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1760" tabRatio="500"/>
  </bookViews>
  <sheets>
    <sheet name="Hoja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K79" i="1" l="1"/>
  <c r="AK80" i="1"/>
  <c r="AK81" i="1"/>
  <c r="AK82" i="1"/>
  <c r="AK83" i="1"/>
  <c r="AR84" i="1" l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M84" i="1"/>
  <c r="I84" i="1"/>
  <c r="AQ83" i="1"/>
  <c r="AE83" i="1"/>
  <c r="Y83" i="1"/>
  <c r="T83" i="1"/>
  <c r="S83" i="1"/>
  <c r="Q83" i="1"/>
  <c r="AP81" i="1"/>
  <c r="AO81" i="1"/>
  <c r="AD81" i="1"/>
  <c r="AC81" i="1"/>
  <c r="X81" i="1"/>
  <c r="W81" i="1"/>
  <c r="R81" i="1"/>
  <c r="Q81" i="1"/>
  <c r="AR80" i="1"/>
  <c r="AO80" i="1"/>
  <c r="AN80" i="1"/>
  <c r="AL80" i="1"/>
  <c r="AC80" i="1"/>
  <c r="AB80" i="1"/>
  <c r="Z80" i="1"/>
  <c r="W80" i="1"/>
  <c r="V80" i="1"/>
  <c r="T80" i="1"/>
  <c r="Q80" i="1"/>
  <c r="P80" i="1"/>
  <c r="M78" i="1"/>
  <c r="I78" i="1"/>
  <c r="AR75" i="1"/>
  <c r="AQ75" i="1"/>
  <c r="AP75" i="1"/>
  <c r="AO75" i="1"/>
  <c r="AN75" i="1"/>
  <c r="AM75" i="1"/>
  <c r="AL75" i="1"/>
  <c r="AK75" i="1"/>
  <c r="AJ75" i="1"/>
  <c r="AI75" i="1"/>
  <c r="AH75" i="1"/>
  <c r="AD75" i="1"/>
  <c r="AC75" i="1"/>
  <c r="AB75" i="1"/>
  <c r="AA75" i="1"/>
  <c r="Z75" i="1"/>
  <c r="W75" i="1"/>
  <c r="T75" i="1"/>
  <c r="S75" i="1"/>
  <c r="R75" i="1"/>
  <c r="M74" i="1"/>
  <c r="I74" i="1"/>
  <c r="M73" i="1"/>
  <c r="I73" i="1"/>
  <c r="AR72" i="1"/>
  <c r="AR83" i="1" s="1"/>
  <c r="AQ72" i="1"/>
  <c r="AP72" i="1"/>
  <c r="AP83" i="1" s="1"/>
  <c r="AO72" i="1"/>
  <c r="AO58" i="1" s="1"/>
  <c r="AN72" i="1"/>
  <c r="AN83" i="1" s="1"/>
  <c r="AM72" i="1"/>
  <c r="AM83" i="1" s="1"/>
  <c r="AL72" i="1"/>
  <c r="AL83" i="1" s="1"/>
  <c r="AK72" i="1"/>
  <c r="AJ72" i="1"/>
  <c r="AJ83" i="1" s="1"/>
  <c r="AI72" i="1"/>
  <c r="AH72" i="1"/>
  <c r="AH83" i="1" s="1"/>
  <c r="AG72" i="1"/>
  <c r="AG83" i="1" s="1"/>
  <c r="AF72" i="1"/>
  <c r="AF83" i="1" s="1"/>
  <c r="AE72" i="1"/>
  <c r="AD72" i="1"/>
  <c r="AD83" i="1" s="1"/>
  <c r="AC72" i="1"/>
  <c r="AC58" i="1" s="1"/>
  <c r="AB72" i="1"/>
  <c r="AB83" i="1" s="1"/>
  <c r="AA72" i="1"/>
  <c r="AA83" i="1" s="1"/>
  <c r="Z72" i="1"/>
  <c r="Z83" i="1" s="1"/>
  <c r="Y72" i="1"/>
  <c r="X72" i="1"/>
  <c r="X83" i="1" s="1"/>
  <c r="W72" i="1"/>
  <c r="W58" i="1" s="1"/>
  <c r="V72" i="1"/>
  <c r="V83" i="1" s="1"/>
  <c r="U72" i="1"/>
  <c r="U83" i="1" s="1"/>
  <c r="S72" i="1"/>
  <c r="R72" i="1"/>
  <c r="R83" i="1" s="1"/>
  <c r="P72" i="1"/>
  <c r="P83" i="1" s="1"/>
  <c r="M71" i="1"/>
  <c r="I71" i="1"/>
  <c r="M70" i="1"/>
  <c r="I70" i="1"/>
  <c r="AR69" i="1"/>
  <c r="AR82" i="1" s="1"/>
  <c r="AQ69" i="1"/>
  <c r="AQ82" i="1" s="1"/>
  <c r="AP69" i="1"/>
  <c r="AP82" i="1" s="1"/>
  <c r="AO69" i="1"/>
  <c r="AO82" i="1" s="1"/>
  <c r="AN69" i="1"/>
  <c r="AN82" i="1" s="1"/>
  <c r="AM69" i="1"/>
  <c r="AM82" i="1" s="1"/>
  <c r="AL69" i="1"/>
  <c r="AL82" i="1" s="1"/>
  <c r="AK69" i="1"/>
  <c r="AJ69" i="1"/>
  <c r="AJ82" i="1" s="1"/>
  <c r="AI69" i="1"/>
  <c r="AI82" i="1" s="1"/>
  <c r="AH69" i="1"/>
  <c r="AH82" i="1" s="1"/>
  <c r="AG69" i="1"/>
  <c r="AG82" i="1" s="1"/>
  <c r="AF69" i="1"/>
  <c r="AF82" i="1" s="1"/>
  <c r="AE69" i="1"/>
  <c r="AE82" i="1" s="1"/>
  <c r="AD69" i="1"/>
  <c r="AD82" i="1" s="1"/>
  <c r="AC69" i="1"/>
  <c r="AC82" i="1" s="1"/>
  <c r="AB69" i="1"/>
  <c r="AB82" i="1" s="1"/>
  <c r="AA69" i="1"/>
  <c r="AA82" i="1" s="1"/>
  <c r="Z69" i="1"/>
  <c r="Z82" i="1" s="1"/>
  <c r="Y69" i="1"/>
  <c r="Y82" i="1" s="1"/>
  <c r="X69" i="1"/>
  <c r="X82" i="1" s="1"/>
  <c r="W69" i="1"/>
  <c r="W82" i="1" s="1"/>
  <c r="V69" i="1"/>
  <c r="V82" i="1" s="1"/>
  <c r="U69" i="1"/>
  <c r="U82" i="1" s="1"/>
  <c r="T69" i="1"/>
  <c r="T82" i="1" s="1"/>
  <c r="S69" i="1"/>
  <c r="S82" i="1" s="1"/>
  <c r="R69" i="1"/>
  <c r="R82" i="1" s="1"/>
  <c r="Q69" i="1"/>
  <c r="Q82" i="1" s="1"/>
  <c r="P69" i="1"/>
  <c r="P82" i="1" s="1"/>
  <c r="M68" i="1"/>
  <c r="I68" i="1"/>
  <c r="M67" i="1"/>
  <c r="I67" i="1"/>
  <c r="AR66" i="1"/>
  <c r="AR81" i="1" s="1"/>
  <c r="AQ66" i="1"/>
  <c r="AQ81" i="1" s="1"/>
  <c r="AP66" i="1"/>
  <c r="AO66" i="1"/>
  <c r="AN66" i="1"/>
  <c r="AN81" i="1" s="1"/>
  <c r="AM66" i="1"/>
  <c r="AM81" i="1" s="1"/>
  <c r="AL66" i="1"/>
  <c r="AL81" i="1" s="1"/>
  <c r="AK66" i="1"/>
  <c r="AJ66" i="1"/>
  <c r="AJ81" i="1" s="1"/>
  <c r="AI66" i="1"/>
  <c r="AI81" i="1" s="1"/>
  <c r="AH66" i="1"/>
  <c r="AH81" i="1" s="1"/>
  <c r="AG66" i="1"/>
  <c r="AG81" i="1" s="1"/>
  <c r="AF66" i="1"/>
  <c r="AF81" i="1" s="1"/>
  <c r="AE66" i="1"/>
  <c r="AE81" i="1" s="1"/>
  <c r="AD66" i="1"/>
  <c r="AC66" i="1"/>
  <c r="AB66" i="1"/>
  <c r="AB81" i="1" s="1"/>
  <c r="AA66" i="1"/>
  <c r="AA81" i="1" s="1"/>
  <c r="Z66" i="1"/>
  <c r="Z81" i="1" s="1"/>
  <c r="Y66" i="1"/>
  <c r="Y81" i="1" s="1"/>
  <c r="X66" i="1"/>
  <c r="W66" i="1"/>
  <c r="V66" i="1"/>
  <c r="V81" i="1" s="1"/>
  <c r="U66" i="1"/>
  <c r="U81" i="1" s="1"/>
  <c r="T66" i="1"/>
  <c r="T81" i="1" s="1"/>
  <c r="S66" i="1"/>
  <c r="S81" i="1" s="1"/>
  <c r="R66" i="1"/>
  <c r="Q66" i="1"/>
  <c r="P66" i="1"/>
  <c r="P81" i="1" s="1"/>
  <c r="M65" i="1"/>
  <c r="I65" i="1"/>
  <c r="M64" i="1"/>
  <c r="I64" i="1"/>
  <c r="AR63" i="1"/>
  <c r="AQ63" i="1"/>
  <c r="AQ80" i="1" s="1"/>
  <c r="AP63" i="1"/>
  <c r="AP80" i="1" s="1"/>
  <c r="AO63" i="1"/>
  <c r="AN63" i="1"/>
  <c r="AM63" i="1"/>
  <c r="AM80" i="1" s="1"/>
  <c r="AL63" i="1"/>
  <c r="AK63" i="1"/>
  <c r="AJ63" i="1"/>
  <c r="AJ80" i="1" s="1"/>
  <c r="AI63" i="1"/>
  <c r="AI80" i="1" s="1"/>
  <c r="AH63" i="1"/>
  <c r="AH80" i="1" s="1"/>
  <c r="AG63" i="1"/>
  <c r="AG80" i="1" s="1"/>
  <c r="AF63" i="1"/>
  <c r="AF80" i="1" s="1"/>
  <c r="AE63" i="1"/>
  <c r="AE80" i="1" s="1"/>
  <c r="AD63" i="1"/>
  <c r="AD80" i="1" s="1"/>
  <c r="AC63" i="1"/>
  <c r="AB63" i="1"/>
  <c r="AA63" i="1"/>
  <c r="AA80" i="1" s="1"/>
  <c r="Z63" i="1"/>
  <c r="Y63" i="1"/>
  <c r="Y80" i="1" s="1"/>
  <c r="X63" i="1"/>
  <c r="X80" i="1" s="1"/>
  <c r="W63" i="1"/>
  <c r="V63" i="1"/>
  <c r="U63" i="1"/>
  <c r="U80" i="1" s="1"/>
  <c r="T63" i="1"/>
  <c r="S63" i="1"/>
  <c r="S80" i="1" s="1"/>
  <c r="R63" i="1"/>
  <c r="R80" i="1" s="1"/>
  <c r="Q63" i="1"/>
  <c r="P63" i="1"/>
  <c r="M62" i="1"/>
  <c r="I62" i="1"/>
  <c r="M61" i="1"/>
  <c r="I61" i="1"/>
  <c r="AR60" i="1"/>
  <c r="AR79" i="1" s="1"/>
  <c r="AQ60" i="1"/>
  <c r="AQ79" i="1" s="1"/>
  <c r="AP60" i="1"/>
  <c r="AP79" i="1" s="1"/>
  <c r="AO60" i="1"/>
  <c r="AO79" i="1" s="1"/>
  <c r="AN60" i="1"/>
  <c r="AN79" i="1" s="1"/>
  <c r="AN78" i="1" s="1"/>
  <c r="AM60" i="1"/>
  <c r="AM79" i="1" s="1"/>
  <c r="AM78" i="1" s="1"/>
  <c r="AL60" i="1"/>
  <c r="AL79" i="1" s="1"/>
  <c r="AK60" i="1"/>
  <c r="AJ60" i="1"/>
  <c r="AJ79" i="1" s="1"/>
  <c r="AI60" i="1"/>
  <c r="AI79" i="1" s="1"/>
  <c r="AH60" i="1"/>
  <c r="AH79" i="1" s="1"/>
  <c r="AG60" i="1"/>
  <c r="AG79" i="1" s="1"/>
  <c r="AF60" i="1"/>
  <c r="AF79" i="1" s="1"/>
  <c r="AE60" i="1"/>
  <c r="AE79" i="1" s="1"/>
  <c r="AD60" i="1"/>
  <c r="AD79" i="1" s="1"/>
  <c r="AC60" i="1"/>
  <c r="AC79" i="1" s="1"/>
  <c r="AB60" i="1"/>
  <c r="AB79" i="1" s="1"/>
  <c r="AB78" i="1" s="1"/>
  <c r="AA60" i="1"/>
  <c r="AA79" i="1" s="1"/>
  <c r="AA78" i="1" s="1"/>
  <c r="Z60" i="1"/>
  <c r="Z79" i="1" s="1"/>
  <c r="Y60" i="1"/>
  <c r="Y79" i="1" s="1"/>
  <c r="X60" i="1"/>
  <c r="X79" i="1" s="1"/>
  <c r="W60" i="1"/>
  <c r="W79" i="1" s="1"/>
  <c r="V60" i="1"/>
  <c r="V79" i="1" s="1"/>
  <c r="V78" i="1" s="1"/>
  <c r="U60" i="1"/>
  <c r="U79" i="1" s="1"/>
  <c r="U78" i="1" s="1"/>
  <c r="T60" i="1"/>
  <c r="T79" i="1" s="1"/>
  <c r="S60" i="1"/>
  <c r="S79" i="1" s="1"/>
  <c r="R60" i="1"/>
  <c r="R79" i="1" s="1"/>
  <c r="Q60" i="1"/>
  <c r="Q79" i="1" s="1"/>
  <c r="Q78" i="1" s="1"/>
  <c r="P60" i="1"/>
  <c r="P79" i="1" s="1"/>
  <c r="P78" i="1" s="1"/>
  <c r="M59" i="1"/>
  <c r="I59" i="1"/>
  <c r="AR58" i="1"/>
  <c r="AN58" i="1"/>
  <c r="AL58" i="1"/>
  <c r="AB58" i="1"/>
  <c r="Z58" i="1"/>
  <c r="V58" i="1"/>
  <c r="T58" i="1"/>
  <c r="Q58" i="1"/>
  <c r="P58" i="1"/>
  <c r="O58" i="1"/>
  <c r="M58" i="1"/>
  <c r="H58" i="1"/>
  <c r="I58" i="1" s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M57" i="1"/>
  <c r="I57" i="1"/>
  <c r="M56" i="1"/>
  <c r="I56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R53" i="1"/>
  <c r="AQ53" i="1"/>
  <c r="AP53" i="1"/>
  <c r="AO53" i="1"/>
  <c r="AN53" i="1"/>
  <c r="AM53" i="1"/>
  <c r="AL53" i="1"/>
  <c r="AK53" i="1"/>
  <c r="AJ53" i="1"/>
  <c r="AI53" i="1"/>
  <c r="AI50" i="1" s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R50" i="1"/>
  <c r="AQ50" i="1"/>
  <c r="AP50" i="1"/>
  <c r="AO50" i="1"/>
  <c r="AN50" i="1"/>
  <c r="AM50" i="1"/>
  <c r="AL50" i="1"/>
  <c r="AK50" i="1"/>
  <c r="AJ50" i="1"/>
  <c r="AH50" i="1"/>
  <c r="AG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M50" i="1"/>
  <c r="I50" i="1"/>
  <c r="M44" i="1"/>
  <c r="I44" i="1"/>
  <c r="M43" i="1"/>
  <c r="I43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M40" i="1"/>
  <c r="I40" i="1"/>
  <c r="M39" i="1"/>
  <c r="I39" i="1"/>
  <c r="M38" i="1"/>
  <c r="I38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M36" i="1"/>
  <c r="I36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M34" i="1"/>
  <c r="I34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M32" i="1"/>
  <c r="I32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M30" i="1"/>
  <c r="I30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M28" i="1"/>
  <c r="I28" i="1"/>
  <c r="AQ26" i="1"/>
  <c r="AM26" i="1"/>
  <c r="AE26" i="1"/>
  <c r="AA26" i="1"/>
  <c r="Y26" i="1"/>
  <c r="U26" i="1"/>
  <c r="S26" i="1"/>
  <c r="M26" i="1"/>
  <c r="I26" i="1"/>
  <c r="M25" i="1"/>
  <c r="I25" i="1"/>
  <c r="M24" i="1"/>
  <c r="I24" i="1"/>
  <c r="M23" i="1"/>
  <c r="I23" i="1"/>
  <c r="AR22" i="1"/>
  <c r="AR26" i="1" s="1"/>
  <c r="AQ22" i="1"/>
  <c r="AP22" i="1"/>
  <c r="AP26" i="1" s="1"/>
  <c r="AO22" i="1"/>
  <c r="AO26" i="1" s="1"/>
  <c r="AN22" i="1"/>
  <c r="AN26" i="1" s="1"/>
  <c r="AM22" i="1"/>
  <c r="AL22" i="1"/>
  <c r="AL26" i="1" s="1"/>
  <c r="AK22" i="1"/>
  <c r="AJ22" i="1"/>
  <c r="AI22" i="1"/>
  <c r="AH22" i="1"/>
  <c r="AH26" i="1" s="1"/>
  <c r="AG22" i="1"/>
  <c r="AF22" i="1"/>
  <c r="AF26" i="1" s="1"/>
  <c r="AE22" i="1"/>
  <c r="AD22" i="1"/>
  <c r="AD26" i="1" s="1"/>
  <c r="AC22" i="1"/>
  <c r="AC26" i="1" s="1"/>
  <c r="AB22" i="1"/>
  <c r="AB26" i="1" s="1"/>
  <c r="AA22" i="1"/>
  <c r="Z22" i="1"/>
  <c r="Z26" i="1" s="1"/>
  <c r="Y22" i="1"/>
  <c r="X22" i="1"/>
  <c r="X26" i="1" s="1"/>
  <c r="W22" i="1"/>
  <c r="W26" i="1" s="1"/>
  <c r="V22" i="1"/>
  <c r="V26" i="1" s="1"/>
  <c r="U22" i="1"/>
  <c r="T22" i="1"/>
  <c r="T26" i="1" s="1"/>
  <c r="S22" i="1"/>
  <c r="R22" i="1"/>
  <c r="R26" i="1" s="1"/>
  <c r="Q22" i="1"/>
  <c r="Q26" i="1" s="1"/>
  <c r="P22" i="1"/>
  <c r="P26" i="1" s="1"/>
  <c r="O22" i="1"/>
  <c r="M22" i="1"/>
  <c r="H22" i="1"/>
  <c r="I22" i="1" s="1"/>
  <c r="I21" i="1"/>
  <c r="M20" i="1"/>
  <c r="I20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O19" i="1"/>
  <c r="I19" i="1"/>
  <c r="H19" i="1"/>
  <c r="M19" i="1" s="1"/>
  <c r="AK26" i="1" l="1"/>
  <c r="AJ26" i="1"/>
  <c r="AI58" i="1"/>
  <c r="AI26" i="1"/>
  <c r="AH78" i="1"/>
  <c r="AH58" i="1"/>
  <c r="AG26" i="1"/>
  <c r="AG78" i="1"/>
  <c r="AF58" i="1"/>
  <c r="AF50" i="1"/>
  <c r="S78" i="1"/>
  <c r="Y78" i="1"/>
  <c r="AE78" i="1"/>
  <c r="AK78" i="1"/>
  <c r="AQ78" i="1"/>
  <c r="T78" i="1"/>
  <c r="Z78" i="1"/>
  <c r="AF78" i="1"/>
  <c r="AL78" i="1"/>
  <c r="AR78" i="1"/>
  <c r="AO78" i="1"/>
  <c r="R78" i="1"/>
  <c r="X78" i="1"/>
  <c r="AD78" i="1"/>
  <c r="AJ78" i="1"/>
  <c r="AP78" i="1"/>
  <c r="S58" i="1"/>
  <c r="Y58" i="1"/>
  <c r="AE58" i="1"/>
  <c r="AK58" i="1"/>
  <c r="AQ58" i="1"/>
  <c r="W83" i="1"/>
  <c r="W78" i="1" s="1"/>
  <c r="AC83" i="1"/>
  <c r="AC78" i="1" s="1"/>
  <c r="AI83" i="1"/>
  <c r="AI78" i="1" s="1"/>
  <c r="AO83" i="1"/>
  <c r="U58" i="1"/>
  <c r="AA58" i="1"/>
  <c r="AG58" i="1"/>
  <c r="AM58" i="1"/>
  <c r="R58" i="1"/>
  <c r="X58" i="1"/>
  <c r="AD58" i="1"/>
  <c r="AJ58" i="1"/>
  <c r="AP58" i="1"/>
</calcChain>
</file>

<file path=xl/sharedStrings.xml><?xml version="1.0" encoding="utf-8"?>
<sst xmlns="http://schemas.openxmlformats.org/spreadsheetml/2006/main" count="365" uniqueCount="113">
  <si>
    <t>INDICADORES DE GESTIÓN / DIRECCIÓN DE PLANIFICACIÓN
MATERIA CIVIL</t>
  </si>
  <si>
    <t>OBSERVACIONES</t>
  </si>
  <si>
    <t>CUOTA DE TRABAJO</t>
  </si>
  <si>
    <t>CUOTA DE TRABAJO: Cantidad de días Laborales del mes</t>
  </si>
  <si>
    <r>
      <rPr>
        <sz val="8"/>
        <rFont val="Arial"/>
        <family val="2"/>
        <charset val="1"/>
      </rPr>
      <t>Cantidad de días</t>
    </r>
    <r>
      <rPr>
        <b/>
        <sz val="8"/>
        <rFont val="Arial"/>
        <family val="2"/>
        <charset val="1"/>
      </rPr>
      <t>NO laborados</t>
    </r>
    <r>
      <rPr>
        <sz val="8"/>
        <rFont val="Arial"/>
        <family val="2"/>
        <charset val="1"/>
      </rPr>
      <t>en el mes por Funcionario, y días dedicados a asistir a Audiencias de Juicio que impidieron realizar o firmar proveído</t>
    </r>
  </si>
  <si>
    <t>Días fuera del Despacho sin Sustitución o en labores de manifestación o apoyo</t>
  </si>
  <si>
    <t>Coordinadora o Coordinador Judicial</t>
  </si>
  <si>
    <t>Este dato se obtiene del módulo estadístico del Escritorio Virtual</t>
  </si>
  <si>
    <t>Cuota Diaria</t>
  </si>
  <si>
    <t>Técnico 1</t>
  </si>
  <si>
    <t>Técnico 2</t>
  </si>
  <si>
    <t>Técnico 3</t>
  </si>
  <si>
    <t>Técnico 4</t>
  </si>
  <si>
    <t>Técnico 5</t>
  </si>
  <si>
    <t>Técnico 6</t>
  </si>
  <si>
    <t>Técnico 7 (Cajero)</t>
  </si>
  <si>
    <t>Coord. Judicial</t>
  </si>
  <si>
    <t>Jueza o Juez 1</t>
  </si>
  <si>
    <t>Jueza o Juez 2</t>
  </si>
  <si>
    <t>Jueza o Juez 3</t>
  </si>
  <si>
    <t>Jueza o Juez 4</t>
  </si>
  <si>
    <t>Jueza o Juez 5</t>
  </si>
  <si>
    <t>Detalle</t>
  </si>
  <si>
    <t>Rangos</t>
  </si>
  <si>
    <t>Categoría</t>
  </si>
  <si>
    <t>N°</t>
  </si>
  <si>
    <t>Indicadores</t>
  </si>
  <si>
    <t>Métricas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</si>
  <si>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</si>
  <si>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</si>
  <si>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</si>
  <si>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</si>
  <si>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</si>
  <si>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</si>
  <si>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</si>
  <si>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ENTRADA TOTAL</t>
  </si>
  <si>
    <t>Este datos se obtiene del informe de estadística.</t>
  </si>
  <si>
    <t>&gt;</t>
  </si>
  <si>
    <t>&lt;=</t>
  </si>
  <si>
    <t>X</t>
  </si>
  <si>
    <t>&lt;</t>
  </si>
  <si>
    <t>Casos Entrados</t>
  </si>
  <si>
    <t>Casos Reentrados</t>
  </si>
  <si>
    <t>Salida</t>
  </si>
  <si>
    <t>SALIDA TOTAL</t>
  </si>
  <si>
    <t>Casos Terminados</t>
  </si>
  <si>
    <t>Casos Inactivos</t>
  </si>
  <si>
    <t>Circulante</t>
  </si>
  <si>
    <t>(Circulante Inicial + Entradas+Reentrados) - Terminados-Inactivos</t>
  </si>
  <si>
    <t>Relación salida / entrada</t>
  </si>
  <si>
    <t>(Salidas/Entradas)*100</t>
  </si>
  <si>
    <t>Los datos de entradas y salidas se obtienen del informe de estadística.</t>
  </si>
  <si>
    <t>Plazos</t>
  </si>
  <si>
    <t>Análisis de Plazos</t>
  </si>
  <si>
    <t>Fecha actual</t>
  </si>
  <si>
    <t>Plazo espera de dictado de sentencia</t>
  </si>
  <si>
    <t>Fecha actual - fecha del expediente más antiguo pendiente de fallar</t>
  </si>
  <si>
    <t>Este dato se obtiene del libro de pase a fallo</t>
  </si>
  <si>
    <t>Fecha expediente más antiguo pendiente de fallo</t>
  </si>
  <si>
    <t>Plazo espera para realización audiencia</t>
  </si>
  <si>
    <t>Fecha del ultimo señalamiento - fecha actual</t>
  </si>
  <si>
    <t>Este dato se obtiene de la Agenda Cronos</t>
  </si>
  <si>
    <t>Fecha ultimo señalamiento</t>
  </si>
  <si>
    <t>Plazo para resolver demandas nuevas</t>
  </si>
  <si>
    <t>Fecha actual - fecha de la demanda más antigua pendiente de la primera resolución</t>
  </si>
  <si>
    <t>Este dato se obtiene del Escritorio Virtual.</t>
  </si>
  <si>
    <t>Fecha demanda más antigua pendiente de resolver</t>
  </si>
  <si>
    <t>Plazo para resolver escritos</t>
  </si>
  <si>
    <r>
      <rPr>
        <sz val="8"/>
        <rFont val="Arial"/>
        <family val="2"/>
        <charset val="1"/>
      </rPr>
      <t>Fecha actual - fecha del escrito más antiguo pendiente de resolver de expedientes</t>
    </r>
    <r>
      <rPr>
        <b/>
        <sz val="8"/>
        <rFont val="Arial"/>
        <family val="2"/>
        <charset val="1"/>
      </rPr>
      <t>que se encuentran fuera del despacho</t>
    </r>
  </si>
  <si>
    <t>Fecha escrito más antiguo pendiente de resolver de expedientes que se encuentran archivados, en el Superior, suspendidos,  etc</t>
  </si>
  <si>
    <r>
      <rPr>
        <sz val="8"/>
        <rFont val="Arial"/>
        <family val="2"/>
        <charset val="1"/>
      </rPr>
      <t>Fecha actual - fecha del escrito más antiguo pendiente de resolver de los expedientes</t>
    </r>
    <r>
      <rPr>
        <b/>
        <sz val="8"/>
        <rFont val="Arial"/>
        <family val="2"/>
        <charset val="1"/>
      </rPr>
      <t>que están en el despacho</t>
    </r>
  </si>
  <si>
    <t>Fecha escrito más antiguo pendiente de resolver (expedientes en estado de trámite)</t>
  </si>
  <si>
    <t>Cantidad de escritos pendientes de resolver</t>
  </si>
  <si>
    <t>Cantidad TOTAL de escritos pendientes de resolver (incluye los reservados)</t>
  </si>
  <si>
    <t>Cantidad de escritos pendientes de resolver en estado de Trámite (exluyendo los de los expedientes que se encuentra fuera del despacho y reservados)</t>
  </si>
  <si>
    <t>Operacional</t>
  </si>
  <si>
    <t>Porcentaje de efectividad de realización audiencias</t>
  </si>
  <si>
    <t>(Audiencias realizadas / Audiencias programadas)*100</t>
  </si>
  <si>
    <t>Cantidad de audiencias programadas en el mes</t>
  </si>
  <si>
    <t>Cantidad de audiencias realizadas en el mes</t>
  </si>
  <si>
    <t>Cantidad de audiencias pendientes de realización</t>
  </si>
  <si>
    <t>Audiencias pendientes de realización</t>
  </si>
  <si>
    <t>Agenda Cronos</t>
  </si>
  <si>
    <t>Cantidad de expedientes pendientes de fallo</t>
  </si>
  <si>
    <t>Expedientes pendientes de fallo</t>
  </si>
  <si>
    <t>Cantidad de resoluciones pasados a firmar por Técnico o Técnica</t>
  </si>
  <si>
    <t>Este dato se obtiene del Escritorio Virtual</t>
  </si>
  <si>
    <t>Porcentaje de rendimiento por Técnico o Técnica</t>
  </si>
  <si>
    <t>(Cantidad de resoluciones pasadas a firmar / Cantidad de resoluciones a realizar)</t>
  </si>
  <si>
    <t>Cantidad de giros realizados por el Cajero (Coord. Jud.)</t>
  </si>
  <si>
    <t>Este dato se obtiene del escritorio virtual</t>
  </si>
  <si>
    <t>SDJ</t>
  </si>
  <si>
    <t>Porcentaje de rendimiento del Cajero (Coord. Jud.)</t>
  </si>
  <si>
    <t>(Cantidad de giros pasados a aprobar / Cantidad de giros a realizar)</t>
  </si>
  <si>
    <t>Cantidad Personas Juzgadoras del despacho</t>
  </si>
  <si>
    <t>Cantidad de sentencias dictadas por juez o jueza</t>
  </si>
  <si>
    <t>Cuota mensual por persona Juzgadora</t>
  </si>
  <si>
    <t>Este dato se obtiene libro de sentencias</t>
  </si>
  <si>
    <t>Total de sentencias</t>
  </si>
  <si>
    <t>Juez 1</t>
  </si>
  <si>
    <t>De Audiencias Complementarias y Escritorio</t>
  </si>
  <si>
    <t>Otras resoluciones</t>
  </si>
  <si>
    <t>Juez 2</t>
  </si>
  <si>
    <t>Juez 3</t>
  </si>
  <si>
    <t>Juez 4</t>
  </si>
  <si>
    <t>Juez 5</t>
  </si>
  <si>
    <t>Cantidad de sentencias dictadas por apoyo de jueces del Centro de Apoyo, Coordinación y Mejoramiento de la Función Jurisdiccional (CACMFJ)</t>
  </si>
  <si>
    <t>Juezas y Jueces de Apoyo</t>
  </si>
  <si>
    <t>Porcentaje de rendimiento por Juez o Jueza</t>
  </si>
  <si>
    <t>(Cantidad de sentencias dictadas/ Cantidad de sentencias necesarios)</t>
  </si>
  <si>
    <t>Cantidad de resoluciones firmadas por Jueza o Juez</t>
  </si>
  <si>
    <t>Versión N° 1 de Matriz de Indicadores: Vigente a partir del 08 de octubre de 2018.</t>
  </si>
  <si>
    <t>Incorporación de parámetros en la cantidad de escritos pendientes de resolver. 10/10/2019 Ing. Arnold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</si>
</sst>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 %"/>
    <numFmt numFmtId="165" formatCode="0.0"/>
    <numFmt numFmtId="166" formatCode="0.0%"/>
    <numFmt numFmtId="167" formatCode="dd/mm/yy;@"/>
  </numFmts>
  <fonts count="16" x14ac:knownFonts="1">
    <font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8"/>
      <color rgb="FFFFFFFF"/>
      <name val="Arial"/>
      <family val="2"/>
      <charset val="1"/>
    </font>
    <font>
      <sz val="11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1F497D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CC00"/>
      </patternFill>
    </fill>
    <fill>
      <patternFill patternType="solid">
        <fgColor rgb="FFFCD5B4"/>
        <bgColor rgb="FFD9D9D9"/>
      </patternFill>
    </fill>
    <fill>
      <patternFill patternType="solid">
        <fgColor rgb="FF92CDDC"/>
        <bgColor rgb="FFB7DEE8"/>
      </patternFill>
    </fill>
    <fill>
      <patternFill patternType="solid">
        <fgColor rgb="FFD9D9D9"/>
        <bgColor rgb="FFDCE6F2"/>
      </patternFill>
    </fill>
    <fill>
      <patternFill patternType="solid">
        <fgColor rgb="FFC0C0C0"/>
        <bgColor rgb="FFBFBFBF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C000"/>
      </patternFill>
    </fill>
    <fill>
      <patternFill patternType="solid">
        <fgColor rgb="FF008000"/>
        <bgColor rgb="FF008080"/>
      </patternFill>
    </fill>
    <fill>
      <patternFill patternType="solid">
        <fgColor rgb="FFDCE6F2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BFBFBF"/>
      </patternFill>
    </fill>
    <fill>
      <patternFill patternType="solid">
        <fgColor rgb="FFB7DEE8"/>
        <bgColor rgb="FFD9D9D9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221">
    <xf numFmtId="0" fontId="0" fillId="0" borderId="0" xfId="0"/>
    <xf numFmtId="0" fontId="0" fillId="0" borderId="0" xfId="0" applyAlignment="1">
      <alignment vertical="center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3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>
      <alignment vertical="center" wrapText="1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vertical="center" wrapText="1"/>
    </xf>
    <xf numFmtId="3" fontId="3" fillId="4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 applyProtection="1">
      <alignment horizontal="center"/>
      <protection locked="0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horizontal="left" vertical="center"/>
      <protection locked="0"/>
    </xf>
    <xf numFmtId="4" fontId="3" fillId="14" borderId="11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6" fontId="6" fillId="4" borderId="11" xfId="0" applyNumberFormat="1" applyFont="1" applyFill="1" applyBorder="1" applyAlignment="1">
      <alignment horizontal="left" vertical="center" wrapText="1"/>
    </xf>
    <xf numFmtId="166" fontId="4" fillId="10" borderId="1" xfId="0" applyNumberFormat="1" applyFont="1" applyFill="1" applyBorder="1" applyAlignment="1">
      <alignment horizontal="center" vertical="center" wrapText="1"/>
    </xf>
    <xf numFmtId="1" fontId="3" fillId="10" borderId="1" xfId="0" applyNumberFormat="1" applyFont="1" applyFill="1" applyBorder="1" applyAlignment="1">
      <alignment horizontal="center" vertical="center" wrapText="1"/>
    </xf>
    <xf numFmtId="1" fontId="3" fillId="15" borderId="1" xfId="0" applyNumberFormat="1" applyFont="1" applyFill="1" applyBorder="1" applyAlignment="1">
      <alignment horizontal="center" vertical="center" wrapText="1"/>
    </xf>
    <xf numFmtId="1" fontId="4" fillId="15" borderId="1" xfId="0" applyNumberFormat="1" applyFont="1" applyFill="1" applyBorder="1" applyAlignment="1">
      <alignment horizontal="center" vertical="center" wrapText="1"/>
    </xf>
    <xf numFmtId="166" fontId="4" fillId="16" borderId="1" xfId="0" applyNumberFormat="1" applyFont="1" applyFill="1" applyBorder="1" applyAlignment="1">
      <alignment horizontal="center" vertical="center" wrapText="1"/>
    </xf>
    <xf numFmtId="1" fontId="3" fillId="16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4" borderId="12" xfId="0" applyFont="1" applyFill="1" applyBorder="1" applyProtection="1">
      <protection locked="0"/>
    </xf>
    <xf numFmtId="4" fontId="6" fillId="4" borderId="8" xfId="0" applyNumberFormat="1" applyFont="1" applyFill="1" applyBorder="1" applyAlignment="1">
      <alignment horizontal="center" vertical="center" wrapText="1"/>
    </xf>
    <xf numFmtId="166" fontId="6" fillId="4" borderId="8" xfId="0" applyNumberFormat="1" applyFont="1" applyFill="1" applyBorder="1" applyAlignment="1">
      <alignment horizontal="left" vertical="center" wrapText="1"/>
    </xf>
    <xf numFmtId="166" fontId="9" fillId="10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1" fontId="6" fillId="15" borderId="1" xfId="0" applyNumberFormat="1" applyFont="1" applyFill="1" applyBorder="1" applyAlignment="1">
      <alignment horizontal="center" vertical="center" wrapText="1"/>
    </xf>
    <xf numFmtId="1" fontId="9" fillId="15" borderId="1" xfId="0" applyNumberFormat="1" applyFont="1" applyFill="1" applyBorder="1" applyAlignment="1">
      <alignment horizontal="center" vertical="center" wrapText="1"/>
    </xf>
    <xf numFmtId="166" fontId="9" fillId="16" borderId="1" xfId="0" applyNumberFormat="1" applyFont="1" applyFill="1" applyBorder="1" applyAlignment="1">
      <alignment horizontal="center" vertical="center" wrapText="1"/>
    </xf>
    <xf numFmtId="1" fontId="6" fillId="16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4" borderId="13" xfId="0" applyFont="1" applyFill="1" applyBorder="1" applyProtection="1">
      <protection locked="0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4" fontId="3" fillId="1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4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3" fontId="3" fillId="8" borderId="14" xfId="0" applyNumberFormat="1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left" vertical="center" wrapText="1"/>
    </xf>
    <xf numFmtId="4" fontId="6" fillId="8" borderId="14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66" fontId="6" fillId="4" borderId="14" xfId="0" applyNumberFormat="1" applyFont="1" applyFill="1" applyBorder="1" applyAlignment="1">
      <alignment horizontal="left" vertical="center" wrapText="1"/>
    </xf>
    <xf numFmtId="166" fontId="4" fillId="10" borderId="14" xfId="0" applyNumberFormat="1" applyFont="1" applyFill="1" applyBorder="1" applyAlignment="1">
      <alignment horizontal="center" vertical="center" wrapText="1"/>
    </xf>
    <xf numFmtId="164" fontId="3" fillId="10" borderId="14" xfId="1" applyFont="1" applyFill="1" applyBorder="1" applyAlignment="1" applyProtection="1">
      <alignment horizontal="center" vertical="center" wrapText="1"/>
    </xf>
    <xf numFmtId="164" fontId="3" fillId="15" borderId="14" xfId="1" applyFont="1" applyFill="1" applyBorder="1" applyAlignment="1" applyProtection="1">
      <alignment horizontal="center" vertical="center" wrapText="1"/>
    </xf>
    <xf numFmtId="1" fontId="4" fillId="15" borderId="14" xfId="0" applyNumberFormat="1" applyFont="1" applyFill="1" applyBorder="1" applyAlignment="1">
      <alignment horizontal="center" vertical="center" wrapText="1"/>
    </xf>
    <xf numFmtId="166" fontId="4" fillId="16" borderId="14" xfId="0" applyNumberFormat="1" applyFont="1" applyFill="1" applyBorder="1" applyAlignment="1">
      <alignment horizontal="center" vertical="center" wrapText="1"/>
    </xf>
    <xf numFmtId="164" fontId="3" fillId="16" borderId="14" xfId="1" applyFont="1" applyFill="1" applyBorder="1" applyAlignment="1" applyProtection="1">
      <alignment horizontal="center" vertical="center" wrapText="1"/>
    </xf>
    <xf numFmtId="166" fontId="2" fillId="0" borderId="14" xfId="1" applyNumberFormat="1" applyFont="1" applyBorder="1" applyAlignment="1" applyProtection="1">
      <alignment horizontal="center" vertical="center"/>
    </xf>
    <xf numFmtId="0" fontId="7" fillId="4" borderId="15" xfId="0" applyFont="1" applyFill="1" applyBorder="1" applyProtection="1">
      <protection locked="0"/>
    </xf>
    <xf numFmtId="14" fontId="11" fillId="0" borderId="11" xfId="0" applyNumberFormat="1" applyFont="1" applyBorder="1" applyAlignment="1" applyProtection="1">
      <alignment horizontal="center" vertical="center"/>
      <protection locked="0"/>
    </xf>
    <xf numFmtId="14" fontId="7" fillId="0" borderId="11" xfId="0" applyNumberFormat="1" applyFont="1" applyBorder="1" applyAlignment="1" applyProtection="1">
      <alignment horizontal="center" vertical="center"/>
      <protection locked="0"/>
    </xf>
    <xf numFmtId="14" fontId="7" fillId="4" borderId="12" xfId="0" applyNumberFormat="1" applyFont="1" applyFill="1" applyBorder="1" applyProtection="1">
      <protection locked="0"/>
    </xf>
    <xf numFmtId="166" fontId="6" fillId="4" borderId="1" xfId="0" applyNumberFormat="1" applyFont="1" applyFill="1" applyBorder="1" applyAlignment="1">
      <alignment horizontal="center" vertical="center" wrapText="1"/>
    </xf>
    <xf numFmtId="1" fontId="3" fillId="10" borderId="1" xfId="1" applyNumberFormat="1" applyFont="1" applyFill="1" applyBorder="1" applyAlignment="1" applyProtection="1">
      <alignment horizontal="center" vertical="center" wrapText="1"/>
    </xf>
    <xf numFmtId="1" fontId="4" fillId="16" borderId="1" xfId="0" applyNumberFormat="1" applyFont="1" applyFill="1" applyBorder="1" applyAlignment="1">
      <alignment horizontal="center" vertical="center" wrapText="1"/>
    </xf>
    <xf numFmtId="1" fontId="3" fillId="16" borderId="1" xfId="1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center" vertical="center" wrapText="1"/>
    </xf>
    <xf numFmtId="167" fontId="11" fillId="0" borderId="14" xfId="0" applyNumberFormat="1" applyFont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>
      <alignment vertical="center" wrapText="1"/>
    </xf>
    <xf numFmtId="1" fontId="6" fillId="10" borderId="1" xfId="1" applyNumberFormat="1" applyFont="1" applyFill="1" applyBorder="1" applyAlignment="1" applyProtection="1">
      <alignment horizontal="center" vertical="center" wrapText="1"/>
    </xf>
    <xf numFmtId="1" fontId="9" fillId="16" borderId="1" xfId="0" applyNumberFormat="1" applyFont="1" applyFill="1" applyBorder="1" applyAlignment="1">
      <alignment horizontal="center" vertical="center" wrapText="1"/>
    </xf>
    <xf numFmtId="1" fontId="6" fillId="16" borderId="1" xfId="1" applyNumberFormat="1" applyFont="1" applyFill="1" applyBorder="1" applyAlignment="1" applyProtection="1">
      <alignment horizontal="center" vertical="center" wrapText="1"/>
    </xf>
    <xf numFmtId="166" fontId="9" fillId="10" borderId="11" xfId="0" applyNumberFormat="1" applyFont="1" applyFill="1" applyBorder="1" applyAlignment="1">
      <alignment horizontal="center" vertical="center" wrapText="1"/>
    </xf>
    <xf numFmtId="164" fontId="6" fillId="10" borderId="11" xfId="1" applyFont="1" applyFill="1" applyBorder="1" applyAlignment="1" applyProtection="1">
      <alignment horizontal="center" vertical="center" wrapText="1"/>
    </xf>
    <xf numFmtId="164" fontId="6" fillId="15" borderId="11" xfId="1" applyFont="1" applyFill="1" applyBorder="1" applyAlignment="1" applyProtection="1">
      <alignment horizontal="center" vertical="center" wrapText="1"/>
    </xf>
    <xf numFmtId="1" fontId="9" fillId="15" borderId="11" xfId="0" applyNumberFormat="1" applyFont="1" applyFill="1" applyBorder="1" applyAlignment="1">
      <alignment horizontal="center" vertical="center" wrapText="1"/>
    </xf>
    <xf numFmtId="166" fontId="9" fillId="16" borderId="11" xfId="0" applyNumberFormat="1" applyFont="1" applyFill="1" applyBorder="1" applyAlignment="1">
      <alignment horizontal="center" vertical="center" wrapText="1"/>
    </xf>
    <xf numFmtId="164" fontId="6" fillId="16" borderId="11" xfId="1" applyFont="1" applyFill="1" applyBorder="1" applyAlignment="1" applyProtection="1">
      <alignment horizontal="center" vertical="center" wrapText="1"/>
    </xf>
    <xf numFmtId="164" fontId="11" fillId="0" borderId="11" xfId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 wrapText="1"/>
    </xf>
    <xf numFmtId="164" fontId="6" fillId="10" borderId="1" xfId="1" applyFont="1" applyFill="1" applyBorder="1" applyAlignment="1" applyProtection="1">
      <alignment horizontal="center" vertical="center" wrapText="1"/>
    </xf>
    <xf numFmtId="164" fontId="6" fillId="15" borderId="1" xfId="1" applyFont="1" applyFill="1" applyBorder="1" applyAlignment="1" applyProtection="1">
      <alignment horizontal="center" vertical="center" wrapText="1"/>
    </xf>
    <xf numFmtId="164" fontId="6" fillId="16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166" fontId="9" fillId="10" borderId="2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>
      <alignment horizontal="center" vertical="center" wrapText="1"/>
    </xf>
    <xf numFmtId="1" fontId="9" fillId="15" borderId="2" xfId="0" applyNumberFormat="1" applyFont="1" applyFill="1" applyBorder="1" applyAlignment="1">
      <alignment horizontal="center" vertical="center" wrapText="1"/>
    </xf>
    <xf numFmtId="166" fontId="9" fillId="16" borderId="2" xfId="0" applyNumberFormat="1" applyFont="1" applyFill="1" applyBorder="1" applyAlignment="1">
      <alignment horizontal="center" vertical="center" wrapText="1"/>
    </xf>
    <xf numFmtId="1" fontId="6" fillId="16" borderId="2" xfId="0" applyNumberFormat="1" applyFont="1" applyFill="1" applyBorder="1" applyAlignment="1">
      <alignment horizontal="center" vertical="center" wrapText="1"/>
    </xf>
    <xf numFmtId="4" fontId="3" fillId="17" borderId="21" xfId="0" applyNumberFormat="1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vertical="center" wrapText="1"/>
    </xf>
    <xf numFmtId="1" fontId="7" fillId="0" borderId="7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1" fontId="6" fillId="16" borderId="4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4" fontId="6" fillId="4" borderId="23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166" fontId="9" fillId="10" borderId="14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5" borderId="14" xfId="0" applyNumberFormat="1" applyFont="1" applyFill="1" applyBorder="1" applyAlignment="1">
      <alignment horizontal="center" vertical="center" wrapText="1"/>
    </xf>
    <xf numFmtId="1" fontId="9" fillId="15" borderId="14" xfId="0" applyNumberFormat="1" applyFont="1" applyFill="1" applyBorder="1" applyAlignment="1">
      <alignment horizontal="center" vertical="center" wrapText="1"/>
    </xf>
    <xf numFmtId="166" fontId="9" fillId="16" borderId="14" xfId="0" applyNumberFormat="1" applyFont="1" applyFill="1" applyBorder="1" applyAlignment="1">
      <alignment horizontal="center" vertical="center" wrapText="1"/>
    </xf>
    <xf numFmtId="1" fontId="6" fillId="16" borderId="15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3" fillId="17" borderId="11" xfId="0" applyFont="1" applyFill="1" applyBorder="1" applyAlignment="1">
      <alignment horizontal="center" vertical="center" wrapText="1"/>
    </xf>
    <xf numFmtId="1" fontId="7" fillId="14" borderId="7" xfId="0" applyNumberFormat="1" applyFont="1" applyFill="1" applyBorder="1" applyAlignment="1">
      <alignment horizontal="center" vertical="center"/>
    </xf>
    <xf numFmtId="1" fontId="11" fillId="14" borderId="1" xfId="0" applyNumberFormat="1" applyFont="1" applyFill="1" applyBorder="1" applyAlignment="1">
      <alignment horizontal="center" vertical="center"/>
    </xf>
    <xf numFmtId="1" fontId="7" fillId="14" borderId="1" xfId="0" applyNumberFormat="1" applyFont="1" applyFill="1" applyBorder="1" applyAlignment="1">
      <alignment horizontal="center" vertical="center"/>
    </xf>
    <xf numFmtId="1" fontId="7" fillId="14" borderId="7" xfId="0" applyNumberFormat="1" applyFont="1" applyFill="1" applyBorder="1" applyAlignment="1" applyProtection="1">
      <alignment horizontal="center" vertical="center"/>
      <protection locked="0"/>
    </xf>
    <xf numFmtId="1" fontId="11" fillId="14" borderId="1" xfId="0" applyNumberFormat="1" applyFont="1" applyFill="1" applyBorder="1" applyAlignment="1" applyProtection="1">
      <alignment horizontal="center" vertical="center"/>
      <protection locked="0"/>
    </xf>
    <xf numFmtId="1" fontId="7" fillId="14" borderId="1" xfId="0" applyNumberFormat="1" applyFont="1" applyFill="1" applyBorder="1" applyAlignment="1" applyProtection="1">
      <alignment horizontal="center" vertical="center"/>
      <protection locked="0"/>
    </xf>
    <xf numFmtId="166" fontId="9" fillId="10" borderId="9" xfId="0" applyNumberFormat="1" applyFont="1" applyFill="1" applyBorder="1" applyAlignment="1">
      <alignment horizontal="center" vertical="center" wrapText="1"/>
    </xf>
    <xf numFmtId="164" fontId="6" fillId="10" borderId="8" xfId="1" applyFont="1" applyFill="1" applyBorder="1" applyAlignment="1" applyProtection="1">
      <alignment horizontal="center" vertical="center" wrapText="1"/>
    </xf>
    <xf numFmtId="164" fontId="6" fillId="15" borderId="8" xfId="1" applyFont="1" applyFill="1" applyBorder="1" applyAlignment="1" applyProtection="1">
      <alignment horizontal="center" vertical="center" wrapText="1"/>
    </xf>
    <xf numFmtId="1" fontId="9" fillId="15" borderId="8" xfId="0" applyNumberFormat="1" applyFont="1" applyFill="1" applyBorder="1" applyAlignment="1">
      <alignment horizontal="center" vertical="center" wrapText="1"/>
    </xf>
    <xf numFmtId="166" fontId="9" fillId="16" borderId="8" xfId="0" applyNumberFormat="1" applyFont="1" applyFill="1" applyBorder="1" applyAlignment="1">
      <alignment horizontal="center" vertical="center" wrapText="1"/>
    </xf>
    <xf numFmtId="164" fontId="6" fillId="16" borderId="8" xfId="1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Protection="1">
      <protection locked="0"/>
    </xf>
    <xf numFmtId="166" fontId="9" fillId="0" borderId="7" xfId="0" applyNumberFormat="1" applyFont="1" applyBorder="1" applyAlignment="1">
      <alignment horizontal="center" vertical="center" wrapText="1"/>
    </xf>
    <xf numFmtId="0" fontId="7" fillId="4" borderId="29" xfId="0" applyFont="1" applyFill="1" applyBorder="1" applyProtection="1">
      <protection locked="0"/>
    </xf>
    <xf numFmtId="166" fontId="9" fillId="0" borderId="20" xfId="0" applyNumberFormat="1" applyFont="1" applyBorder="1" applyAlignment="1">
      <alignment horizontal="center" vertical="center" wrapText="1"/>
    </xf>
    <xf numFmtId="0" fontId="7" fillId="4" borderId="30" xfId="0" applyFont="1" applyFill="1" applyBorder="1" applyProtection="1">
      <protection locked="0"/>
    </xf>
    <xf numFmtId="166" fontId="9" fillId="10" borderId="31" xfId="0" applyNumberFormat="1" applyFont="1" applyFill="1" applyBorder="1" applyAlignment="1">
      <alignment horizontal="center" vertical="center" wrapText="1"/>
    </xf>
    <xf numFmtId="1" fontId="6" fillId="10" borderId="32" xfId="1" applyNumberFormat="1" applyFont="1" applyFill="1" applyBorder="1" applyAlignment="1" applyProtection="1">
      <alignment horizontal="center" vertical="center" wrapText="1"/>
    </xf>
    <xf numFmtId="1" fontId="6" fillId="15" borderId="32" xfId="1" applyNumberFormat="1" applyFont="1" applyFill="1" applyBorder="1" applyAlignment="1" applyProtection="1">
      <alignment horizontal="center" vertical="center" wrapText="1"/>
    </xf>
    <xf numFmtId="1" fontId="9" fillId="15" borderId="32" xfId="0" applyNumberFormat="1" applyFont="1" applyFill="1" applyBorder="1" applyAlignment="1">
      <alignment horizontal="center" vertical="center" wrapText="1"/>
    </xf>
    <xf numFmtId="166" fontId="9" fillId="16" borderId="32" xfId="0" applyNumberFormat="1" applyFont="1" applyFill="1" applyBorder="1" applyAlignment="1">
      <alignment horizontal="center" vertical="center" wrapText="1"/>
    </xf>
    <xf numFmtId="1" fontId="6" fillId="16" borderId="33" xfId="1" applyNumberFormat="1" applyFont="1" applyFill="1" applyBorder="1" applyAlignment="1" applyProtection="1">
      <alignment horizontal="center" vertical="center" wrapText="1"/>
    </xf>
    <xf numFmtId="0" fontId="7" fillId="4" borderId="34" xfId="0" applyFont="1" applyFill="1" applyBorder="1" applyProtection="1">
      <protection locked="0"/>
    </xf>
    <xf numFmtId="166" fontId="9" fillId="0" borderId="3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0" fontId="7" fillId="4" borderId="37" xfId="0" applyFont="1" applyFill="1" applyBorder="1" applyProtection="1">
      <protection locked="0"/>
    </xf>
    <xf numFmtId="0" fontId="7" fillId="4" borderId="38" xfId="0" applyFont="1" applyFill="1" applyBorder="1" applyProtection="1">
      <protection locked="0"/>
    </xf>
    <xf numFmtId="166" fontId="9" fillId="0" borderId="3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3" fontId="3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5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7" borderId="1" xfId="1" applyFont="1" applyFill="1" applyBorder="1" applyAlignment="1" applyProtection="1">
      <alignment horizontal="center" vertical="center" wrapText="1"/>
    </xf>
    <xf numFmtId="1" fontId="6" fillId="8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/>
      <protection locked="0"/>
    </xf>
    <xf numFmtId="164" fontId="6" fillId="4" borderId="6" xfId="1" applyFont="1" applyFill="1" applyBorder="1" applyAlignment="1" applyProtection="1">
      <alignment horizontal="center" vertical="center" wrapText="1"/>
    </xf>
    <xf numFmtId="165" fontId="6" fillId="8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 applyProtection="1">
      <alignment horizontal="center" vertical="center"/>
      <protection locked="0"/>
    </xf>
    <xf numFmtId="0" fontId="8" fillId="12" borderId="2" xfId="0" applyFont="1" applyFill="1" applyBorder="1" applyAlignment="1" applyProtection="1">
      <alignment horizontal="center" vertical="center"/>
      <protection locked="0"/>
    </xf>
    <xf numFmtId="3" fontId="3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4" borderId="11" xfId="0" applyNumberFormat="1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3" fontId="3" fillId="4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8" borderId="11" xfId="0" applyNumberFormat="1" applyFont="1" applyFill="1" applyBorder="1" applyAlignment="1">
      <alignment horizontal="center" vertical="center" wrapText="1"/>
    </xf>
    <xf numFmtId="1" fontId="10" fillId="7" borderId="11" xfId="1" applyNumberFormat="1" applyFont="1" applyFill="1" applyBorder="1" applyAlignment="1" applyProtection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" fontId="3" fillId="7" borderId="1" xfId="1" applyNumberFormat="1" applyFont="1" applyFill="1" applyBorder="1" applyAlignment="1" applyProtection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66" fontId="6" fillId="4" borderId="14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 applyProtection="1">
      <alignment horizontal="center"/>
      <protection locked="0"/>
    </xf>
    <xf numFmtId="1" fontId="3" fillId="7" borderId="14" xfId="1" applyNumberFormat="1" applyFont="1" applyFill="1" applyBorder="1" applyAlignment="1" applyProtection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3" fontId="3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4" borderId="19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top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vertical="center" wrapText="1"/>
    </xf>
    <xf numFmtId="164" fontId="3" fillId="17" borderId="12" xfId="1" applyFont="1" applyFill="1" applyBorder="1" applyAlignment="1" applyProtection="1">
      <alignment horizontal="center" vertical="center" wrapText="1"/>
    </xf>
    <xf numFmtId="4" fontId="11" fillId="4" borderId="26" xfId="0" applyNumberFormat="1" applyFont="1" applyFill="1" applyBorder="1" applyAlignment="1">
      <alignment horizontal="center" vertical="center" wrapText="1"/>
    </xf>
    <xf numFmtId="4" fontId="11" fillId="4" borderId="27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0" fontId="2" fillId="13" borderId="18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13" borderId="6" xfId="0" applyFont="1" applyFill="1" applyBorder="1" applyAlignment="1">
      <alignment vertical="center" wrapText="1"/>
    </xf>
    <xf numFmtId="0" fontId="14" fillId="0" borderId="18" xfId="0" applyFont="1" applyBorder="1" applyAlignment="1">
      <alignment horizontal="center"/>
    </xf>
    <xf numFmtId="0" fontId="0" fillId="0" borderId="41" xfId="0" applyFont="1" applyBorder="1" applyAlignment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4" fontId="6" fillId="0" borderId="2" xfId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164" fontId="6" fillId="0" borderId="36" xfId="1" applyFont="1" applyBorder="1" applyAlignment="1" applyProtection="1">
      <alignment horizontal="center" vertical="center" wrapText="1"/>
    </xf>
    <xf numFmtId="164" fontId="6" fillId="0" borderId="40" xfId="1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131"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D9D9D9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B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D9D9D9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CCFFCC"/>
      <rgbColor rgb="FFFFFF99"/>
      <rgbColor rgb="FF92CDDC"/>
      <rgbColor rgb="FFFF99CC"/>
      <rgbColor rgb="FFBFBFBF"/>
      <rgbColor rgb="FFFCD5B4"/>
      <rgbColor rgb="FF3366FF"/>
      <rgbColor rgb="FF33CCCC"/>
      <rgbColor rgb="FF92D050"/>
      <rgbColor rgb="FFFFCC00"/>
      <rgbColor rgb="FFFFC0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tabSelected="1" zoomScale="84" zoomScaleNormal="84" workbookViewId="0">
      <pane xSplit="15" ySplit="3" topLeftCell="AH26" activePane="bottomRight" state="frozen"/>
      <selection pane="topRight" activeCell="AB1" sqref="AB1"/>
      <selection pane="bottomLeft" activeCell="A7" sqref="A7"/>
      <selection pane="bottomRight" activeCell="AL38" sqref="AL38"/>
    </sheetView>
  </sheetViews>
  <sheetFormatPr baseColWidth="10" defaultColWidth="9.140625" defaultRowHeight="15" x14ac:dyDescent="0.25"/>
  <cols>
    <col min="1" max="1" width="7.28515625" customWidth="1"/>
    <col min="2" max="2" width="7.42578125" customWidth="1"/>
    <col min="3" max="3" width="23.140625" customWidth="1"/>
    <col min="4" max="4" width="31.7109375" style="1" customWidth="1"/>
    <col min="5" max="5" width="15.5703125" customWidth="1"/>
    <col min="6" max="6" width="21.7109375" customWidth="1"/>
    <col min="7" max="15" width="5" customWidth="1"/>
    <col min="16" max="35" width="11.5703125" customWidth="1"/>
    <col min="36" max="36" width="12.42578125" customWidth="1"/>
    <col min="37" max="44" width="11.5703125" customWidth="1"/>
    <col min="45" max="45" width="43.28515625" customWidth="1"/>
    <col min="46" max="1025" width="11.5703125" customWidth="1"/>
  </cols>
  <sheetData>
    <row r="1" spans="1:45" ht="14.45" customHeight="1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>
        <v>43374</v>
      </c>
      <c r="Q1" s="156">
        <v>43405</v>
      </c>
      <c r="R1" s="156">
        <v>43435</v>
      </c>
      <c r="S1" s="156">
        <v>43466</v>
      </c>
      <c r="T1" s="156">
        <v>43497</v>
      </c>
      <c r="U1" s="156">
        <v>43525</v>
      </c>
      <c r="V1" s="156">
        <v>43556</v>
      </c>
      <c r="W1" s="156">
        <v>43586</v>
      </c>
      <c r="X1" s="156">
        <v>43617</v>
      </c>
      <c r="Y1" s="156">
        <v>43647</v>
      </c>
      <c r="Z1" s="156">
        <v>43678</v>
      </c>
      <c r="AA1" s="156">
        <v>43709</v>
      </c>
      <c r="AB1" s="156">
        <v>43739</v>
      </c>
      <c r="AC1" s="156">
        <v>43770</v>
      </c>
      <c r="AD1" s="156">
        <v>43800</v>
      </c>
      <c r="AE1" s="156">
        <v>43831</v>
      </c>
      <c r="AF1" s="156">
        <v>43862</v>
      </c>
      <c r="AG1" s="156">
        <v>43891</v>
      </c>
      <c r="AH1" s="156">
        <v>43922</v>
      </c>
      <c r="AI1" s="156">
        <v>43952</v>
      </c>
      <c r="AJ1" s="156">
        <v>43983</v>
      </c>
      <c r="AK1" s="156">
        <v>44013</v>
      </c>
      <c r="AL1" s="156">
        <v>44044</v>
      </c>
      <c r="AM1" s="156">
        <v>44075</v>
      </c>
      <c r="AN1" s="156">
        <v>44105</v>
      </c>
      <c r="AO1" s="156">
        <v>44136</v>
      </c>
      <c r="AP1" s="156">
        <v>44166</v>
      </c>
      <c r="AQ1" s="156">
        <v>44197</v>
      </c>
      <c r="AR1" s="156">
        <v>44228</v>
      </c>
      <c r="AS1" s="157" t="s">
        <v>1</v>
      </c>
    </row>
    <row r="2" spans="1:4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7"/>
    </row>
    <row r="3" spans="1:45" s="4" customFormat="1" ht="18.600000000000001" customHeight="1" x14ac:dyDescent="0.25">
      <c r="A3" s="158" t="s">
        <v>2</v>
      </c>
      <c r="B3" s="159" t="s">
        <v>3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2">
        <v>16</v>
      </c>
      <c r="Q3" s="2">
        <v>22</v>
      </c>
      <c r="R3" s="2">
        <v>15</v>
      </c>
      <c r="S3" s="2">
        <v>19</v>
      </c>
      <c r="T3" s="2">
        <v>20</v>
      </c>
      <c r="U3" s="2">
        <v>21</v>
      </c>
      <c r="V3" s="2">
        <v>16</v>
      </c>
      <c r="W3" s="2">
        <v>22</v>
      </c>
      <c r="X3" s="2">
        <v>20</v>
      </c>
      <c r="Y3" s="2">
        <v>22</v>
      </c>
      <c r="Z3" s="2">
        <v>20</v>
      </c>
      <c r="AA3" s="2">
        <v>21</v>
      </c>
      <c r="AB3" s="2">
        <v>22</v>
      </c>
      <c r="AC3" s="2">
        <v>21</v>
      </c>
      <c r="AD3" s="2">
        <v>15</v>
      </c>
      <c r="AE3" s="2">
        <v>20</v>
      </c>
      <c r="AF3" s="2">
        <v>20</v>
      </c>
      <c r="AG3" s="2">
        <v>22</v>
      </c>
      <c r="AH3" s="2">
        <v>17</v>
      </c>
      <c r="AI3" s="2">
        <v>20</v>
      </c>
      <c r="AJ3" s="2">
        <v>22</v>
      </c>
      <c r="AK3" s="2">
        <v>22</v>
      </c>
      <c r="AL3" s="2"/>
      <c r="AM3" s="2"/>
      <c r="AN3" s="2"/>
      <c r="AO3" s="2"/>
      <c r="AP3" s="2"/>
      <c r="AQ3" s="2"/>
      <c r="AR3" s="2"/>
      <c r="AS3" s="3"/>
    </row>
    <row r="4" spans="1:45" ht="14.45" customHeight="1" x14ac:dyDescent="0.25">
      <c r="A4" s="158"/>
      <c r="B4" s="5"/>
      <c r="C4" s="160" t="s">
        <v>4</v>
      </c>
      <c r="D4" s="160" t="s">
        <v>5</v>
      </c>
      <c r="E4" s="160" t="s">
        <v>6</v>
      </c>
      <c r="F4" s="160" t="s">
        <v>7</v>
      </c>
      <c r="G4" s="161" t="s">
        <v>8</v>
      </c>
      <c r="H4" s="161"/>
      <c r="I4" s="161"/>
      <c r="J4" s="161"/>
      <c r="K4" s="162">
        <v>15</v>
      </c>
      <c r="L4" s="162"/>
      <c r="M4" s="163" t="s">
        <v>9</v>
      </c>
      <c r="N4" s="163"/>
      <c r="O4" s="163"/>
      <c r="P4" s="7">
        <v>0</v>
      </c>
      <c r="Q4" s="7">
        <v>0</v>
      </c>
      <c r="R4" s="7">
        <v>0</v>
      </c>
      <c r="S4" s="7">
        <v>0</v>
      </c>
      <c r="T4" s="8">
        <v>1</v>
      </c>
      <c r="U4" s="8">
        <v>0</v>
      </c>
      <c r="V4" s="7">
        <v>1</v>
      </c>
      <c r="W4" s="8">
        <v>2</v>
      </c>
      <c r="X4" s="8">
        <v>1</v>
      </c>
      <c r="Y4" s="7">
        <v>2</v>
      </c>
      <c r="Z4" s="8">
        <v>1</v>
      </c>
      <c r="AA4" s="8">
        <v>4</v>
      </c>
      <c r="AB4" s="7">
        <v>1</v>
      </c>
      <c r="AC4" s="8">
        <v>1</v>
      </c>
      <c r="AD4" s="8">
        <v>0</v>
      </c>
      <c r="AE4" s="7">
        <v>2</v>
      </c>
      <c r="AF4" s="8">
        <v>0</v>
      </c>
      <c r="AG4" s="8">
        <v>7</v>
      </c>
      <c r="AH4" s="8">
        <v>3</v>
      </c>
      <c r="AI4" s="7">
        <v>0</v>
      </c>
      <c r="AJ4" s="8">
        <v>0</v>
      </c>
      <c r="AK4" s="7">
        <v>0</v>
      </c>
      <c r="AL4" s="8"/>
      <c r="AM4" s="8"/>
      <c r="AN4" s="8"/>
      <c r="AO4" s="8"/>
      <c r="AP4" s="7"/>
      <c r="AQ4" s="8"/>
      <c r="AR4" s="8"/>
      <c r="AS4" s="164"/>
    </row>
    <row r="5" spans="1:45" ht="14.45" customHeight="1" x14ac:dyDescent="0.25">
      <c r="A5" s="158"/>
      <c r="B5" s="10"/>
      <c r="C5" s="160"/>
      <c r="D5" s="160"/>
      <c r="E5" s="160"/>
      <c r="F5" s="160"/>
      <c r="G5" s="161" t="s">
        <v>8</v>
      </c>
      <c r="H5" s="161"/>
      <c r="I5" s="161"/>
      <c r="J5" s="161"/>
      <c r="K5" s="162">
        <v>15</v>
      </c>
      <c r="L5" s="162"/>
      <c r="M5" s="163" t="s">
        <v>10</v>
      </c>
      <c r="N5" s="163"/>
      <c r="O5" s="163"/>
      <c r="P5" s="7">
        <v>0</v>
      </c>
      <c r="Q5" s="7">
        <v>2</v>
      </c>
      <c r="R5" s="7">
        <v>0</v>
      </c>
      <c r="S5" s="7">
        <v>1</v>
      </c>
      <c r="T5" s="8">
        <v>2</v>
      </c>
      <c r="U5" s="8">
        <v>1</v>
      </c>
      <c r="V5" s="7">
        <v>0</v>
      </c>
      <c r="W5" s="8">
        <v>2</v>
      </c>
      <c r="X5" s="8">
        <v>0</v>
      </c>
      <c r="Y5" s="7">
        <v>0</v>
      </c>
      <c r="Z5" s="8">
        <v>1</v>
      </c>
      <c r="AA5" s="8">
        <v>0</v>
      </c>
      <c r="AB5" s="7">
        <v>0</v>
      </c>
      <c r="AC5" s="8">
        <v>0</v>
      </c>
      <c r="AD5" s="8">
        <v>0</v>
      </c>
      <c r="AE5" s="7">
        <v>0</v>
      </c>
      <c r="AF5" s="8">
        <v>0</v>
      </c>
      <c r="AG5" s="8">
        <v>7</v>
      </c>
      <c r="AH5" s="8">
        <v>3</v>
      </c>
      <c r="AI5" s="7">
        <v>1</v>
      </c>
      <c r="AJ5" s="8">
        <v>0</v>
      </c>
      <c r="AK5" s="7">
        <v>0</v>
      </c>
      <c r="AL5" s="8"/>
      <c r="AM5" s="8"/>
      <c r="AN5" s="8"/>
      <c r="AO5" s="8"/>
      <c r="AP5" s="7"/>
      <c r="AQ5" s="8"/>
      <c r="AR5" s="8"/>
      <c r="AS5" s="164"/>
    </row>
    <row r="6" spans="1:45" ht="14.45" customHeight="1" x14ac:dyDescent="0.25">
      <c r="A6" s="158"/>
      <c r="B6" s="10"/>
      <c r="C6" s="160"/>
      <c r="D6" s="160"/>
      <c r="E6" s="160"/>
      <c r="F6" s="160"/>
      <c r="G6" s="161" t="s">
        <v>8</v>
      </c>
      <c r="H6" s="161"/>
      <c r="I6" s="161"/>
      <c r="J6" s="161"/>
      <c r="K6" s="162">
        <v>15</v>
      </c>
      <c r="L6" s="162"/>
      <c r="M6" s="163" t="s">
        <v>11</v>
      </c>
      <c r="N6" s="163"/>
      <c r="O6" s="163"/>
      <c r="P6" s="11">
        <v>0</v>
      </c>
      <c r="Q6" s="11">
        <v>0</v>
      </c>
      <c r="R6" s="11">
        <v>0</v>
      </c>
      <c r="S6" s="7">
        <v>0</v>
      </c>
      <c r="T6" s="8">
        <v>0</v>
      </c>
      <c r="U6" s="8">
        <v>0</v>
      </c>
      <c r="V6" s="7">
        <v>0</v>
      </c>
      <c r="W6" s="8">
        <v>4</v>
      </c>
      <c r="X6" s="8">
        <v>0</v>
      </c>
      <c r="Y6" s="7">
        <v>3</v>
      </c>
      <c r="Z6" s="8">
        <v>1</v>
      </c>
      <c r="AA6" s="8">
        <v>7</v>
      </c>
      <c r="AB6" s="7">
        <v>2</v>
      </c>
      <c r="AC6" s="8">
        <v>0</v>
      </c>
      <c r="AD6" s="8">
        <v>0</v>
      </c>
      <c r="AE6" s="7">
        <v>0</v>
      </c>
      <c r="AF6" s="8">
        <v>0</v>
      </c>
      <c r="AG6" s="8">
        <v>7</v>
      </c>
      <c r="AH6" s="8">
        <v>3</v>
      </c>
      <c r="AI6" s="7">
        <v>0</v>
      </c>
      <c r="AJ6" s="8">
        <v>0</v>
      </c>
      <c r="AK6" s="7">
        <v>0</v>
      </c>
      <c r="AL6" s="8"/>
      <c r="AM6" s="8"/>
      <c r="AN6" s="8"/>
      <c r="AO6" s="8"/>
      <c r="AP6" s="7"/>
      <c r="AQ6" s="8"/>
      <c r="AR6" s="8"/>
      <c r="AS6" s="164"/>
    </row>
    <row r="7" spans="1:45" ht="14.45" customHeight="1" x14ac:dyDescent="0.25">
      <c r="A7" s="158"/>
      <c r="B7" s="10"/>
      <c r="C7" s="160"/>
      <c r="D7" s="160"/>
      <c r="E7" s="160"/>
      <c r="F7" s="160"/>
      <c r="G7" s="161" t="s">
        <v>8</v>
      </c>
      <c r="H7" s="161"/>
      <c r="I7" s="161"/>
      <c r="J7" s="161"/>
      <c r="K7" s="162">
        <v>15</v>
      </c>
      <c r="L7" s="162"/>
      <c r="M7" s="165" t="s">
        <v>12</v>
      </c>
      <c r="N7" s="165"/>
      <c r="O7" s="165"/>
      <c r="P7" s="7">
        <v>0</v>
      </c>
      <c r="Q7" s="7">
        <v>0</v>
      </c>
      <c r="R7" s="7">
        <v>0</v>
      </c>
      <c r="S7" s="12">
        <v>0</v>
      </c>
      <c r="T7" s="8">
        <v>0</v>
      </c>
      <c r="U7" s="8">
        <v>2</v>
      </c>
      <c r="V7" s="7">
        <v>1</v>
      </c>
      <c r="W7" s="8">
        <v>0</v>
      </c>
      <c r="X7" s="8">
        <v>1</v>
      </c>
      <c r="Y7" s="7">
        <v>1</v>
      </c>
      <c r="Z7" s="8">
        <v>0</v>
      </c>
      <c r="AA7" s="8">
        <v>1</v>
      </c>
      <c r="AB7" s="7">
        <v>0</v>
      </c>
      <c r="AC7" s="8">
        <v>3</v>
      </c>
      <c r="AD7" s="8">
        <v>0</v>
      </c>
      <c r="AE7" s="7">
        <v>0</v>
      </c>
      <c r="AF7" s="8">
        <v>0</v>
      </c>
      <c r="AG7" s="8">
        <v>7</v>
      </c>
      <c r="AH7" s="8">
        <v>3</v>
      </c>
      <c r="AI7" s="7">
        <v>0</v>
      </c>
      <c r="AJ7" s="8">
        <v>0</v>
      </c>
      <c r="AK7" s="7">
        <v>0</v>
      </c>
      <c r="AL7" s="8"/>
      <c r="AM7" s="8"/>
      <c r="AN7" s="8"/>
      <c r="AO7" s="8"/>
      <c r="AP7" s="7"/>
      <c r="AQ7" s="8"/>
      <c r="AR7" s="8"/>
      <c r="AS7" s="9"/>
    </row>
    <row r="8" spans="1:45" ht="14.45" customHeight="1" x14ac:dyDescent="0.25">
      <c r="A8" s="158"/>
      <c r="B8" s="10"/>
      <c r="C8" s="160"/>
      <c r="D8" s="160"/>
      <c r="E8" s="160"/>
      <c r="F8" s="160"/>
      <c r="G8" s="161" t="s">
        <v>8</v>
      </c>
      <c r="H8" s="161"/>
      <c r="I8" s="161"/>
      <c r="J8" s="161"/>
      <c r="K8" s="162">
        <v>15</v>
      </c>
      <c r="L8" s="162"/>
      <c r="M8" s="163" t="s">
        <v>13</v>
      </c>
      <c r="N8" s="163"/>
      <c r="O8" s="163"/>
      <c r="P8" s="13">
        <v>0</v>
      </c>
      <c r="Q8" s="13">
        <v>0</v>
      </c>
      <c r="R8" s="13">
        <v>0</v>
      </c>
      <c r="S8" s="7">
        <v>1</v>
      </c>
      <c r="T8" s="8">
        <v>0</v>
      </c>
      <c r="U8" s="8">
        <v>0</v>
      </c>
      <c r="V8" s="7">
        <v>2</v>
      </c>
      <c r="W8" s="8">
        <v>3</v>
      </c>
      <c r="X8" s="8">
        <v>0</v>
      </c>
      <c r="Y8" s="7">
        <v>1</v>
      </c>
      <c r="Z8" s="8">
        <v>0</v>
      </c>
      <c r="AA8" s="8">
        <v>0</v>
      </c>
      <c r="AB8" s="7">
        <v>1</v>
      </c>
      <c r="AC8" s="8">
        <v>0</v>
      </c>
      <c r="AD8" s="8">
        <v>0</v>
      </c>
      <c r="AE8" s="7">
        <v>0</v>
      </c>
      <c r="AF8" s="8">
        <v>1</v>
      </c>
      <c r="AG8" s="8">
        <v>7</v>
      </c>
      <c r="AH8" s="8">
        <v>3</v>
      </c>
      <c r="AI8" s="7">
        <v>0</v>
      </c>
      <c r="AJ8" s="8">
        <v>0</v>
      </c>
      <c r="AK8" s="7">
        <v>0</v>
      </c>
      <c r="AL8" s="8"/>
      <c r="AM8" s="8"/>
      <c r="AN8" s="8"/>
      <c r="AO8" s="8"/>
      <c r="AP8" s="7"/>
      <c r="AQ8" s="8"/>
      <c r="AR8" s="8"/>
      <c r="AS8" s="9"/>
    </row>
    <row r="9" spans="1:45" ht="14.45" hidden="1" customHeight="1" x14ac:dyDescent="0.25">
      <c r="A9" s="158"/>
      <c r="B9" s="10"/>
      <c r="C9" s="160"/>
      <c r="D9" s="160"/>
      <c r="E9" s="160"/>
      <c r="F9" s="160"/>
      <c r="G9" s="161" t="s">
        <v>8</v>
      </c>
      <c r="H9" s="161"/>
      <c r="I9" s="161"/>
      <c r="J9" s="161"/>
      <c r="K9" s="162">
        <v>15</v>
      </c>
      <c r="L9" s="162"/>
      <c r="M9" s="163" t="s">
        <v>14</v>
      </c>
      <c r="N9" s="163"/>
      <c r="O9" s="163"/>
      <c r="P9" s="7"/>
      <c r="Q9" s="7"/>
      <c r="R9" s="7"/>
      <c r="S9" s="7"/>
      <c r="T9" s="8"/>
      <c r="U9" s="8"/>
      <c r="V9" s="7"/>
      <c r="W9" s="8"/>
      <c r="X9" s="8"/>
      <c r="Y9" s="7"/>
      <c r="Z9" s="8"/>
      <c r="AA9" s="8"/>
      <c r="AB9" s="7"/>
      <c r="AC9" s="8"/>
      <c r="AD9" s="8"/>
      <c r="AE9" s="7"/>
      <c r="AF9" s="8"/>
      <c r="AG9" s="8"/>
      <c r="AH9" s="8"/>
      <c r="AI9" s="7"/>
      <c r="AJ9" s="8"/>
      <c r="AK9" s="7"/>
      <c r="AL9" s="8"/>
      <c r="AM9" s="8"/>
      <c r="AN9" s="8"/>
      <c r="AO9" s="8"/>
      <c r="AP9" s="7"/>
      <c r="AQ9" s="8"/>
      <c r="AR9" s="8"/>
      <c r="AS9" s="9"/>
    </row>
    <row r="10" spans="1:45" ht="14.45" hidden="1" customHeight="1" x14ac:dyDescent="0.25">
      <c r="A10" s="158"/>
      <c r="B10" s="10"/>
      <c r="C10" s="160"/>
      <c r="D10" s="160"/>
      <c r="E10" s="160"/>
      <c r="F10" s="160"/>
      <c r="G10" s="161" t="s">
        <v>8</v>
      </c>
      <c r="H10" s="161"/>
      <c r="I10" s="161"/>
      <c r="J10" s="161"/>
      <c r="K10" s="162">
        <v>10</v>
      </c>
      <c r="L10" s="162"/>
      <c r="M10" s="163" t="s">
        <v>15</v>
      </c>
      <c r="N10" s="163"/>
      <c r="O10" s="163"/>
      <c r="P10" s="7"/>
      <c r="Q10" s="7"/>
      <c r="R10" s="7"/>
      <c r="S10" s="7"/>
      <c r="T10" s="8"/>
      <c r="U10" s="8"/>
      <c r="V10" s="7"/>
      <c r="W10" s="8"/>
      <c r="X10" s="8"/>
      <c r="Y10" s="7"/>
      <c r="Z10" s="8"/>
      <c r="AA10" s="8"/>
      <c r="AB10" s="7"/>
      <c r="AC10" s="8"/>
      <c r="AD10" s="8"/>
      <c r="AE10" s="7"/>
      <c r="AF10" s="8"/>
      <c r="AG10" s="8"/>
      <c r="AH10" s="8"/>
      <c r="AI10" s="7"/>
      <c r="AJ10" s="8"/>
      <c r="AK10" s="7"/>
      <c r="AL10" s="8"/>
      <c r="AM10" s="8"/>
      <c r="AN10" s="8"/>
      <c r="AO10" s="8"/>
      <c r="AP10" s="7"/>
      <c r="AQ10" s="8"/>
      <c r="AR10" s="8"/>
      <c r="AS10" s="9"/>
    </row>
    <row r="11" spans="1:45" ht="14.45" customHeight="1" x14ac:dyDescent="0.25">
      <c r="A11" s="158"/>
      <c r="B11" s="10"/>
      <c r="C11" s="160"/>
      <c r="D11" s="160"/>
      <c r="E11" s="160"/>
      <c r="F11" s="160"/>
      <c r="G11" s="161" t="s">
        <v>8</v>
      </c>
      <c r="H11" s="161"/>
      <c r="I11" s="161"/>
      <c r="J11" s="161"/>
      <c r="K11" s="162"/>
      <c r="L11" s="162"/>
      <c r="M11" s="163" t="s">
        <v>16</v>
      </c>
      <c r="N11" s="163"/>
      <c r="O11" s="163"/>
      <c r="P11" s="7">
        <v>0</v>
      </c>
      <c r="Q11" s="7">
        <v>1</v>
      </c>
      <c r="R11" s="7">
        <v>0</v>
      </c>
      <c r="S11" s="7">
        <v>0</v>
      </c>
      <c r="T11" s="8">
        <v>0</v>
      </c>
      <c r="U11" s="8">
        <v>2</v>
      </c>
      <c r="V11" s="7">
        <v>0</v>
      </c>
      <c r="W11" s="8">
        <v>0</v>
      </c>
      <c r="X11" s="8">
        <v>0</v>
      </c>
      <c r="Y11" s="7">
        <v>0</v>
      </c>
      <c r="Z11" s="8">
        <v>0</v>
      </c>
      <c r="AA11" s="8">
        <v>0</v>
      </c>
      <c r="AB11" s="7">
        <v>0</v>
      </c>
      <c r="AC11" s="8">
        <v>1</v>
      </c>
      <c r="AD11" s="8">
        <v>0</v>
      </c>
      <c r="AE11" s="7">
        <v>0</v>
      </c>
      <c r="AF11" s="8">
        <v>0</v>
      </c>
      <c r="AG11" s="8">
        <v>7</v>
      </c>
      <c r="AH11" s="8">
        <v>3</v>
      </c>
      <c r="AI11" s="7">
        <v>0</v>
      </c>
      <c r="AJ11" s="8">
        <v>0</v>
      </c>
      <c r="AK11" s="7">
        <v>0</v>
      </c>
      <c r="AL11" s="8"/>
      <c r="AM11" s="8"/>
      <c r="AN11" s="8"/>
      <c r="AO11" s="8"/>
      <c r="AP11" s="7"/>
      <c r="AQ11" s="8"/>
      <c r="AR11" s="8"/>
      <c r="AS11" s="9"/>
    </row>
    <row r="12" spans="1:45" ht="14.45" customHeight="1" x14ac:dyDescent="0.25">
      <c r="A12" s="158"/>
      <c r="B12" s="10"/>
      <c r="C12" s="160"/>
      <c r="D12" s="160"/>
      <c r="E12" s="160"/>
      <c r="F12" s="160"/>
      <c r="G12" s="161" t="s">
        <v>8</v>
      </c>
      <c r="H12" s="161"/>
      <c r="I12" s="161"/>
      <c r="J12" s="161"/>
      <c r="K12" s="166">
        <v>0.28571428999999998</v>
      </c>
      <c r="L12" s="166"/>
      <c r="M12" s="163" t="s">
        <v>17</v>
      </c>
      <c r="N12" s="163"/>
      <c r="O12" s="163"/>
      <c r="P12" s="7">
        <v>1</v>
      </c>
      <c r="Q12" s="7">
        <v>1</v>
      </c>
      <c r="R12" s="7">
        <v>0</v>
      </c>
      <c r="S12" s="7">
        <v>0</v>
      </c>
      <c r="T12" s="8">
        <v>3</v>
      </c>
      <c r="U12" s="8">
        <v>3</v>
      </c>
      <c r="V12" s="7">
        <v>2</v>
      </c>
      <c r="W12" s="8">
        <v>4</v>
      </c>
      <c r="X12" s="8">
        <v>4</v>
      </c>
      <c r="Y12" s="7">
        <v>2</v>
      </c>
      <c r="Z12" s="8">
        <v>0</v>
      </c>
      <c r="AA12" s="8">
        <v>0</v>
      </c>
      <c r="AB12" s="7">
        <v>0</v>
      </c>
      <c r="AC12" s="8">
        <v>2</v>
      </c>
      <c r="AD12" s="8">
        <v>2</v>
      </c>
      <c r="AE12" s="7">
        <v>0</v>
      </c>
      <c r="AF12" s="8">
        <v>2</v>
      </c>
      <c r="AG12" s="8">
        <v>0</v>
      </c>
      <c r="AH12" s="8">
        <v>0</v>
      </c>
      <c r="AI12" s="7">
        <v>0</v>
      </c>
      <c r="AJ12" s="8">
        <v>0</v>
      </c>
      <c r="AK12" s="7">
        <v>0</v>
      </c>
      <c r="AL12" s="8"/>
      <c r="AM12" s="8"/>
      <c r="AN12" s="8"/>
      <c r="AO12" s="8"/>
      <c r="AP12" s="7"/>
      <c r="AQ12" s="8"/>
      <c r="AR12" s="8"/>
      <c r="AS12" s="9"/>
    </row>
    <row r="13" spans="1:45" ht="14.45" customHeight="1" x14ac:dyDescent="0.25">
      <c r="A13" s="158"/>
      <c r="B13" s="10"/>
      <c r="C13" s="160"/>
      <c r="D13" s="160"/>
      <c r="E13" s="160"/>
      <c r="F13" s="160"/>
      <c r="G13" s="161" t="s">
        <v>8</v>
      </c>
      <c r="H13" s="161"/>
      <c r="I13" s="161"/>
      <c r="J13" s="161"/>
      <c r="K13" s="166">
        <v>0.28571428999999998</v>
      </c>
      <c r="L13" s="166"/>
      <c r="M13" s="163" t="s">
        <v>18</v>
      </c>
      <c r="N13" s="163"/>
      <c r="O13" s="163"/>
      <c r="P13" s="7">
        <v>0</v>
      </c>
      <c r="Q13" s="7">
        <v>3</v>
      </c>
      <c r="R13" s="7">
        <v>0</v>
      </c>
      <c r="S13" s="7">
        <v>0</v>
      </c>
      <c r="T13" s="8">
        <v>3</v>
      </c>
      <c r="U13" s="8">
        <v>0</v>
      </c>
      <c r="V13" s="7">
        <v>0</v>
      </c>
      <c r="W13" s="8">
        <v>0</v>
      </c>
      <c r="X13" s="8">
        <v>4</v>
      </c>
      <c r="Y13" s="7">
        <v>1</v>
      </c>
      <c r="Z13" s="8">
        <v>0</v>
      </c>
      <c r="AA13" s="8">
        <v>0</v>
      </c>
      <c r="AB13" s="7">
        <v>1</v>
      </c>
      <c r="AC13" s="8">
        <v>1</v>
      </c>
      <c r="AD13" s="8">
        <v>0</v>
      </c>
      <c r="AE13" s="7">
        <v>0</v>
      </c>
      <c r="AF13" s="8">
        <v>0</v>
      </c>
      <c r="AG13" s="8">
        <v>0</v>
      </c>
      <c r="AH13" s="8">
        <v>0</v>
      </c>
      <c r="AI13" s="7">
        <v>0</v>
      </c>
      <c r="AJ13" s="8">
        <v>0</v>
      </c>
      <c r="AK13" s="7">
        <v>0</v>
      </c>
      <c r="AL13" s="8"/>
      <c r="AM13" s="8"/>
      <c r="AN13" s="8"/>
      <c r="AO13" s="8"/>
      <c r="AP13" s="7"/>
      <c r="AQ13" s="8"/>
      <c r="AR13" s="8"/>
      <c r="AS13" s="9"/>
    </row>
    <row r="14" spans="1:45" ht="14.45" customHeight="1" x14ac:dyDescent="0.25">
      <c r="A14" s="158"/>
      <c r="B14" s="10"/>
      <c r="C14" s="160"/>
      <c r="D14" s="160"/>
      <c r="E14" s="160"/>
      <c r="F14" s="160"/>
      <c r="G14" s="161" t="s">
        <v>8</v>
      </c>
      <c r="H14" s="161"/>
      <c r="I14" s="161"/>
      <c r="J14" s="161"/>
      <c r="K14" s="166">
        <v>0.28571428999999998</v>
      </c>
      <c r="L14" s="166"/>
      <c r="M14" s="163" t="s">
        <v>19</v>
      </c>
      <c r="N14" s="163"/>
      <c r="O14" s="163"/>
      <c r="P14" s="7">
        <v>0</v>
      </c>
      <c r="Q14" s="7">
        <v>12</v>
      </c>
      <c r="R14" s="7">
        <v>0</v>
      </c>
      <c r="S14" s="7">
        <v>0</v>
      </c>
      <c r="T14" s="8">
        <v>3</v>
      </c>
      <c r="U14" s="8">
        <v>4</v>
      </c>
      <c r="V14" s="7">
        <v>1</v>
      </c>
      <c r="W14" s="8">
        <v>4</v>
      </c>
      <c r="X14" s="8">
        <v>4</v>
      </c>
      <c r="Y14" s="7">
        <v>1</v>
      </c>
      <c r="Z14" s="8">
        <v>20</v>
      </c>
      <c r="AA14" s="8">
        <v>21</v>
      </c>
      <c r="AB14" s="7">
        <v>22</v>
      </c>
      <c r="AC14" s="8">
        <v>0</v>
      </c>
      <c r="AD14" s="8">
        <v>0</v>
      </c>
      <c r="AE14" s="7">
        <v>5</v>
      </c>
      <c r="AF14" s="8">
        <v>0</v>
      </c>
      <c r="AG14" s="8">
        <v>0</v>
      </c>
      <c r="AH14" s="8">
        <v>0</v>
      </c>
      <c r="AI14" s="7">
        <v>0</v>
      </c>
      <c r="AJ14" s="8">
        <v>0</v>
      </c>
      <c r="AK14" s="7">
        <v>0</v>
      </c>
      <c r="AL14" s="8"/>
      <c r="AM14" s="8"/>
      <c r="AN14" s="8"/>
      <c r="AO14" s="8"/>
      <c r="AP14" s="7"/>
      <c r="AQ14" s="8"/>
      <c r="AR14" s="8"/>
      <c r="AS14" s="9"/>
    </row>
    <row r="15" spans="1:45" ht="14.45" customHeight="1" x14ac:dyDescent="0.25">
      <c r="A15" s="158"/>
      <c r="B15" s="14"/>
      <c r="C15" s="160"/>
      <c r="D15" s="160"/>
      <c r="E15" s="160"/>
      <c r="F15" s="160"/>
      <c r="G15" s="161" t="s">
        <v>8</v>
      </c>
      <c r="H15" s="161"/>
      <c r="I15" s="161"/>
      <c r="J15" s="161"/>
      <c r="K15" s="166">
        <v>0.28571428999999998</v>
      </c>
      <c r="L15" s="166"/>
      <c r="M15" s="163" t="s">
        <v>20</v>
      </c>
      <c r="N15" s="163"/>
      <c r="O15" s="163"/>
      <c r="P15" s="7">
        <v>0</v>
      </c>
      <c r="Q15" s="7">
        <v>1</v>
      </c>
      <c r="R15" s="7">
        <v>0</v>
      </c>
      <c r="S15" s="7">
        <v>0</v>
      </c>
      <c r="T15" s="8">
        <v>4</v>
      </c>
      <c r="U15" s="8">
        <v>4</v>
      </c>
      <c r="V15" s="7">
        <v>2</v>
      </c>
      <c r="W15" s="8">
        <v>4</v>
      </c>
      <c r="X15" s="8">
        <v>4</v>
      </c>
      <c r="Y15" s="7">
        <v>1</v>
      </c>
      <c r="Z15" s="8">
        <v>20</v>
      </c>
      <c r="AA15" s="8">
        <v>0</v>
      </c>
      <c r="AB15" s="7">
        <v>1</v>
      </c>
      <c r="AC15" s="8">
        <v>0</v>
      </c>
      <c r="AD15" s="8">
        <v>1</v>
      </c>
      <c r="AE15" s="7">
        <v>0</v>
      </c>
      <c r="AF15" s="8">
        <v>0</v>
      </c>
      <c r="AG15" s="8">
        <v>0</v>
      </c>
      <c r="AH15" s="8">
        <v>0</v>
      </c>
      <c r="AI15" s="7">
        <v>0</v>
      </c>
      <c r="AJ15" s="8">
        <v>0</v>
      </c>
      <c r="AK15" s="7">
        <v>0</v>
      </c>
      <c r="AL15" s="8"/>
      <c r="AM15" s="8"/>
      <c r="AN15" s="8"/>
      <c r="AO15" s="8"/>
      <c r="AP15" s="7"/>
      <c r="AQ15" s="8"/>
      <c r="AR15" s="8"/>
      <c r="AS15" s="9"/>
    </row>
    <row r="16" spans="1:45" ht="14.45" customHeight="1" x14ac:dyDescent="0.25">
      <c r="A16" s="15"/>
      <c r="B16" s="14"/>
      <c r="C16" s="16"/>
      <c r="D16" s="16"/>
      <c r="E16" s="6"/>
      <c r="F16" s="6"/>
      <c r="G16" s="161" t="s">
        <v>8</v>
      </c>
      <c r="H16" s="161"/>
      <c r="I16" s="161"/>
      <c r="J16" s="161"/>
      <c r="K16" s="166">
        <v>0.28571428999999998</v>
      </c>
      <c r="L16" s="166"/>
      <c r="M16" s="163" t="s">
        <v>21</v>
      </c>
      <c r="N16" s="163"/>
      <c r="O16" s="163"/>
      <c r="P16" s="7">
        <v>0</v>
      </c>
      <c r="Q16" s="7">
        <v>0</v>
      </c>
      <c r="R16" s="7">
        <v>0</v>
      </c>
      <c r="S16" s="7">
        <v>0</v>
      </c>
      <c r="T16" s="8">
        <v>3</v>
      </c>
      <c r="U16" s="8">
        <v>1</v>
      </c>
      <c r="V16" s="7">
        <v>0</v>
      </c>
      <c r="W16" s="8">
        <v>2</v>
      </c>
      <c r="X16" s="8">
        <v>0</v>
      </c>
      <c r="Y16" s="7">
        <v>0</v>
      </c>
      <c r="Z16" s="8">
        <v>0</v>
      </c>
      <c r="AA16" s="8">
        <v>0</v>
      </c>
      <c r="AB16" s="7">
        <v>1</v>
      </c>
      <c r="AC16" s="8">
        <v>1</v>
      </c>
      <c r="AD16" s="8">
        <v>0</v>
      </c>
      <c r="AE16" s="7">
        <v>0</v>
      </c>
      <c r="AF16" s="8">
        <v>0</v>
      </c>
      <c r="AG16" s="8">
        <v>0</v>
      </c>
      <c r="AH16" s="8">
        <v>0</v>
      </c>
      <c r="AI16" s="7">
        <v>0</v>
      </c>
      <c r="AJ16" s="8">
        <v>0</v>
      </c>
      <c r="AK16" s="7">
        <v>0</v>
      </c>
      <c r="AL16" s="8"/>
      <c r="AM16" s="8"/>
      <c r="AN16" s="8"/>
      <c r="AO16" s="8"/>
      <c r="AP16" s="7"/>
      <c r="AQ16" s="8"/>
      <c r="AR16" s="8"/>
      <c r="AS16" s="17"/>
    </row>
    <row r="17" spans="1:45" ht="14.45" customHeight="1" x14ac:dyDescent="0.25">
      <c r="A17" s="167" t="s">
        <v>22</v>
      </c>
      <c r="B17" s="167"/>
      <c r="C17" s="167"/>
      <c r="D17" s="167"/>
      <c r="E17" s="167"/>
      <c r="F17" s="167"/>
      <c r="G17" s="168" t="s">
        <v>23</v>
      </c>
      <c r="H17" s="168"/>
      <c r="I17" s="168"/>
      <c r="J17" s="168"/>
      <c r="K17" s="168"/>
      <c r="L17" s="168"/>
      <c r="M17" s="168"/>
      <c r="N17" s="168"/>
      <c r="O17" s="168"/>
      <c r="P17" s="156">
        <v>43374</v>
      </c>
      <c r="Q17" s="156">
        <v>43405</v>
      </c>
      <c r="R17" s="156">
        <v>43435</v>
      </c>
      <c r="S17" s="156">
        <v>43466</v>
      </c>
      <c r="T17" s="156">
        <v>43497</v>
      </c>
      <c r="U17" s="156">
        <v>43525</v>
      </c>
      <c r="V17" s="156">
        <v>43556</v>
      </c>
      <c r="W17" s="156">
        <v>43586</v>
      </c>
      <c r="X17" s="156">
        <v>43617</v>
      </c>
      <c r="Y17" s="156">
        <v>43647</v>
      </c>
      <c r="Z17" s="156">
        <v>43678</v>
      </c>
      <c r="AA17" s="156">
        <v>43709</v>
      </c>
      <c r="AB17" s="156">
        <v>43739</v>
      </c>
      <c r="AC17" s="156">
        <v>43770</v>
      </c>
      <c r="AD17" s="156">
        <v>43800</v>
      </c>
      <c r="AE17" s="156">
        <v>43831</v>
      </c>
      <c r="AF17" s="156">
        <v>43862</v>
      </c>
      <c r="AG17" s="156">
        <v>43891</v>
      </c>
      <c r="AH17" s="156">
        <v>43922</v>
      </c>
      <c r="AI17" s="156">
        <v>43952</v>
      </c>
      <c r="AJ17" s="156">
        <v>43983</v>
      </c>
      <c r="AK17" s="156">
        <v>44013</v>
      </c>
      <c r="AL17" s="156">
        <v>44044</v>
      </c>
      <c r="AM17" s="156">
        <v>44075</v>
      </c>
      <c r="AN17" s="156">
        <v>44105</v>
      </c>
      <c r="AO17" s="156">
        <v>44136</v>
      </c>
      <c r="AP17" s="156">
        <v>44166</v>
      </c>
      <c r="AQ17" s="156">
        <v>44197</v>
      </c>
      <c r="AR17" s="156">
        <v>44228</v>
      </c>
      <c r="AS17" s="157" t="s">
        <v>1</v>
      </c>
    </row>
    <row r="18" spans="1:45" x14ac:dyDescent="0.25">
      <c r="A18" s="18" t="s">
        <v>24</v>
      </c>
      <c r="B18" s="18" t="s">
        <v>25</v>
      </c>
      <c r="C18" s="19" t="s">
        <v>26</v>
      </c>
      <c r="D18" s="18" t="s">
        <v>27</v>
      </c>
      <c r="E18" s="18" t="s">
        <v>28</v>
      </c>
      <c r="F18" s="18" t="s">
        <v>29</v>
      </c>
      <c r="G18" s="169" t="s">
        <v>30</v>
      </c>
      <c r="H18" s="169"/>
      <c r="I18" s="170" t="s">
        <v>31</v>
      </c>
      <c r="J18" s="170"/>
      <c r="K18" s="170"/>
      <c r="L18" s="170"/>
      <c r="M18" s="170"/>
      <c r="N18" s="171" t="s">
        <v>32</v>
      </c>
      <c r="O18" s="171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7"/>
    </row>
    <row r="19" spans="1:45" ht="20.45" customHeight="1" x14ac:dyDescent="0.25">
      <c r="A19" s="172" t="s">
        <v>33</v>
      </c>
      <c r="B19" s="173">
        <v>1</v>
      </c>
      <c r="C19" s="174" t="s">
        <v>34</v>
      </c>
      <c r="D19" s="20" t="s">
        <v>35</v>
      </c>
      <c r="E19" s="21" t="s">
        <v>6</v>
      </c>
      <c r="F19" s="22" t="s">
        <v>36</v>
      </c>
      <c r="G19" s="23" t="s">
        <v>37</v>
      </c>
      <c r="H19" s="24">
        <f>H20+H21</f>
        <v>37</v>
      </c>
      <c r="I19" s="25">
        <f>O19</f>
        <v>36</v>
      </c>
      <c r="J19" s="26" t="s">
        <v>38</v>
      </c>
      <c r="K19" s="26" t="s">
        <v>39</v>
      </c>
      <c r="L19" s="26" t="s">
        <v>38</v>
      </c>
      <c r="M19" s="25">
        <f>H19</f>
        <v>37</v>
      </c>
      <c r="N19" s="27" t="s">
        <v>40</v>
      </c>
      <c r="O19" s="28">
        <f>O20+O21</f>
        <v>36</v>
      </c>
      <c r="P19" s="29">
        <v>13</v>
      </c>
      <c r="Q19" s="29">
        <f t="shared" ref="Q19:AR19" si="0">Q20+Q21</f>
        <v>69</v>
      </c>
      <c r="R19" s="29">
        <f t="shared" si="0"/>
        <v>33</v>
      </c>
      <c r="S19" s="29">
        <f t="shared" si="0"/>
        <v>27</v>
      </c>
      <c r="T19" s="29">
        <f t="shared" si="0"/>
        <v>25</v>
      </c>
      <c r="U19" s="29">
        <f t="shared" si="0"/>
        <v>32</v>
      </c>
      <c r="V19" s="29">
        <f t="shared" si="0"/>
        <v>17</v>
      </c>
      <c r="W19" s="29">
        <f t="shared" si="0"/>
        <v>19</v>
      </c>
      <c r="X19" s="29">
        <f t="shared" si="0"/>
        <v>16</v>
      </c>
      <c r="Y19" s="29">
        <f t="shared" si="0"/>
        <v>25</v>
      </c>
      <c r="Z19" s="29">
        <f t="shared" si="0"/>
        <v>20</v>
      </c>
      <c r="AA19" s="29">
        <f t="shared" si="0"/>
        <v>21</v>
      </c>
      <c r="AB19" s="29">
        <f t="shared" si="0"/>
        <v>27</v>
      </c>
      <c r="AC19" s="29">
        <f t="shared" si="0"/>
        <v>27</v>
      </c>
      <c r="AD19" s="29">
        <f t="shared" si="0"/>
        <v>17</v>
      </c>
      <c r="AE19" s="29">
        <f t="shared" si="0"/>
        <v>14</v>
      </c>
      <c r="AF19" s="29">
        <f t="shared" si="0"/>
        <v>12</v>
      </c>
      <c r="AG19" s="29">
        <f t="shared" si="0"/>
        <v>17</v>
      </c>
      <c r="AH19" s="29">
        <f t="shared" si="0"/>
        <v>14</v>
      </c>
      <c r="AI19" s="29">
        <f t="shared" si="0"/>
        <v>18</v>
      </c>
      <c r="AJ19" s="29">
        <f t="shared" si="0"/>
        <v>17</v>
      </c>
      <c r="AK19" s="29">
        <f t="shared" si="0"/>
        <v>22</v>
      </c>
      <c r="AL19" s="29">
        <f t="shared" si="0"/>
        <v>0</v>
      </c>
      <c r="AM19" s="29">
        <f t="shared" si="0"/>
        <v>0</v>
      </c>
      <c r="AN19" s="29">
        <f t="shared" si="0"/>
        <v>0</v>
      </c>
      <c r="AO19" s="29">
        <f t="shared" si="0"/>
        <v>0</v>
      </c>
      <c r="AP19" s="29">
        <f t="shared" si="0"/>
        <v>0</v>
      </c>
      <c r="AQ19" s="29">
        <f t="shared" si="0"/>
        <v>0</v>
      </c>
      <c r="AR19" s="29">
        <f t="shared" si="0"/>
        <v>0</v>
      </c>
      <c r="AS19" s="30"/>
    </row>
    <row r="20" spans="1:45" x14ac:dyDescent="0.25">
      <c r="A20" s="172"/>
      <c r="B20" s="173"/>
      <c r="C20" s="174"/>
      <c r="D20" s="31" t="s">
        <v>41</v>
      </c>
      <c r="E20" s="16"/>
      <c r="F20" s="32"/>
      <c r="G20" s="33" t="s">
        <v>37</v>
      </c>
      <c r="H20" s="34">
        <v>18</v>
      </c>
      <c r="I20" s="35">
        <f>O20</f>
        <v>17</v>
      </c>
      <c r="J20" s="36" t="s">
        <v>38</v>
      </c>
      <c r="K20" s="36" t="s">
        <v>39</v>
      </c>
      <c r="L20" s="36" t="s">
        <v>38</v>
      </c>
      <c r="M20" s="35">
        <f>H20</f>
        <v>18</v>
      </c>
      <c r="N20" s="37" t="s">
        <v>40</v>
      </c>
      <c r="O20" s="38">
        <v>17</v>
      </c>
      <c r="P20" s="39">
        <v>10</v>
      </c>
      <c r="Q20" s="39">
        <v>30</v>
      </c>
      <c r="R20" s="39">
        <v>20</v>
      </c>
      <c r="S20" s="39">
        <v>22</v>
      </c>
      <c r="T20" s="39">
        <v>21</v>
      </c>
      <c r="U20" s="39">
        <v>26</v>
      </c>
      <c r="V20" s="39">
        <v>16</v>
      </c>
      <c r="W20" s="39">
        <v>14</v>
      </c>
      <c r="X20" s="39">
        <v>10</v>
      </c>
      <c r="Y20" s="39">
        <v>19</v>
      </c>
      <c r="Z20" s="39">
        <v>19</v>
      </c>
      <c r="AA20" s="39">
        <v>17</v>
      </c>
      <c r="AB20" s="39">
        <v>22</v>
      </c>
      <c r="AC20" s="39">
        <v>24</v>
      </c>
      <c r="AD20" s="39">
        <v>17</v>
      </c>
      <c r="AE20" s="39">
        <v>12</v>
      </c>
      <c r="AF20" s="39">
        <v>11</v>
      </c>
      <c r="AG20" s="39">
        <v>15</v>
      </c>
      <c r="AH20" s="39">
        <v>12</v>
      </c>
      <c r="AI20" s="39">
        <v>14</v>
      </c>
      <c r="AJ20" s="39">
        <v>14</v>
      </c>
      <c r="AK20" s="39">
        <v>18</v>
      </c>
      <c r="AL20" s="39"/>
      <c r="AM20" s="39"/>
      <c r="AN20" s="39"/>
      <c r="AO20" s="39"/>
      <c r="AP20" s="39"/>
      <c r="AQ20" s="39"/>
      <c r="AR20" s="39"/>
      <c r="AS20" s="40"/>
    </row>
    <row r="21" spans="1:45" x14ac:dyDescent="0.25">
      <c r="A21" s="172"/>
      <c r="B21" s="173"/>
      <c r="C21" s="174"/>
      <c r="D21" s="31" t="s">
        <v>42</v>
      </c>
      <c r="E21" s="16"/>
      <c r="F21" s="32"/>
      <c r="G21" s="33" t="s">
        <v>37</v>
      </c>
      <c r="H21" s="34">
        <v>19</v>
      </c>
      <c r="I21" s="35">
        <f>O21</f>
        <v>19</v>
      </c>
      <c r="J21" s="36" t="s">
        <v>38</v>
      </c>
      <c r="K21" s="36" t="s">
        <v>39</v>
      </c>
      <c r="L21" s="36" t="s">
        <v>38</v>
      </c>
      <c r="M21" s="35">
        <v>17</v>
      </c>
      <c r="N21" s="37" t="s">
        <v>40</v>
      </c>
      <c r="O21" s="38">
        <v>19</v>
      </c>
      <c r="P21" s="39">
        <v>18</v>
      </c>
      <c r="Q21" s="39">
        <v>39</v>
      </c>
      <c r="R21" s="39">
        <v>13</v>
      </c>
      <c r="S21" s="39">
        <v>5</v>
      </c>
      <c r="T21" s="39">
        <v>4</v>
      </c>
      <c r="U21" s="39">
        <v>6</v>
      </c>
      <c r="V21" s="39">
        <v>1</v>
      </c>
      <c r="W21" s="39">
        <v>5</v>
      </c>
      <c r="X21" s="39">
        <v>6</v>
      </c>
      <c r="Y21" s="39">
        <v>6</v>
      </c>
      <c r="Z21" s="39">
        <v>1</v>
      </c>
      <c r="AA21" s="39">
        <v>4</v>
      </c>
      <c r="AB21" s="39">
        <v>5</v>
      </c>
      <c r="AC21" s="39">
        <v>3</v>
      </c>
      <c r="AD21" s="39">
        <v>0</v>
      </c>
      <c r="AE21" s="39">
        <v>2</v>
      </c>
      <c r="AF21" s="39">
        <v>1</v>
      </c>
      <c r="AG21" s="39">
        <v>2</v>
      </c>
      <c r="AH21" s="39">
        <v>2</v>
      </c>
      <c r="AI21" s="39">
        <v>4</v>
      </c>
      <c r="AJ21" s="39">
        <v>3</v>
      </c>
      <c r="AK21" s="39">
        <v>4</v>
      </c>
      <c r="AL21" s="39"/>
      <c r="AM21" s="39"/>
      <c r="AN21" s="39"/>
      <c r="AO21" s="39"/>
      <c r="AP21" s="39"/>
      <c r="AQ21" s="39"/>
      <c r="AR21" s="39"/>
      <c r="AS21" s="40"/>
    </row>
    <row r="22" spans="1:45" ht="20.45" customHeight="1" x14ac:dyDescent="0.25">
      <c r="A22" s="172"/>
      <c r="B22" s="175">
        <v>2</v>
      </c>
      <c r="C22" s="176" t="s">
        <v>43</v>
      </c>
      <c r="D22" s="43" t="s">
        <v>44</v>
      </c>
      <c r="E22" s="6" t="s">
        <v>6</v>
      </c>
      <c r="F22" s="44" t="s">
        <v>36</v>
      </c>
      <c r="G22" s="23" t="s">
        <v>40</v>
      </c>
      <c r="H22" s="24">
        <f>H23+H24</f>
        <v>17</v>
      </c>
      <c r="I22" s="25">
        <f>H22</f>
        <v>17</v>
      </c>
      <c r="J22" s="26" t="s">
        <v>38</v>
      </c>
      <c r="K22" s="26" t="s">
        <v>39</v>
      </c>
      <c r="L22" s="26" t="s">
        <v>38</v>
      </c>
      <c r="M22" s="25">
        <f>O22</f>
        <v>18</v>
      </c>
      <c r="N22" s="27" t="s">
        <v>37</v>
      </c>
      <c r="O22" s="28">
        <f t="shared" ref="O22:AR22" si="1">O23+O24</f>
        <v>18</v>
      </c>
      <c r="P22" s="45">
        <f t="shared" si="1"/>
        <v>30</v>
      </c>
      <c r="Q22" s="45">
        <f t="shared" si="1"/>
        <v>17</v>
      </c>
      <c r="R22" s="45">
        <f t="shared" si="1"/>
        <v>10</v>
      </c>
      <c r="S22" s="45">
        <f t="shared" si="1"/>
        <v>27</v>
      </c>
      <c r="T22" s="45">
        <f t="shared" si="1"/>
        <v>20</v>
      </c>
      <c r="U22" s="45">
        <f t="shared" si="1"/>
        <v>63</v>
      </c>
      <c r="V22" s="45">
        <f t="shared" si="1"/>
        <v>10</v>
      </c>
      <c r="W22" s="45">
        <f t="shared" si="1"/>
        <v>17</v>
      </c>
      <c r="X22" s="45">
        <f t="shared" si="1"/>
        <v>23</v>
      </c>
      <c r="Y22" s="45">
        <f t="shared" si="1"/>
        <v>95</v>
      </c>
      <c r="Z22" s="45">
        <f t="shared" si="1"/>
        <v>23</v>
      </c>
      <c r="AA22" s="45">
        <f t="shared" si="1"/>
        <v>17</v>
      </c>
      <c r="AB22" s="45">
        <f t="shared" si="1"/>
        <v>17</v>
      </c>
      <c r="AC22" s="45">
        <f t="shared" si="1"/>
        <v>23</v>
      </c>
      <c r="AD22" s="45">
        <f t="shared" si="1"/>
        <v>10</v>
      </c>
      <c r="AE22" s="45">
        <f t="shared" si="1"/>
        <v>39</v>
      </c>
      <c r="AF22" s="45">
        <f t="shared" si="1"/>
        <v>22</v>
      </c>
      <c r="AG22" s="45">
        <f t="shared" si="1"/>
        <v>8</v>
      </c>
      <c r="AH22" s="45">
        <f t="shared" si="1"/>
        <v>20</v>
      </c>
      <c r="AI22" s="45">
        <f t="shared" si="1"/>
        <v>17</v>
      </c>
      <c r="AJ22" s="45">
        <f t="shared" si="1"/>
        <v>12</v>
      </c>
      <c r="AK22" s="45">
        <f t="shared" si="1"/>
        <v>9</v>
      </c>
      <c r="AL22" s="45">
        <f t="shared" si="1"/>
        <v>0</v>
      </c>
      <c r="AM22" s="45">
        <f t="shared" si="1"/>
        <v>0</v>
      </c>
      <c r="AN22" s="45">
        <f t="shared" si="1"/>
        <v>0</v>
      </c>
      <c r="AO22" s="45">
        <f t="shared" si="1"/>
        <v>0</v>
      </c>
      <c r="AP22" s="45">
        <f t="shared" si="1"/>
        <v>0</v>
      </c>
      <c r="AQ22" s="45">
        <f t="shared" si="1"/>
        <v>0</v>
      </c>
      <c r="AR22" s="45">
        <f t="shared" si="1"/>
        <v>0</v>
      </c>
      <c r="AS22" s="46"/>
    </row>
    <row r="23" spans="1:45" x14ac:dyDescent="0.25">
      <c r="A23" s="172"/>
      <c r="B23" s="175"/>
      <c r="C23" s="176"/>
      <c r="D23" s="47" t="s">
        <v>45</v>
      </c>
      <c r="E23" s="6"/>
      <c r="F23" s="44"/>
      <c r="G23" s="33" t="s">
        <v>40</v>
      </c>
      <c r="H23" s="34">
        <v>17</v>
      </c>
      <c r="I23" s="35">
        <f>H23</f>
        <v>17</v>
      </c>
      <c r="J23" s="36" t="s">
        <v>38</v>
      </c>
      <c r="K23" s="36" t="s">
        <v>39</v>
      </c>
      <c r="L23" s="36" t="s">
        <v>38</v>
      </c>
      <c r="M23" s="35">
        <f>O23</f>
        <v>18</v>
      </c>
      <c r="N23" s="37" t="s">
        <v>37</v>
      </c>
      <c r="O23" s="38">
        <v>18</v>
      </c>
      <c r="P23" s="48">
        <v>30</v>
      </c>
      <c r="Q23" s="48">
        <v>17</v>
      </c>
      <c r="R23" s="48">
        <v>10</v>
      </c>
      <c r="S23" s="48">
        <v>27</v>
      </c>
      <c r="T23" s="48">
        <v>20</v>
      </c>
      <c r="U23" s="48">
        <v>63</v>
      </c>
      <c r="V23" s="48">
        <v>10</v>
      </c>
      <c r="W23" s="48">
        <v>17</v>
      </c>
      <c r="X23" s="48">
        <v>23</v>
      </c>
      <c r="Y23" s="48">
        <v>16</v>
      </c>
      <c r="Z23" s="48">
        <v>23</v>
      </c>
      <c r="AA23" s="48">
        <v>17</v>
      </c>
      <c r="AB23" s="48">
        <v>17</v>
      </c>
      <c r="AC23" s="48">
        <v>22</v>
      </c>
      <c r="AD23" s="48">
        <v>10</v>
      </c>
      <c r="AE23" s="48">
        <v>34</v>
      </c>
      <c r="AF23" s="48">
        <v>17</v>
      </c>
      <c r="AG23" s="48">
        <v>7</v>
      </c>
      <c r="AH23" s="48">
        <v>13</v>
      </c>
      <c r="AI23" s="48">
        <v>17</v>
      </c>
      <c r="AJ23" s="48">
        <v>10</v>
      </c>
      <c r="AK23" s="48">
        <v>7</v>
      </c>
      <c r="AL23" s="48"/>
      <c r="AM23" s="48"/>
      <c r="AN23" s="48"/>
      <c r="AO23" s="48"/>
      <c r="AP23" s="48"/>
      <c r="AQ23" s="48"/>
      <c r="AR23" s="48"/>
      <c r="AS23" s="46"/>
    </row>
    <row r="24" spans="1:45" x14ac:dyDescent="0.25">
      <c r="A24" s="172"/>
      <c r="B24" s="175"/>
      <c r="C24" s="176"/>
      <c r="D24" s="47" t="s">
        <v>46</v>
      </c>
      <c r="E24" s="6"/>
      <c r="F24" s="44"/>
      <c r="G24" s="33" t="s">
        <v>40</v>
      </c>
      <c r="H24" s="34">
        <v>0</v>
      </c>
      <c r="I24" s="35">
        <f>H24</f>
        <v>0</v>
      </c>
      <c r="J24" s="36" t="s">
        <v>38</v>
      </c>
      <c r="K24" s="36" t="s">
        <v>39</v>
      </c>
      <c r="L24" s="36" t="s">
        <v>38</v>
      </c>
      <c r="M24" s="35">
        <f>O24</f>
        <v>0</v>
      </c>
      <c r="N24" s="37" t="s">
        <v>37</v>
      </c>
      <c r="O24" s="3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79</v>
      </c>
      <c r="Z24" s="48">
        <v>0</v>
      </c>
      <c r="AA24" s="48">
        <v>0</v>
      </c>
      <c r="AB24" s="48">
        <v>0</v>
      </c>
      <c r="AC24" s="48">
        <v>1</v>
      </c>
      <c r="AD24" s="48">
        <v>0</v>
      </c>
      <c r="AE24" s="48">
        <v>5</v>
      </c>
      <c r="AF24" s="48">
        <v>5</v>
      </c>
      <c r="AG24" s="48">
        <v>1</v>
      </c>
      <c r="AH24" s="48">
        <v>7</v>
      </c>
      <c r="AI24" s="48">
        <v>0</v>
      </c>
      <c r="AJ24" s="48">
        <v>2</v>
      </c>
      <c r="AK24" s="48">
        <v>2</v>
      </c>
      <c r="AL24" s="48"/>
      <c r="AM24" s="48"/>
      <c r="AN24" s="48"/>
      <c r="AO24" s="48"/>
      <c r="AP24" s="48"/>
      <c r="AQ24" s="48"/>
      <c r="AR24" s="48"/>
      <c r="AS24" s="46"/>
    </row>
    <row r="25" spans="1:45" s="4" customFormat="1" ht="22.5" x14ac:dyDescent="0.25">
      <c r="A25" s="172"/>
      <c r="B25" s="41">
        <v>3</v>
      </c>
      <c r="C25" s="42" t="s">
        <v>47</v>
      </c>
      <c r="D25" s="47" t="s">
        <v>48</v>
      </c>
      <c r="E25" s="6" t="s">
        <v>6</v>
      </c>
      <c r="F25" s="44" t="s">
        <v>36</v>
      </c>
      <c r="G25" s="23" t="s">
        <v>37</v>
      </c>
      <c r="H25" s="24">
        <v>580</v>
      </c>
      <c r="I25" s="25">
        <f>O25</f>
        <v>525</v>
      </c>
      <c r="J25" s="26" t="s">
        <v>38</v>
      </c>
      <c r="K25" s="26" t="s">
        <v>39</v>
      </c>
      <c r="L25" s="26" t="s">
        <v>38</v>
      </c>
      <c r="M25" s="25">
        <f>H25</f>
        <v>580</v>
      </c>
      <c r="N25" s="27" t="s">
        <v>40</v>
      </c>
      <c r="O25" s="28">
        <v>525</v>
      </c>
      <c r="P25" s="49">
        <v>551</v>
      </c>
      <c r="Q25" s="49">
        <v>551</v>
      </c>
      <c r="R25" s="49">
        <v>585</v>
      </c>
      <c r="S25" s="49">
        <v>551</v>
      </c>
      <c r="T25" s="49">
        <v>610</v>
      </c>
      <c r="U25" s="49">
        <v>614</v>
      </c>
      <c r="V25" s="49">
        <v>590</v>
      </c>
      <c r="W25" s="49">
        <v>591</v>
      </c>
      <c r="X25" s="49">
        <v>586</v>
      </c>
      <c r="Y25" s="49">
        <v>514</v>
      </c>
      <c r="Z25" s="49">
        <v>506</v>
      </c>
      <c r="AA25" s="49">
        <v>510</v>
      </c>
      <c r="AB25" s="49">
        <v>523</v>
      </c>
      <c r="AC25" s="49">
        <v>527</v>
      </c>
      <c r="AD25" s="49">
        <v>532</v>
      </c>
      <c r="AE25" s="49">
        <v>509</v>
      </c>
      <c r="AF25" s="49">
        <v>502</v>
      </c>
      <c r="AG25" s="49">
        <v>512</v>
      </c>
      <c r="AH25" s="49">
        <v>505</v>
      </c>
      <c r="AI25" s="49">
        <v>593</v>
      </c>
      <c r="AJ25" s="49">
        <v>429</v>
      </c>
      <c r="AK25" s="49">
        <v>444</v>
      </c>
      <c r="AL25" s="49"/>
      <c r="AM25" s="49"/>
      <c r="AN25" s="49"/>
      <c r="AO25" s="49"/>
      <c r="AP25" s="49"/>
      <c r="AQ25" s="49"/>
      <c r="AR25" s="49"/>
      <c r="AS25" s="50"/>
    </row>
    <row r="26" spans="1:45" ht="33.75" x14ac:dyDescent="0.25">
      <c r="A26" s="172"/>
      <c r="B26" s="51">
        <v>4</v>
      </c>
      <c r="C26" s="52" t="s">
        <v>49</v>
      </c>
      <c r="D26" s="53" t="s">
        <v>50</v>
      </c>
      <c r="E26" s="54" t="s">
        <v>6</v>
      </c>
      <c r="F26" s="55" t="s">
        <v>51</v>
      </c>
      <c r="G26" s="56" t="s">
        <v>40</v>
      </c>
      <c r="H26" s="57">
        <v>0.9</v>
      </c>
      <c r="I26" s="58">
        <f>H26</f>
        <v>0.9</v>
      </c>
      <c r="J26" s="59" t="s">
        <v>38</v>
      </c>
      <c r="K26" s="59" t="s">
        <v>39</v>
      </c>
      <c r="L26" s="59" t="s">
        <v>38</v>
      </c>
      <c r="M26" s="58">
        <f>O26</f>
        <v>1</v>
      </c>
      <c r="N26" s="60" t="s">
        <v>37</v>
      </c>
      <c r="O26" s="61">
        <v>1</v>
      </c>
      <c r="P26" s="62">
        <f t="shared" ref="P26:AR26" si="2">P22/P19</f>
        <v>2.3076923076923075</v>
      </c>
      <c r="Q26" s="62">
        <f t="shared" si="2"/>
        <v>0.24637681159420291</v>
      </c>
      <c r="R26" s="62">
        <f t="shared" si="2"/>
        <v>0.30303030303030304</v>
      </c>
      <c r="S26" s="62">
        <f t="shared" si="2"/>
        <v>1</v>
      </c>
      <c r="T26" s="62">
        <f t="shared" si="2"/>
        <v>0.8</v>
      </c>
      <c r="U26" s="62">
        <f t="shared" si="2"/>
        <v>1.96875</v>
      </c>
      <c r="V26" s="62">
        <f t="shared" si="2"/>
        <v>0.58823529411764708</v>
      </c>
      <c r="W26" s="62">
        <f t="shared" si="2"/>
        <v>0.89473684210526316</v>
      </c>
      <c r="X26" s="62">
        <f t="shared" si="2"/>
        <v>1.4375</v>
      </c>
      <c r="Y26" s="62">
        <f t="shared" si="2"/>
        <v>3.8</v>
      </c>
      <c r="Z26" s="62">
        <f t="shared" si="2"/>
        <v>1.1499999999999999</v>
      </c>
      <c r="AA26" s="62">
        <f t="shared" si="2"/>
        <v>0.80952380952380953</v>
      </c>
      <c r="AB26" s="62">
        <f t="shared" si="2"/>
        <v>0.62962962962962965</v>
      </c>
      <c r="AC26" s="62">
        <f t="shared" si="2"/>
        <v>0.85185185185185186</v>
      </c>
      <c r="AD26" s="62">
        <f t="shared" si="2"/>
        <v>0.58823529411764708</v>
      </c>
      <c r="AE26" s="62">
        <f t="shared" si="2"/>
        <v>2.7857142857142856</v>
      </c>
      <c r="AF26" s="62">
        <f t="shared" si="2"/>
        <v>1.8333333333333333</v>
      </c>
      <c r="AG26" s="62">
        <f t="shared" si="2"/>
        <v>0.47058823529411764</v>
      </c>
      <c r="AH26" s="62">
        <f t="shared" si="2"/>
        <v>1.4285714285714286</v>
      </c>
      <c r="AI26" s="62">
        <f t="shared" si="2"/>
        <v>0.94444444444444442</v>
      </c>
      <c r="AJ26" s="62">
        <f t="shared" si="2"/>
        <v>0.70588235294117652</v>
      </c>
      <c r="AK26" s="62">
        <f t="shared" si="2"/>
        <v>0.40909090909090912</v>
      </c>
      <c r="AL26" s="62" t="e">
        <f t="shared" si="2"/>
        <v>#DIV/0!</v>
      </c>
      <c r="AM26" s="62" t="e">
        <f t="shared" si="2"/>
        <v>#DIV/0!</v>
      </c>
      <c r="AN26" s="62" t="e">
        <f t="shared" si="2"/>
        <v>#DIV/0!</v>
      </c>
      <c r="AO26" s="62" t="e">
        <f t="shared" si="2"/>
        <v>#DIV/0!</v>
      </c>
      <c r="AP26" s="62" t="e">
        <f t="shared" si="2"/>
        <v>#DIV/0!</v>
      </c>
      <c r="AQ26" s="62" t="e">
        <f t="shared" si="2"/>
        <v>#DIV/0!</v>
      </c>
      <c r="AR26" s="62" t="e">
        <f t="shared" si="2"/>
        <v>#DIV/0!</v>
      </c>
      <c r="AS26" s="63"/>
    </row>
    <row r="27" spans="1:45" ht="14.45" customHeight="1" x14ac:dyDescent="0.25">
      <c r="A27" s="177" t="s">
        <v>52</v>
      </c>
      <c r="B27" s="178" t="s">
        <v>53</v>
      </c>
      <c r="C27" s="178"/>
      <c r="D27" s="178"/>
      <c r="E27" s="178"/>
      <c r="F27" s="178"/>
      <c r="G27" s="179" t="s">
        <v>54</v>
      </c>
      <c r="H27" s="179"/>
      <c r="I27" s="179"/>
      <c r="J27" s="179"/>
      <c r="K27" s="179"/>
      <c r="L27" s="179"/>
      <c r="M27" s="179"/>
      <c r="N27" s="179"/>
      <c r="O27" s="179"/>
      <c r="P27" s="64">
        <v>43432</v>
      </c>
      <c r="Q27" s="65">
        <v>43451</v>
      </c>
      <c r="R27" s="65">
        <v>43487</v>
      </c>
      <c r="S27" s="65">
        <v>43517</v>
      </c>
      <c r="T27" s="65">
        <v>43545</v>
      </c>
      <c r="U27" s="65">
        <v>43581</v>
      </c>
      <c r="V27" s="65">
        <v>43609</v>
      </c>
      <c r="W27" s="65">
        <v>43636</v>
      </c>
      <c r="X27" s="65">
        <v>43668</v>
      </c>
      <c r="Y27" s="65">
        <v>43698</v>
      </c>
      <c r="Z27" s="65">
        <v>43726</v>
      </c>
      <c r="AA27" s="65">
        <v>43756</v>
      </c>
      <c r="AB27" s="65">
        <v>43788</v>
      </c>
      <c r="AC27" s="65">
        <v>43811</v>
      </c>
      <c r="AD27" s="65">
        <v>43853</v>
      </c>
      <c r="AE27" s="65">
        <v>43880</v>
      </c>
      <c r="AF27" s="65">
        <v>43909</v>
      </c>
      <c r="AG27" s="65">
        <v>43943</v>
      </c>
      <c r="AH27" s="65">
        <v>43972</v>
      </c>
      <c r="AI27" s="65">
        <v>43999</v>
      </c>
      <c r="AJ27" s="65">
        <v>44028</v>
      </c>
      <c r="AK27" s="65">
        <v>44062</v>
      </c>
      <c r="AL27" s="65"/>
      <c r="AM27" s="65"/>
      <c r="AN27" s="65"/>
      <c r="AO27" s="65"/>
      <c r="AP27" s="65"/>
      <c r="AQ27" s="65"/>
      <c r="AR27" s="65"/>
      <c r="AS27" s="66"/>
    </row>
    <row r="28" spans="1:45" ht="14.45" customHeight="1" x14ac:dyDescent="0.25">
      <c r="A28" s="177"/>
      <c r="B28" s="175">
        <v>5</v>
      </c>
      <c r="C28" s="180" t="s">
        <v>55</v>
      </c>
      <c r="D28" s="181" t="s">
        <v>56</v>
      </c>
      <c r="E28" s="160" t="s">
        <v>6</v>
      </c>
      <c r="F28" s="182" t="s">
        <v>57</v>
      </c>
      <c r="G28" s="23" t="s">
        <v>37</v>
      </c>
      <c r="H28" s="68">
        <v>23</v>
      </c>
      <c r="I28" s="25">
        <f>O28</f>
        <v>21</v>
      </c>
      <c r="J28" s="26" t="s">
        <v>38</v>
      </c>
      <c r="K28" s="26" t="s">
        <v>39</v>
      </c>
      <c r="L28" s="26" t="s">
        <v>38</v>
      </c>
      <c r="M28" s="25">
        <f>H28</f>
        <v>23</v>
      </c>
      <c r="N28" s="69" t="s">
        <v>40</v>
      </c>
      <c r="O28" s="70">
        <v>21</v>
      </c>
      <c r="P28" s="71">
        <f t="shared" ref="P28:AR28" si="3">IF(P29&lt;&gt;""&amp;P27&lt;&gt;"",P27-P29,"")</f>
        <v>19</v>
      </c>
      <c r="Q28" s="71">
        <f t="shared" si="3"/>
        <v>34</v>
      </c>
      <c r="R28" s="71">
        <f t="shared" si="3"/>
        <v>61</v>
      </c>
      <c r="S28" s="71">
        <f t="shared" si="3"/>
        <v>91</v>
      </c>
      <c r="T28" s="71">
        <f t="shared" si="3"/>
        <v>119</v>
      </c>
      <c r="U28" s="71">
        <f t="shared" si="3"/>
        <v>155</v>
      </c>
      <c r="V28" s="71">
        <f t="shared" si="3"/>
        <v>183</v>
      </c>
      <c r="W28" s="71">
        <f t="shared" si="3"/>
        <v>210</v>
      </c>
      <c r="X28" s="71">
        <f t="shared" si="3"/>
        <v>242</v>
      </c>
      <c r="Y28" s="71">
        <f t="shared" si="3"/>
        <v>272</v>
      </c>
      <c r="Z28" s="71">
        <f t="shared" si="3"/>
        <v>300</v>
      </c>
      <c r="AA28" s="71">
        <f t="shared" si="3"/>
        <v>330</v>
      </c>
      <c r="AB28" s="71">
        <f t="shared" si="3"/>
        <v>362</v>
      </c>
      <c r="AC28" s="71">
        <f t="shared" si="3"/>
        <v>385</v>
      </c>
      <c r="AD28" s="71">
        <f t="shared" si="3"/>
        <v>427</v>
      </c>
      <c r="AE28" s="71">
        <f t="shared" si="3"/>
        <v>373</v>
      </c>
      <c r="AF28" s="71">
        <f t="shared" si="3"/>
        <v>262</v>
      </c>
      <c r="AG28" s="71">
        <f t="shared" si="3"/>
        <v>296</v>
      </c>
      <c r="AH28" s="71">
        <f t="shared" si="3"/>
        <v>325</v>
      </c>
      <c r="AI28" s="71">
        <f t="shared" si="3"/>
        <v>352</v>
      </c>
      <c r="AJ28" s="71">
        <f t="shared" si="3"/>
        <v>0</v>
      </c>
      <c r="AK28" s="71">
        <f t="shared" si="3"/>
        <v>28</v>
      </c>
      <c r="AL28" s="71">
        <f t="shared" si="3"/>
        <v>0</v>
      </c>
      <c r="AM28" s="71">
        <f t="shared" si="3"/>
        <v>0</v>
      </c>
      <c r="AN28" s="71">
        <f t="shared" si="3"/>
        <v>0</v>
      </c>
      <c r="AO28" s="71">
        <f t="shared" si="3"/>
        <v>0</v>
      </c>
      <c r="AP28" s="71">
        <f t="shared" si="3"/>
        <v>0</v>
      </c>
      <c r="AQ28" s="71">
        <f t="shared" si="3"/>
        <v>0</v>
      </c>
      <c r="AR28" s="71">
        <f t="shared" si="3"/>
        <v>0</v>
      </c>
      <c r="AS28" s="164"/>
    </row>
    <row r="29" spans="1:45" ht="14.45" customHeight="1" x14ac:dyDescent="0.25">
      <c r="A29" s="177"/>
      <c r="B29" s="175"/>
      <c r="C29" s="180"/>
      <c r="D29" s="181"/>
      <c r="E29" s="160"/>
      <c r="F29" s="182"/>
      <c r="G29" s="183" t="s">
        <v>58</v>
      </c>
      <c r="H29" s="183"/>
      <c r="I29" s="183"/>
      <c r="J29" s="183"/>
      <c r="K29" s="183"/>
      <c r="L29" s="183"/>
      <c r="M29" s="183"/>
      <c r="N29" s="183"/>
      <c r="O29" s="183"/>
      <c r="P29" s="72">
        <v>43413</v>
      </c>
      <c r="Q29" s="72">
        <v>43417</v>
      </c>
      <c r="R29" s="72">
        <v>43426</v>
      </c>
      <c r="S29" s="72">
        <v>43426</v>
      </c>
      <c r="T29" s="72">
        <v>43426</v>
      </c>
      <c r="U29" s="72">
        <v>43426</v>
      </c>
      <c r="V29" s="72">
        <v>43426</v>
      </c>
      <c r="W29" s="72">
        <v>43426</v>
      </c>
      <c r="X29" s="72">
        <v>43426</v>
      </c>
      <c r="Y29" s="72">
        <v>43426</v>
      </c>
      <c r="Z29" s="72">
        <v>43426</v>
      </c>
      <c r="AA29" s="72">
        <v>43426</v>
      </c>
      <c r="AB29" s="72">
        <v>43426</v>
      </c>
      <c r="AC29" s="72">
        <v>43426</v>
      </c>
      <c r="AD29" s="72">
        <v>43426</v>
      </c>
      <c r="AE29" s="72">
        <v>43507</v>
      </c>
      <c r="AF29" s="72">
        <v>43647</v>
      </c>
      <c r="AG29" s="72">
        <v>43647</v>
      </c>
      <c r="AH29" s="72">
        <v>43647</v>
      </c>
      <c r="AI29" s="72">
        <v>43647</v>
      </c>
      <c r="AJ29" s="72">
        <v>44028</v>
      </c>
      <c r="AK29" s="72">
        <v>44034</v>
      </c>
      <c r="AL29" s="72"/>
      <c r="AM29" s="72"/>
      <c r="AN29" s="72"/>
      <c r="AO29" s="72"/>
      <c r="AP29" s="72"/>
      <c r="AQ29" s="72"/>
      <c r="AR29" s="72"/>
      <c r="AS29" s="164"/>
    </row>
    <row r="30" spans="1:45" ht="22.9" customHeight="1" x14ac:dyDescent="0.25">
      <c r="A30" s="177"/>
      <c r="B30" s="175">
        <v>6</v>
      </c>
      <c r="C30" s="180" t="s">
        <v>59</v>
      </c>
      <c r="D30" s="160" t="s">
        <v>60</v>
      </c>
      <c r="E30" s="160" t="s">
        <v>6</v>
      </c>
      <c r="F30" s="182" t="s">
        <v>61</v>
      </c>
      <c r="G30" s="23" t="s">
        <v>37</v>
      </c>
      <c r="H30" s="68">
        <v>120</v>
      </c>
      <c r="I30" s="25">
        <f>O30</f>
        <v>90</v>
      </c>
      <c r="J30" s="26" t="s">
        <v>38</v>
      </c>
      <c r="K30" s="26" t="s">
        <v>39</v>
      </c>
      <c r="L30" s="26" t="s">
        <v>38</v>
      </c>
      <c r="M30" s="25">
        <f>H30</f>
        <v>120</v>
      </c>
      <c r="N30" s="69" t="s">
        <v>40</v>
      </c>
      <c r="O30" s="70">
        <v>90</v>
      </c>
      <c r="P30" s="71">
        <f t="shared" ref="P30:AR30" si="4">IF(P31&lt;&gt;""&amp;P27&lt;&gt;"",P31-P27,"")</f>
        <v>71</v>
      </c>
      <c r="Q30" s="71">
        <f t="shared" si="4"/>
        <v>100</v>
      </c>
      <c r="R30" s="71">
        <f t="shared" si="4"/>
        <v>92</v>
      </c>
      <c r="S30" s="71">
        <f t="shared" si="4"/>
        <v>109</v>
      </c>
      <c r="T30" s="71">
        <f t="shared" si="4"/>
        <v>111</v>
      </c>
      <c r="U30" s="71">
        <f t="shared" si="4"/>
        <v>112</v>
      </c>
      <c r="V30" s="71">
        <f t="shared" si="4"/>
        <v>101</v>
      </c>
      <c r="W30" s="71">
        <f t="shared" si="4"/>
        <v>89</v>
      </c>
      <c r="X30" s="71">
        <f t="shared" si="4"/>
        <v>65</v>
      </c>
      <c r="Y30" s="71">
        <f t="shared" si="4"/>
        <v>92</v>
      </c>
      <c r="Z30" s="71">
        <f t="shared" si="4"/>
        <v>86</v>
      </c>
      <c r="AA30" s="71">
        <f t="shared" si="4"/>
        <v>115</v>
      </c>
      <c r="AB30" s="71">
        <f t="shared" si="4"/>
        <v>125</v>
      </c>
      <c r="AC30" s="71">
        <f t="shared" si="4"/>
        <v>127</v>
      </c>
      <c r="AD30" s="71">
        <f t="shared" si="4"/>
        <v>139</v>
      </c>
      <c r="AE30" s="71">
        <f t="shared" si="4"/>
        <v>135</v>
      </c>
      <c r="AF30" s="71">
        <f t="shared" si="4"/>
        <v>253</v>
      </c>
      <c r="AG30" s="71">
        <f t="shared" si="4"/>
        <v>219</v>
      </c>
      <c r="AH30" s="71">
        <f t="shared" si="4"/>
        <v>190</v>
      </c>
      <c r="AI30" s="71">
        <f t="shared" si="4"/>
        <v>163</v>
      </c>
      <c r="AJ30" s="71">
        <f t="shared" si="4"/>
        <v>134</v>
      </c>
      <c r="AK30" s="71">
        <f t="shared" si="4"/>
        <v>100</v>
      </c>
      <c r="AL30" s="71">
        <f t="shared" si="4"/>
        <v>0</v>
      </c>
      <c r="AM30" s="71">
        <f t="shared" si="4"/>
        <v>0</v>
      </c>
      <c r="AN30" s="71">
        <f t="shared" si="4"/>
        <v>0</v>
      </c>
      <c r="AO30" s="71">
        <f t="shared" si="4"/>
        <v>0</v>
      </c>
      <c r="AP30" s="71">
        <f t="shared" si="4"/>
        <v>0</v>
      </c>
      <c r="AQ30" s="71">
        <f t="shared" si="4"/>
        <v>0</v>
      </c>
      <c r="AR30" s="71">
        <f t="shared" si="4"/>
        <v>0</v>
      </c>
      <c r="AS30" s="164"/>
    </row>
    <row r="31" spans="1:45" ht="22.9" customHeight="1" x14ac:dyDescent="0.25">
      <c r="A31" s="177"/>
      <c r="B31" s="175"/>
      <c r="C31" s="180"/>
      <c r="D31" s="160"/>
      <c r="E31" s="160"/>
      <c r="F31" s="182"/>
      <c r="G31" s="183" t="s">
        <v>62</v>
      </c>
      <c r="H31" s="183"/>
      <c r="I31" s="183"/>
      <c r="J31" s="183"/>
      <c r="K31" s="183"/>
      <c r="L31" s="183"/>
      <c r="M31" s="183"/>
      <c r="N31" s="183"/>
      <c r="O31" s="183"/>
      <c r="P31" s="72">
        <v>43503</v>
      </c>
      <c r="Q31" s="72">
        <v>43551</v>
      </c>
      <c r="R31" s="72">
        <v>43579</v>
      </c>
      <c r="S31" s="72">
        <v>43626</v>
      </c>
      <c r="T31" s="72">
        <v>43656</v>
      </c>
      <c r="U31" s="72">
        <v>43693</v>
      </c>
      <c r="V31" s="72">
        <v>43710</v>
      </c>
      <c r="W31" s="72">
        <v>43725</v>
      </c>
      <c r="X31" s="72">
        <v>43733</v>
      </c>
      <c r="Y31" s="72">
        <v>43790</v>
      </c>
      <c r="Z31" s="72">
        <v>43812</v>
      </c>
      <c r="AA31" s="72">
        <v>43871</v>
      </c>
      <c r="AB31" s="72">
        <v>43913</v>
      </c>
      <c r="AC31" s="72">
        <v>43938</v>
      </c>
      <c r="AD31" s="72">
        <v>43992</v>
      </c>
      <c r="AE31" s="72">
        <v>44015</v>
      </c>
      <c r="AF31" s="72">
        <v>44162</v>
      </c>
      <c r="AG31" s="72">
        <v>44162</v>
      </c>
      <c r="AH31" s="72">
        <v>44162</v>
      </c>
      <c r="AI31" s="72">
        <v>44162</v>
      </c>
      <c r="AJ31" s="72">
        <v>44162</v>
      </c>
      <c r="AK31" s="72">
        <v>44162</v>
      </c>
      <c r="AL31" s="72"/>
      <c r="AM31" s="72"/>
      <c r="AN31" s="72"/>
      <c r="AO31" s="72"/>
      <c r="AP31" s="72"/>
      <c r="AQ31" s="72"/>
      <c r="AR31" s="72"/>
      <c r="AS31" s="164"/>
    </row>
    <row r="32" spans="1:45" ht="14.45" customHeight="1" x14ac:dyDescent="0.25">
      <c r="A32" s="177"/>
      <c r="B32" s="175">
        <v>7</v>
      </c>
      <c r="C32" s="180" t="s">
        <v>63</v>
      </c>
      <c r="D32" s="160" t="s">
        <v>64</v>
      </c>
      <c r="E32" s="160" t="s">
        <v>6</v>
      </c>
      <c r="F32" s="182" t="s">
        <v>65</v>
      </c>
      <c r="G32" s="23" t="s">
        <v>37</v>
      </c>
      <c r="H32" s="68">
        <v>7</v>
      </c>
      <c r="I32" s="25">
        <f>O32</f>
        <v>5</v>
      </c>
      <c r="J32" s="26" t="s">
        <v>38</v>
      </c>
      <c r="K32" s="26" t="s">
        <v>39</v>
      </c>
      <c r="L32" s="26" t="s">
        <v>38</v>
      </c>
      <c r="M32" s="25">
        <f>H32</f>
        <v>7</v>
      </c>
      <c r="N32" s="69" t="s">
        <v>40</v>
      </c>
      <c r="O32" s="70">
        <v>5</v>
      </c>
      <c r="P32" s="71">
        <f t="shared" ref="P32:AR32" si="5">IF(P33&lt;&gt;""&amp;P27&lt;&gt;"",P27-P33,"")</f>
        <v>15</v>
      </c>
      <c r="Q32" s="71">
        <f t="shared" si="5"/>
        <v>6</v>
      </c>
      <c r="R32" s="71">
        <f t="shared" si="5"/>
        <v>4</v>
      </c>
      <c r="S32" s="71">
        <f t="shared" si="5"/>
        <v>16</v>
      </c>
      <c r="T32" s="71">
        <f t="shared" si="5"/>
        <v>0</v>
      </c>
      <c r="U32" s="71">
        <f t="shared" si="5"/>
        <v>3</v>
      </c>
      <c r="V32" s="71">
        <f t="shared" si="5"/>
        <v>2</v>
      </c>
      <c r="W32" s="71">
        <f t="shared" si="5"/>
        <v>8</v>
      </c>
      <c r="X32" s="71">
        <f t="shared" si="5"/>
        <v>3</v>
      </c>
      <c r="Y32" s="71">
        <f t="shared" si="5"/>
        <v>0</v>
      </c>
      <c r="Z32" s="71">
        <f t="shared" si="5"/>
        <v>0</v>
      </c>
      <c r="AA32" s="71">
        <f t="shared" si="5"/>
        <v>0</v>
      </c>
      <c r="AB32" s="71">
        <f t="shared" si="5"/>
        <v>0</v>
      </c>
      <c r="AC32" s="71">
        <f t="shared" si="5"/>
        <v>0</v>
      </c>
      <c r="AD32" s="71">
        <f t="shared" si="5"/>
        <v>0</v>
      </c>
      <c r="AE32" s="71">
        <f t="shared" si="5"/>
        <v>0</v>
      </c>
      <c r="AF32" s="71">
        <f t="shared" si="5"/>
        <v>2</v>
      </c>
      <c r="AG32" s="71">
        <f t="shared" si="5"/>
        <v>0</v>
      </c>
      <c r="AH32" s="71">
        <f t="shared" si="5"/>
        <v>3</v>
      </c>
      <c r="AI32" s="71">
        <f t="shared" si="5"/>
        <v>1</v>
      </c>
      <c r="AJ32" s="71">
        <f t="shared" si="5"/>
        <v>2</v>
      </c>
      <c r="AK32" s="71">
        <f t="shared" si="5"/>
        <v>0</v>
      </c>
      <c r="AL32" s="71">
        <f t="shared" si="5"/>
        <v>0</v>
      </c>
      <c r="AM32" s="71">
        <f t="shared" si="5"/>
        <v>0</v>
      </c>
      <c r="AN32" s="71">
        <f t="shared" si="5"/>
        <v>0</v>
      </c>
      <c r="AO32" s="71">
        <f t="shared" si="5"/>
        <v>0</v>
      </c>
      <c r="AP32" s="71">
        <f t="shared" si="5"/>
        <v>0</v>
      </c>
      <c r="AQ32" s="71">
        <f t="shared" si="5"/>
        <v>0</v>
      </c>
      <c r="AR32" s="71">
        <f t="shared" si="5"/>
        <v>0</v>
      </c>
      <c r="AS32" s="164"/>
    </row>
    <row r="33" spans="1:45" ht="14.45" customHeight="1" x14ac:dyDescent="0.25">
      <c r="A33" s="177"/>
      <c r="B33" s="175"/>
      <c r="C33" s="180"/>
      <c r="D33" s="160"/>
      <c r="E33" s="160"/>
      <c r="F33" s="182"/>
      <c r="G33" s="183" t="s">
        <v>66</v>
      </c>
      <c r="H33" s="183"/>
      <c r="I33" s="183"/>
      <c r="J33" s="183"/>
      <c r="K33" s="183"/>
      <c r="L33" s="183"/>
      <c r="M33" s="183"/>
      <c r="N33" s="183"/>
      <c r="O33" s="183"/>
      <c r="P33" s="72">
        <v>43417</v>
      </c>
      <c r="Q33" s="72">
        <v>43445</v>
      </c>
      <c r="R33" s="72">
        <v>43483</v>
      </c>
      <c r="S33" s="72">
        <v>43501</v>
      </c>
      <c r="T33" s="72">
        <v>43545</v>
      </c>
      <c r="U33" s="72">
        <v>43578</v>
      </c>
      <c r="V33" s="72">
        <v>43607</v>
      </c>
      <c r="W33" s="72">
        <v>43628</v>
      </c>
      <c r="X33" s="72">
        <v>43665</v>
      </c>
      <c r="Y33" s="72">
        <v>43698</v>
      </c>
      <c r="Z33" s="72">
        <v>43726</v>
      </c>
      <c r="AA33" s="72">
        <v>43756</v>
      </c>
      <c r="AB33" s="72">
        <v>43788</v>
      </c>
      <c r="AC33" s="72">
        <v>43811</v>
      </c>
      <c r="AD33" s="72">
        <v>43853</v>
      </c>
      <c r="AE33" s="72">
        <v>43880</v>
      </c>
      <c r="AF33" s="72">
        <v>43907</v>
      </c>
      <c r="AG33" s="72">
        <v>43943</v>
      </c>
      <c r="AH33" s="72">
        <v>43969</v>
      </c>
      <c r="AI33" s="72">
        <v>43998</v>
      </c>
      <c r="AJ33" s="72">
        <v>44026</v>
      </c>
      <c r="AK33" s="72">
        <v>44062</v>
      </c>
      <c r="AL33" s="72"/>
      <c r="AM33" s="72"/>
      <c r="AN33" s="72"/>
      <c r="AO33" s="72"/>
      <c r="AP33" s="72"/>
      <c r="AQ33" s="72"/>
      <c r="AR33" s="72"/>
      <c r="AS33" s="164"/>
    </row>
    <row r="34" spans="1:45" ht="14.45" customHeight="1" x14ac:dyDescent="0.25">
      <c r="A34" s="177"/>
      <c r="B34" s="184">
        <v>8</v>
      </c>
      <c r="C34" s="185" t="s">
        <v>67</v>
      </c>
      <c r="D34" s="186" t="s">
        <v>68</v>
      </c>
      <c r="E34" s="187" t="s">
        <v>6</v>
      </c>
      <c r="F34" s="188" t="s">
        <v>65</v>
      </c>
      <c r="G34" s="23" t="s">
        <v>37</v>
      </c>
      <c r="H34" s="68">
        <v>30</v>
      </c>
      <c r="I34" s="25">
        <f>O34</f>
        <v>25</v>
      </c>
      <c r="J34" s="26" t="s">
        <v>38</v>
      </c>
      <c r="K34" s="26" t="s">
        <v>39</v>
      </c>
      <c r="L34" s="26" t="s">
        <v>38</v>
      </c>
      <c r="M34" s="25">
        <f>H34</f>
        <v>30</v>
      </c>
      <c r="N34" s="69" t="s">
        <v>40</v>
      </c>
      <c r="O34" s="70">
        <v>25</v>
      </c>
      <c r="P34" s="71">
        <f t="shared" ref="P34:AR34" si="6">IF(P35&lt;&gt;""&amp;P27&lt;&gt;"",P27-P35,"")</f>
        <v>532</v>
      </c>
      <c r="Q34" s="71">
        <f t="shared" si="6"/>
        <v>551</v>
      </c>
      <c r="R34" s="71">
        <f t="shared" si="6"/>
        <v>587</v>
      </c>
      <c r="S34" s="71">
        <f t="shared" si="6"/>
        <v>617</v>
      </c>
      <c r="T34" s="71">
        <f t="shared" si="6"/>
        <v>645</v>
      </c>
      <c r="U34" s="71">
        <f t="shared" si="6"/>
        <v>681</v>
      </c>
      <c r="V34" s="71">
        <f t="shared" si="6"/>
        <v>709</v>
      </c>
      <c r="W34" s="71">
        <f t="shared" si="6"/>
        <v>736</v>
      </c>
      <c r="X34" s="71">
        <f t="shared" si="6"/>
        <v>768</v>
      </c>
      <c r="Y34" s="71">
        <f t="shared" si="6"/>
        <v>798</v>
      </c>
      <c r="Z34" s="71">
        <f t="shared" si="6"/>
        <v>826</v>
      </c>
      <c r="AA34" s="71">
        <f t="shared" si="6"/>
        <v>455</v>
      </c>
      <c r="AB34" s="71">
        <f t="shared" si="6"/>
        <v>487</v>
      </c>
      <c r="AC34" s="71">
        <f t="shared" si="6"/>
        <v>510</v>
      </c>
      <c r="AD34" s="71">
        <f t="shared" si="6"/>
        <v>660</v>
      </c>
      <c r="AE34" s="71">
        <f t="shared" si="6"/>
        <v>687</v>
      </c>
      <c r="AF34" s="71">
        <f t="shared" si="6"/>
        <v>716</v>
      </c>
      <c r="AG34" s="71">
        <f t="shared" si="6"/>
        <v>905</v>
      </c>
      <c r="AH34" s="71">
        <f t="shared" si="6"/>
        <v>934</v>
      </c>
      <c r="AI34" s="71">
        <f t="shared" si="6"/>
        <v>961</v>
      </c>
      <c r="AJ34" s="71">
        <f t="shared" si="6"/>
        <v>990</v>
      </c>
      <c r="AK34" s="71">
        <f t="shared" si="6"/>
        <v>1024</v>
      </c>
      <c r="AL34" s="71">
        <f t="shared" si="6"/>
        <v>0</v>
      </c>
      <c r="AM34" s="71">
        <f t="shared" si="6"/>
        <v>0</v>
      </c>
      <c r="AN34" s="71">
        <f t="shared" si="6"/>
        <v>0</v>
      </c>
      <c r="AO34" s="71">
        <f t="shared" si="6"/>
        <v>0</v>
      </c>
      <c r="AP34" s="71">
        <f t="shared" si="6"/>
        <v>0</v>
      </c>
      <c r="AQ34" s="71">
        <f t="shared" si="6"/>
        <v>0</v>
      </c>
      <c r="AR34" s="71">
        <f t="shared" si="6"/>
        <v>0</v>
      </c>
      <c r="AS34" s="189"/>
    </row>
    <row r="35" spans="1:45" ht="34.15" customHeight="1" x14ac:dyDescent="0.25">
      <c r="A35" s="177"/>
      <c r="B35" s="184"/>
      <c r="C35" s="185"/>
      <c r="D35" s="186"/>
      <c r="E35" s="187"/>
      <c r="F35" s="188"/>
      <c r="G35" s="190" t="s">
        <v>69</v>
      </c>
      <c r="H35" s="190"/>
      <c r="I35" s="190"/>
      <c r="J35" s="190"/>
      <c r="K35" s="190"/>
      <c r="L35" s="190"/>
      <c r="M35" s="190"/>
      <c r="N35" s="190"/>
      <c r="O35" s="190"/>
      <c r="P35" s="74">
        <v>42900</v>
      </c>
      <c r="Q35" s="74">
        <v>42900</v>
      </c>
      <c r="R35" s="74">
        <v>42900</v>
      </c>
      <c r="S35" s="74">
        <v>42900</v>
      </c>
      <c r="T35" s="74">
        <v>42900</v>
      </c>
      <c r="U35" s="74">
        <v>42900</v>
      </c>
      <c r="V35" s="74">
        <v>42900</v>
      </c>
      <c r="W35" s="74">
        <v>42900</v>
      </c>
      <c r="X35" s="74">
        <v>42900</v>
      </c>
      <c r="Y35" s="74">
        <v>42900</v>
      </c>
      <c r="Z35" s="74">
        <v>42900</v>
      </c>
      <c r="AA35" s="74">
        <v>43301</v>
      </c>
      <c r="AB35" s="74">
        <v>43301</v>
      </c>
      <c r="AC35" s="74">
        <v>43301</v>
      </c>
      <c r="AD35" s="74">
        <v>43193</v>
      </c>
      <c r="AE35" s="74">
        <v>43193</v>
      </c>
      <c r="AF35" s="74">
        <v>43193</v>
      </c>
      <c r="AG35" s="74">
        <v>43038</v>
      </c>
      <c r="AH35" s="74">
        <v>43038</v>
      </c>
      <c r="AI35" s="74">
        <v>43038</v>
      </c>
      <c r="AJ35" s="74">
        <v>43038</v>
      </c>
      <c r="AK35" s="74">
        <v>43038</v>
      </c>
      <c r="AL35" s="74"/>
      <c r="AM35" s="74"/>
      <c r="AN35" s="74"/>
      <c r="AO35" s="74"/>
      <c r="AP35" s="74"/>
      <c r="AQ35" s="74"/>
      <c r="AR35" s="74"/>
      <c r="AS35" s="189"/>
    </row>
    <row r="36" spans="1:45" ht="14.45" customHeight="1" x14ac:dyDescent="0.25">
      <c r="A36" s="177"/>
      <c r="B36" s="184"/>
      <c r="C36" s="185"/>
      <c r="D36" s="186" t="s">
        <v>70</v>
      </c>
      <c r="E36" s="187" t="s">
        <v>6</v>
      </c>
      <c r="F36" s="188" t="s">
        <v>65</v>
      </c>
      <c r="G36" s="23" t="s">
        <v>37</v>
      </c>
      <c r="H36" s="68">
        <v>15</v>
      </c>
      <c r="I36" s="25">
        <f>O36</f>
        <v>10</v>
      </c>
      <c r="J36" s="26" t="s">
        <v>38</v>
      </c>
      <c r="K36" s="26" t="s">
        <v>39</v>
      </c>
      <c r="L36" s="26" t="s">
        <v>38</v>
      </c>
      <c r="M36" s="25">
        <f>H36</f>
        <v>15</v>
      </c>
      <c r="N36" s="69" t="s">
        <v>40</v>
      </c>
      <c r="O36" s="70">
        <v>10</v>
      </c>
      <c r="P36" s="71">
        <f t="shared" ref="P36:AR36" si="7">IF(P37&lt;&gt;""&amp;P27&lt;&gt;"",P27-P37,"")</f>
        <v>363</v>
      </c>
      <c r="Q36" s="71">
        <f t="shared" si="7"/>
        <v>174</v>
      </c>
      <c r="R36" s="71">
        <f t="shared" si="7"/>
        <v>169</v>
      </c>
      <c r="S36" s="71">
        <f t="shared" si="7"/>
        <v>176</v>
      </c>
      <c r="T36" s="71">
        <f t="shared" si="7"/>
        <v>133</v>
      </c>
      <c r="U36" s="71">
        <f t="shared" si="7"/>
        <v>169</v>
      </c>
      <c r="V36" s="71">
        <f t="shared" si="7"/>
        <v>197</v>
      </c>
      <c r="W36" s="71">
        <f t="shared" si="7"/>
        <v>82</v>
      </c>
      <c r="X36" s="71">
        <f t="shared" si="7"/>
        <v>90</v>
      </c>
      <c r="Y36" s="71">
        <f t="shared" si="7"/>
        <v>54</v>
      </c>
      <c r="Z36" s="71">
        <f t="shared" si="7"/>
        <v>23</v>
      </c>
      <c r="AA36" s="71">
        <f t="shared" si="7"/>
        <v>14</v>
      </c>
      <c r="AB36" s="71">
        <f t="shared" si="7"/>
        <v>15</v>
      </c>
      <c r="AC36" s="71">
        <f t="shared" si="7"/>
        <v>28</v>
      </c>
      <c r="AD36" s="71">
        <f t="shared" si="7"/>
        <v>16</v>
      </c>
      <c r="AE36" s="71">
        <f t="shared" si="7"/>
        <v>8</v>
      </c>
      <c r="AF36" s="71">
        <f t="shared" si="7"/>
        <v>10</v>
      </c>
      <c r="AG36" s="71">
        <f t="shared" si="7"/>
        <v>44</v>
      </c>
      <c r="AH36" s="71">
        <f t="shared" si="7"/>
        <v>57</v>
      </c>
      <c r="AI36" s="71">
        <f t="shared" si="7"/>
        <v>84</v>
      </c>
      <c r="AJ36" s="71">
        <f t="shared" si="7"/>
        <v>73</v>
      </c>
      <c r="AK36" s="71">
        <f t="shared" si="7"/>
        <v>58</v>
      </c>
      <c r="AL36" s="71">
        <f t="shared" si="7"/>
        <v>0</v>
      </c>
      <c r="AM36" s="71">
        <f t="shared" si="7"/>
        <v>0</v>
      </c>
      <c r="AN36" s="71">
        <f t="shared" si="7"/>
        <v>0</v>
      </c>
      <c r="AO36" s="71">
        <f t="shared" si="7"/>
        <v>0</v>
      </c>
      <c r="AP36" s="71">
        <f t="shared" si="7"/>
        <v>0</v>
      </c>
      <c r="AQ36" s="71">
        <f t="shared" si="7"/>
        <v>0</v>
      </c>
      <c r="AR36" s="71">
        <f t="shared" si="7"/>
        <v>0</v>
      </c>
      <c r="AS36" s="189"/>
    </row>
    <row r="37" spans="1:45" ht="21.6" customHeight="1" x14ac:dyDescent="0.25">
      <c r="A37" s="177"/>
      <c r="B37" s="184"/>
      <c r="C37" s="185"/>
      <c r="D37" s="186"/>
      <c r="E37" s="187"/>
      <c r="F37" s="188"/>
      <c r="G37" s="190" t="s">
        <v>71</v>
      </c>
      <c r="H37" s="190"/>
      <c r="I37" s="190"/>
      <c r="J37" s="190"/>
      <c r="K37" s="190"/>
      <c r="L37" s="190"/>
      <c r="M37" s="190"/>
      <c r="N37" s="190"/>
      <c r="O37" s="190"/>
      <c r="P37" s="74">
        <v>43069</v>
      </c>
      <c r="Q37" s="74">
        <v>43277</v>
      </c>
      <c r="R37" s="74">
        <v>43318</v>
      </c>
      <c r="S37" s="74">
        <v>43341</v>
      </c>
      <c r="T37" s="74">
        <v>43412</v>
      </c>
      <c r="U37" s="74">
        <v>43412</v>
      </c>
      <c r="V37" s="74">
        <v>43412</v>
      </c>
      <c r="W37" s="74">
        <v>43554</v>
      </c>
      <c r="X37" s="74">
        <v>43578</v>
      </c>
      <c r="Y37" s="74">
        <v>43644</v>
      </c>
      <c r="Z37" s="74">
        <v>43703</v>
      </c>
      <c r="AA37" s="74">
        <v>43742</v>
      </c>
      <c r="AB37" s="74">
        <v>43773</v>
      </c>
      <c r="AC37" s="74">
        <v>43783</v>
      </c>
      <c r="AD37" s="74">
        <v>43837</v>
      </c>
      <c r="AE37" s="74">
        <v>43872</v>
      </c>
      <c r="AF37" s="74">
        <v>43899</v>
      </c>
      <c r="AG37" s="74">
        <v>43899</v>
      </c>
      <c r="AH37" s="74">
        <v>43915</v>
      </c>
      <c r="AI37" s="74">
        <v>43915</v>
      </c>
      <c r="AJ37" s="74">
        <v>43955</v>
      </c>
      <c r="AK37" s="74">
        <v>44004</v>
      </c>
      <c r="AL37" s="74"/>
      <c r="AM37" s="74"/>
      <c r="AN37" s="74"/>
      <c r="AO37" s="74"/>
      <c r="AP37" s="74"/>
      <c r="AQ37" s="74"/>
      <c r="AR37" s="74"/>
      <c r="AS37" s="189"/>
    </row>
    <row r="38" spans="1:45" ht="20.45" customHeight="1" x14ac:dyDescent="0.25">
      <c r="A38" s="177"/>
      <c r="B38" s="191">
        <v>9</v>
      </c>
      <c r="C38" s="192" t="s">
        <v>72</v>
      </c>
      <c r="D38" s="73" t="s">
        <v>73</v>
      </c>
      <c r="E38" s="6" t="s">
        <v>6</v>
      </c>
      <c r="F38" s="67" t="s">
        <v>65</v>
      </c>
      <c r="G38" s="33" t="s">
        <v>37</v>
      </c>
      <c r="H38" s="76">
        <v>81</v>
      </c>
      <c r="I38" s="35">
        <f>O38</f>
        <v>76</v>
      </c>
      <c r="J38" s="36" t="s">
        <v>38</v>
      </c>
      <c r="K38" s="36" t="s">
        <v>39</v>
      </c>
      <c r="L38" s="36" t="s">
        <v>38</v>
      </c>
      <c r="M38" s="35">
        <f>H38</f>
        <v>81</v>
      </c>
      <c r="N38" s="77" t="s">
        <v>40</v>
      </c>
      <c r="O38" s="78">
        <v>76</v>
      </c>
      <c r="P38" s="48">
        <v>228</v>
      </c>
      <c r="Q38" s="8">
        <v>209</v>
      </c>
      <c r="R38" s="8">
        <v>167</v>
      </c>
      <c r="S38" s="8">
        <v>90</v>
      </c>
      <c r="T38" s="8">
        <v>160</v>
      </c>
      <c r="U38" s="8">
        <v>158</v>
      </c>
      <c r="V38" s="8">
        <v>178</v>
      </c>
      <c r="W38" s="8">
        <v>107</v>
      </c>
      <c r="X38" s="8">
        <v>112</v>
      </c>
      <c r="Y38" s="8">
        <v>79</v>
      </c>
      <c r="Z38" s="8">
        <v>81</v>
      </c>
      <c r="AA38" s="8">
        <v>54</v>
      </c>
      <c r="AB38" s="8">
        <v>25</v>
      </c>
      <c r="AC38" s="8">
        <v>55</v>
      </c>
      <c r="AD38" s="8">
        <v>36</v>
      </c>
      <c r="AE38" s="8">
        <v>40</v>
      </c>
      <c r="AF38" s="8">
        <v>32</v>
      </c>
      <c r="AG38" s="8">
        <v>63</v>
      </c>
      <c r="AH38" s="8">
        <v>97</v>
      </c>
      <c r="AI38" s="8">
        <v>98</v>
      </c>
      <c r="AJ38" s="8">
        <v>80</v>
      </c>
      <c r="AK38" s="8">
        <v>120</v>
      </c>
      <c r="AL38" s="8"/>
      <c r="AM38" s="8"/>
      <c r="AN38" s="8"/>
      <c r="AO38" s="8"/>
      <c r="AP38" s="8"/>
      <c r="AQ38" s="8"/>
      <c r="AR38" s="8"/>
      <c r="AS38" s="9"/>
    </row>
    <row r="39" spans="1:45" ht="45" x14ac:dyDescent="0.25">
      <c r="A39" s="177"/>
      <c r="B39" s="191"/>
      <c r="C39" s="192"/>
      <c r="D39" s="73" t="s">
        <v>74</v>
      </c>
      <c r="E39" s="6" t="s">
        <v>6</v>
      </c>
      <c r="F39" s="67" t="s">
        <v>65</v>
      </c>
      <c r="G39" s="33" t="s">
        <v>37</v>
      </c>
      <c r="H39" s="76">
        <v>71</v>
      </c>
      <c r="I39" s="35">
        <f>O39</f>
        <v>66</v>
      </c>
      <c r="J39" s="36" t="s">
        <v>38</v>
      </c>
      <c r="K39" s="36" t="s">
        <v>39</v>
      </c>
      <c r="L39" s="36" t="s">
        <v>38</v>
      </c>
      <c r="M39" s="35">
        <f>H39</f>
        <v>71</v>
      </c>
      <c r="N39" s="77" t="s">
        <v>40</v>
      </c>
      <c r="O39" s="78">
        <v>66</v>
      </c>
      <c r="P39" s="48">
        <v>186</v>
      </c>
      <c r="Q39" s="8">
        <v>158</v>
      </c>
      <c r="R39" s="8">
        <v>145</v>
      </c>
      <c r="S39" s="8">
        <v>74</v>
      </c>
      <c r="T39" s="8">
        <v>143</v>
      </c>
      <c r="U39" s="8">
        <v>140</v>
      </c>
      <c r="V39" s="8">
        <v>155</v>
      </c>
      <c r="W39" s="8">
        <v>91</v>
      </c>
      <c r="X39" s="8">
        <v>98</v>
      </c>
      <c r="Y39" s="8">
        <v>74</v>
      </c>
      <c r="Z39" s="8">
        <v>71</v>
      </c>
      <c r="AA39" s="8">
        <v>49</v>
      </c>
      <c r="AB39" s="8">
        <v>21</v>
      </c>
      <c r="AC39" s="8">
        <v>42</v>
      </c>
      <c r="AD39" s="8">
        <v>20</v>
      </c>
      <c r="AE39" s="8">
        <v>28</v>
      </c>
      <c r="AF39" s="8">
        <v>22</v>
      </c>
      <c r="AG39" s="8">
        <v>44</v>
      </c>
      <c r="AH39" s="8">
        <v>70</v>
      </c>
      <c r="AI39" s="8">
        <v>78</v>
      </c>
      <c r="AJ39" s="8">
        <v>69</v>
      </c>
      <c r="AK39" s="8">
        <v>101</v>
      </c>
      <c r="AL39" s="8"/>
      <c r="AM39" s="8"/>
      <c r="AN39" s="8"/>
      <c r="AO39" s="8"/>
      <c r="AP39" s="8"/>
      <c r="AQ39" s="8"/>
      <c r="AR39" s="8"/>
      <c r="AS39" s="9"/>
    </row>
    <row r="40" spans="1:45" ht="20.45" customHeight="1" x14ac:dyDescent="0.25">
      <c r="A40" s="193" t="s">
        <v>75</v>
      </c>
      <c r="B40" s="194">
        <v>10</v>
      </c>
      <c r="C40" s="195" t="s">
        <v>76</v>
      </c>
      <c r="D40" s="196" t="s">
        <v>77</v>
      </c>
      <c r="E40" s="196" t="s">
        <v>6</v>
      </c>
      <c r="F40" s="196" t="s">
        <v>61</v>
      </c>
      <c r="G40" s="79" t="s">
        <v>40</v>
      </c>
      <c r="H40" s="80">
        <v>0.5</v>
      </c>
      <c r="I40" s="81">
        <f>H40</f>
        <v>0.5</v>
      </c>
      <c r="J40" s="82" t="s">
        <v>38</v>
      </c>
      <c r="K40" s="82" t="s">
        <v>39</v>
      </c>
      <c r="L40" s="82" t="s">
        <v>38</v>
      </c>
      <c r="M40" s="81">
        <f>O40</f>
        <v>0.65</v>
      </c>
      <c r="N40" s="83" t="s">
        <v>37</v>
      </c>
      <c r="O40" s="84">
        <v>0.65</v>
      </c>
      <c r="P40" s="85" t="e">
        <f t="shared" ref="P40:AR40" si="8">P42/P41</f>
        <v>#DIV/0!</v>
      </c>
      <c r="Q40" s="85">
        <f t="shared" si="8"/>
        <v>0.38461538461538464</v>
      </c>
      <c r="R40" s="85">
        <f t="shared" si="8"/>
        <v>0.46153846153846156</v>
      </c>
      <c r="S40" s="85">
        <f t="shared" si="8"/>
        <v>0.77777777777777779</v>
      </c>
      <c r="T40" s="85">
        <f t="shared" si="8"/>
        <v>0.6</v>
      </c>
      <c r="U40" s="85">
        <f t="shared" si="8"/>
        <v>0.72</v>
      </c>
      <c r="V40" s="85">
        <f t="shared" si="8"/>
        <v>0.47368421052631576</v>
      </c>
      <c r="W40" s="85">
        <f t="shared" si="8"/>
        <v>0.56521739130434778</v>
      </c>
      <c r="X40" s="85">
        <f t="shared" si="8"/>
        <v>0.33333333333333331</v>
      </c>
      <c r="Y40" s="85">
        <f t="shared" si="8"/>
        <v>0.6</v>
      </c>
      <c r="Z40" s="85">
        <f t="shared" si="8"/>
        <v>0.64</v>
      </c>
      <c r="AA40" s="85">
        <f t="shared" si="8"/>
        <v>0.52941176470588236</v>
      </c>
      <c r="AB40" s="85">
        <f t="shared" si="8"/>
        <v>0.70370370370370372</v>
      </c>
      <c r="AC40" s="85">
        <f t="shared" si="8"/>
        <v>0.51724137931034486</v>
      </c>
      <c r="AD40" s="85">
        <f t="shared" si="8"/>
        <v>0.15384615384615385</v>
      </c>
      <c r="AE40" s="85">
        <f t="shared" si="8"/>
        <v>0.60869565217391308</v>
      </c>
      <c r="AF40" s="85">
        <f t="shared" si="8"/>
        <v>0.56000000000000005</v>
      </c>
      <c r="AG40" s="85">
        <f t="shared" si="8"/>
        <v>0.26923076923076922</v>
      </c>
      <c r="AH40" s="85">
        <f t="shared" si="8"/>
        <v>0.2</v>
      </c>
      <c r="AI40" s="85">
        <f t="shared" si="8"/>
        <v>9.0909090909090912E-2</v>
      </c>
      <c r="AJ40" s="85">
        <f t="shared" si="8"/>
        <v>0.52380952380952384</v>
      </c>
      <c r="AK40" s="85">
        <f t="shared" si="8"/>
        <v>0.2608695652173913</v>
      </c>
      <c r="AL40" s="85" t="e">
        <f t="shared" si="8"/>
        <v>#DIV/0!</v>
      </c>
      <c r="AM40" s="85" t="e">
        <f t="shared" si="8"/>
        <v>#DIV/0!</v>
      </c>
      <c r="AN40" s="85" t="e">
        <f t="shared" si="8"/>
        <v>#DIV/0!</v>
      </c>
      <c r="AO40" s="85" t="e">
        <f t="shared" si="8"/>
        <v>#DIV/0!</v>
      </c>
      <c r="AP40" s="85" t="e">
        <f t="shared" si="8"/>
        <v>#DIV/0!</v>
      </c>
      <c r="AQ40" s="85" t="e">
        <f t="shared" si="8"/>
        <v>#DIV/0!</v>
      </c>
      <c r="AR40" s="85" t="e">
        <f t="shared" si="8"/>
        <v>#DIV/0!</v>
      </c>
      <c r="AS40" s="86"/>
    </row>
    <row r="41" spans="1:45" ht="20.45" customHeight="1" x14ac:dyDescent="0.25">
      <c r="A41" s="193"/>
      <c r="B41" s="194"/>
      <c r="C41" s="195"/>
      <c r="D41" s="196"/>
      <c r="E41" s="196"/>
      <c r="F41" s="196"/>
      <c r="G41" s="183" t="s">
        <v>78</v>
      </c>
      <c r="H41" s="183"/>
      <c r="I41" s="183"/>
      <c r="J41" s="183"/>
      <c r="K41" s="183"/>
      <c r="L41" s="183"/>
      <c r="M41" s="183"/>
      <c r="N41" s="183"/>
      <c r="O41" s="183"/>
      <c r="P41" s="87">
        <v>0</v>
      </c>
      <c r="Q41" s="87">
        <v>13</v>
      </c>
      <c r="R41" s="87">
        <v>13</v>
      </c>
      <c r="S41" s="87">
        <v>18</v>
      </c>
      <c r="T41" s="87">
        <v>20</v>
      </c>
      <c r="U41" s="87">
        <v>25</v>
      </c>
      <c r="V41" s="87">
        <v>19</v>
      </c>
      <c r="W41" s="87">
        <v>46</v>
      </c>
      <c r="X41" s="87">
        <v>24</v>
      </c>
      <c r="Y41" s="87">
        <v>25</v>
      </c>
      <c r="Z41" s="87">
        <v>25</v>
      </c>
      <c r="AA41" s="87">
        <v>51</v>
      </c>
      <c r="AB41" s="87">
        <v>27</v>
      </c>
      <c r="AC41" s="87">
        <v>29</v>
      </c>
      <c r="AD41" s="87">
        <v>13</v>
      </c>
      <c r="AE41" s="87">
        <v>23</v>
      </c>
      <c r="AF41" s="87">
        <v>25</v>
      </c>
      <c r="AG41" s="87">
        <v>26</v>
      </c>
      <c r="AH41" s="87">
        <v>20</v>
      </c>
      <c r="AI41" s="87">
        <v>11</v>
      </c>
      <c r="AJ41" s="87">
        <v>21</v>
      </c>
      <c r="AK41" s="87">
        <v>23</v>
      </c>
      <c r="AL41" s="87"/>
      <c r="AM41" s="87"/>
      <c r="AN41" s="87"/>
      <c r="AO41" s="87"/>
      <c r="AP41" s="87"/>
      <c r="AQ41" s="87"/>
      <c r="AR41" s="87"/>
      <c r="AS41" s="9"/>
    </row>
    <row r="42" spans="1:45" ht="20.45" customHeight="1" x14ac:dyDescent="0.25">
      <c r="A42" s="193"/>
      <c r="B42" s="194"/>
      <c r="C42" s="195"/>
      <c r="D42" s="196"/>
      <c r="E42" s="196"/>
      <c r="F42" s="196"/>
      <c r="G42" s="183" t="s">
        <v>79</v>
      </c>
      <c r="H42" s="183"/>
      <c r="I42" s="183"/>
      <c r="J42" s="183"/>
      <c r="K42" s="183"/>
      <c r="L42" s="183"/>
      <c r="M42" s="183"/>
      <c r="N42" s="183"/>
      <c r="O42" s="183"/>
      <c r="P42" s="87">
        <v>0</v>
      </c>
      <c r="Q42" s="87">
        <v>5</v>
      </c>
      <c r="R42" s="87">
        <v>6</v>
      </c>
      <c r="S42" s="87">
        <v>14</v>
      </c>
      <c r="T42" s="87">
        <v>12</v>
      </c>
      <c r="U42" s="87">
        <v>18</v>
      </c>
      <c r="V42" s="87">
        <v>9</v>
      </c>
      <c r="W42" s="87">
        <v>26</v>
      </c>
      <c r="X42" s="87">
        <v>8</v>
      </c>
      <c r="Y42" s="87">
        <v>15</v>
      </c>
      <c r="Z42" s="87">
        <v>16</v>
      </c>
      <c r="AA42" s="87">
        <v>27</v>
      </c>
      <c r="AB42" s="87">
        <v>19</v>
      </c>
      <c r="AC42" s="87">
        <v>15</v>
      </c>
      <c r="AD42" s="87">
        <v>2</v>
      </c>
      <c r="AE42" s="87">
        <v>14</v>
      </c>
      <c r="AF42" s="87">
        <v>14</v>
      </c>
      <c r="AG42" s="87">
        <v>7</v>
      </c>
      <c r="AH42" s="87">
        <v>4</v>
      </c>
      <c r="AI42" s="87">
        <v>1</v>
      </c>
      <c r="AJ42" s="87">
        <v>11</v>
      </c>
      <c r="AK42" s="87">
        <v>6</v>
      </c>
      <c r="AL42" s="87"/>
      <c r="AM42" s="87"/>
      <c r="AN42" s="87"/>
      <c r="AO42" s="87"/>
      <c r="AP42" s="87"/>
      <c r="AQ42" s="87"/>
      <c r="AR42" s="87"/>
      <c r="AS42" s="9"/>
    </row>
    <row r="43" spans="1:45" ht="38.25" x14ac:dyDescent="0.25">
      <c r="A43" s="193"/>
      <c r="B43" s="88">
        <v>11</v>
      </c>
      <c r="C43" s="89" t="s">
        <v>80</v>
      </c>
      <c r="D43" s="47" t="s">
        <v>81</v>
      </c>
      <c r="E43" s="6" t="s">
        <v>6</v>
      </c>
      <c r="F43" s="44" t="s">
        <v>82</v>
      </c>
      <c r="G43" s="79" t="s">
        <v>40</v>
      </c>
      <c r="H43" s="76">
        <v>50</v>
      </c>
      <c r="I43" s="35">
        <f>H43</f>
        <v>50</v>
      </c>
      <c r="J43" s="36" t="s">
        <v>38</v>
      </c>
      <c r="K43" s="36" t="s">
        <v>39</v>
      </c>
      <c r="L43" s="36" t="s">
        <v>38</v>
      </c>
      <c r="M43" s="35">
        <f>O43</f>
        <v>53</v>
      </c>
      <c r="N43" s="83" t="s">
        <v>37</v>
      </c>
      <c r="O43" s="78">
        <v>53</v>
      </c>
      <c r="P43" s="87">
        <v>24</v>
      </c>
      <c r="Q43" s="87">
        <v>26</v>
      </c>
      <c r="R43" s="87">
        <v>50</v>
      </c>
      <c r="S43" s="87">
        <v>51</v>
      </c>
      <c r="T43" s="87">
        <v>60</v>
      </c>
      <c r="U43" s="87">
        <v>97</v>
      </c>
      <c r="V43" s="87">
        <v>48</v>
      </c>
      <c r="W43" s="87">
        <v>46</v>
      </c>
      <c r="X43" s="87">
        <v>52</v>
      </c>
      <c r="Y43" s="87">
        <v>52</v>
      </c>
      <c r="Z43" s="87">
        <v>59</v>
      </c>
      <c r="AA43" s="87">
        <v>51</v>
      </c>
      <c r="AB43" s="87">
        <v>51</v>
      </c>
      <c r="AC43" s="87">
        <v>53</v>
      </c>
      <c r="AD43" s="87">
        <v>64</v>
      </c>
      <c r="AE43" s="87">
        <v>92</v>
      </c>
      <c r="AF43" s="87">
        <v>50</v>
      </c>
      <c r="AG43" s="87">
        <v>47</v>
      </c>
      <c r="AH43" s="87">
        <v>51</v>
      </c>
      <c r="AI43" s="87">
        <v>45</v>
      </c>
      <c r="AJ43" s="87">
        <v>56</v>
      </c>
      <c r="AK43" s="87">
        <v>47</v>
      </c>
      <c r="AL43" s="87"/>
      <c r="AM43" s="87"/>
      <c r="AN43" s="87"/>
      <c r="AO43" s="87"/>
      <c r="AP43" s="87"/>
      <c r="AQ43" s="87"/>
      <c r="AR43" s="87"/>
      <c r="AS43" s="9"/>
    </row>
    <row r="44" spans="1:45" ht="59.45" customHeight="1" x14ac:dyDescent="0.25">
      <c r="A44" s="193"/>
      <c r="B44" s="88">
        <v>12</v>
      </c>
      <c r="C44" s="89" t="s">
        <v>83</v>
      </c>
      <c r="D44" s="47" t="s">
        <v>84</v>
      </c>
      <c r="E44" s="6" t="s">
        <v>6</v>
      </c>
      <c r="F44" s="44" t="s">
        <v>57</v>
      </c>
      <c r="G44" s="33" t="s">
        <v>37</v>
      </c>
      <c r="H44" s="76">
        <v>32</v>
      </c>
      <c r="I44" s="35">
        <f>O44</f>
        <v>30</v>
      </c>
      <c r="J44" s="36" t="s">
        <v>38</v>
      </c>
      <c r="K44" s="36" t="s">
        <v>39</v>
      </c>
      <c r="L44" s="36" t="s">
        <v>38</v>
      </c>
      <c r="M44" s="35">
        <f>H44</f>
        <v>32</v>
      </c>
      <c r="N44" s="77" t="s">
        <v>40</v>
      </c>
      <c r="O44" s="78">
        <v>30</v>
      </c>
      <c r="P44" s="87">
        <v>49</v>
      </c>
      <c r="Q44" s="87">
        <v>58</v>
      </c>
      <c r="R44" s="87">
        <v>66</v>
      </c>
      <c r="S44" s="87">
        <v>61</v>
      </c>
      <c r="T44" s="87">
        <v>62</v>
      </c>
      <c r="U44" s="87">
        <v>45</v>
      </c>
      <c r="V44" s="87">
        <v>36</v>
      </c>
      <c r="W44" s="87">
        <v>40</v>
      </c>
      <c r="X44" s="87">
        <v>44</v>
      </c>
      <c r="Y44" s="87">
        <v>41</v>
      </c>
      <c r="Z44" s="87">
        <v>39</v>
      </c>
      <c r="AA44" s="87">
        <v>41</v>
      </c>
      <c r="AB44" s="87">
        <v>37</v>
      </c>
      <c r="AC44" s="87">
        <v>30</v>
      </c>
      <c r="AD44" s="87">
        <v>17</v>
      </c>
      <c r="AE44" s="87">
        <v>12</v>
      </c>
      <c r="AF44" s="87">
        <v>13</v>
      </c>
      <c r="AG44" s="87">
        <v>15</v>
      </c>
      <c r="AH44" s="87">
        <v>6</v>
      </c>
      <c r="AI44" s="87">
        <v>6</v>
      </c>
      <c r="AJ44" s="87">
        <v>7</v>
      </c>
      <c r="AK44" s="87">
        <v>8</v>
      </c>
      <c r="AL44" s="87"/>
      <c r="AM44" s="87"/>
      <c r="AN44" s="87"/>
      <c r="AO44" s="87"/>
      <c r="AP44" s="87"/>
      <c r="AQ44" s="87"/>
      <c r="AR44" s="87"/>
      <c r="AS44" s="9"/>
    </row>
    <row r="45" spans="1:45" ht="14.45" customHeight="1" x14ac:dyDescent="0.25">
      <c r="A45" s="193"/>
      <c r="B45" s="197">
        <v>13</v>
      </c>
      <c r="C45" s="198" t="s">
        <v>85</v>
      </c>
      <c r="D45" s="160" t="s">
        <v>86</v>
      </c>
      <c r="E45" s="160" t="s">
        <v>6</v>
      </c>
      <c r="F45" s="160" t="s">
        <v>7</v>
      </c>
      <c r="G45" s="163" t="s">
        <v>9</v>
      </c>
      <c r="H45" s="163"/>
      <c r="I45" s="163"/>
      <c r="J45" s="163"/>
      <c r="K45" s="163"/>
      <c r="L45" s="163"/>
      <c r="M45" s="163"/>
      <c r="N45" s="163"/>
      <c r="O45" s="163"/>
      <c r="P45" s="7">
        <v>19</v>
      </c>
      <c r="Q45" s="7">
        <v>67</v>
      </c>
      <c r="R45" s="7">
        <v>41</v>
      </c>
      <c r="S45" s="7">
        <v>48</v>
      </c>
      <c r="T45" s="8">
        <v>71</v>
      </c>
      <c r="U45" s="8">
        <v>33</v>
      </c>
      <c r="V45" s="7">
        <v>38</v>
      </c>
      <c r="W45" s="8">
        <v>51</v>
      </c>
      <c r="X45" s="8">
        <v>63</v>
      </c>
      <c r="Y45" s="7">
        <v>41</v>
      </c>
      <c r="Z45" s="8">
        <v>48</v>
      </c>
      <c r="AA45" s="8">
        <v>41</v>
      </c>
      <c r="AB45" s="7">
        <v>70</v>
      </c>
      <c r="AC45" s="8">
        <v>50</v>
      </c>
      <c r="AD45" s="8">
        <v>35</v>
      </c>
      <c r="AE45" s="7">
        <v>55</v>
      </c>
      <c r="AF45" s="8">
        <v>45</v>
      </c>
      <c r="AG45" s="8">
        <v>31</v>
      </c>
      <c r="AH45" s="8">
        <v>35</v>
      </c>
      <c r="AI45" s="7">
        <v>37</v>
      </c>
      <c r="AJ45" s="8">
        <v>93</v>
      </c>
      <c r="AK45" s="7">
        <v>94</v>
      </c>
      <c r="AL45" s="8"/>
      <c r="AM45" s="8"/>
      <c r="AN45" s="8"/>
      <c r="AO45" s="8"/>
      <c r="AP45" s="7"/>
      <c r="AQ45" s="8"/>
      <c r="AR45" s="8"/>
      <c r="AS45" s="164"/>
    </row>
    <row r="46" spans="1:45" ht="14.45" customHeight="1" x14ac:dyDescent="0.25">
      <c r="A46" s="193"/>
      <c r="B46" s="197"/>
      <c r="C46" s="198"/>
      <c r="D46" s="160"/>
      <c r="E46" s="160"/>
      <c r="F46" s="160"/>
      <c r="G46" s="163" t="s">
        <v>10</v>
      </c>
      <c r="H46" s="163"/>
      <c r="I46" s="163"/>
      <c r="J46" s="163"/>
      <c r="K46" s="163"/>
      <c r="L46" s="163"/>
      <c r="M46" s="163"/>
      <c r="N46" s="163"/>
      <c r="O46" s="163"/>
      <c r="P46" s="7">
        <v>24</v>
      </c>
      <c r="Q46" s="7">
        <v>40</v>
      </c>
      <c r="R46" s="7">
        <v>20</v>
      </c>
      <c r="S46" s="7">
        <v>25</v>
      </c>
      <c r="T46" s="8">
        <v>46</v>
      </c>
      <c r="U46" s="8">
        <v>24</v>
      </c>
      <c r="V46" s="7">
        <v>31</v>
      </c>
      <c r="W46" s="8">
        <v>40</v>
      </c>
      <c r="X46" s="8">
        <v>37</v>
      </c>
      <c r="Y46" s="7">
        <v>30</v>
      </c>
      <c r="Z46" s="8">
        <v>47</v>
      </c>
      <c r="AA46" s="8">
        <v>45</v>
      </c>
      <c r="AB46" s="7">
        <v>56</v>
      </c>
      <c r="AC46" s="8">
        <v>33</v>
      </c>
      <c r="AD46" s="8">
        <v>23</v>
      </c>
      <c r="AE46" s="7">
        <v>24</v>
      </c>
      <c r="AF46" s="8">
        <v>26</v>
      </c>
      <c r="AG46" s="8">
        <v>27</v>
      </c>
      <c r="AH46" s="8">
        <v>23</v>
      </c>
      <c r="AI46" s="7">
        <v>29</v>
      </c>
      <c r="AJ46" s="8">
        <v>64</v>
      </c>
      <c r="AK46" s="7">
        <v>74</v>
      </c>
      <c r="AL46" s="8"/>
      <c r="AM46" s="8"/>
      <c r="AN46" s="8"/>
      <c r="AO46" s="8"/>
      <c r="AP46" s="7"/>
      <c r="AQ46" s="8"/>
      <c r="AR46" s="8"/>
      <c r="AS46" s="164"/>
    </row>
    <row r="47" spans="1:45" ht="14.45" customHeight="1" x14ac:dyDescent="0.25">
      <c r="A47" s="193"/>
      <c r="B47" s="197"/>
      <c r="C47" s="198"/>
      <c r="D47" s="160"/>
      <c r="E47" s="160"/>
      <c r="F47" s="160"/>
      <c r="G47" s="163" t="s">
        <v>11</v>
      </c>
      <c r="H47" s="163"/>
      <c r="I47" s="163"/>
      <c r="J47" s="163"/>
      <c r="K47" s="163"/>
      <c r="L47" s="163"/>
      <c r="M47" s="163"/>
      <c r="N47" s="163"/>
      <c r="O47" s="163"/>
      <c r="P47" s="7">
        <v>11</v>
      </c>
      <c r="Q47" s="7">
        <v>18</v>
      </c>
      <c r="R47" s="7">
        <v>12</v>
      </c>
      <c r="S47" s="7">
        <v>36</v>
      </c>
      <c r="T47" s="8">
        <v>32</v>
      </c>
      <c r="U47" s="8">
        <v>17</v>
      </c>
      <c r="V47" s="7">
        <v>31</v>
      </c>
      <c r="W47" s="8">
        <v>23</v>
      </c>
      <c r="X47" s="8">
        <v>17</v>
      </c>
      <c r="Y47" s="7">
        <v>21</v>
      </c>
      <c r="Z47" s="8">
        <v>39</v>
      </c>
      <c r="AA47" s="8">
        <v>32</v>
      </c>
      <c r="AB47" s="7">
        <v>35</v>
      </c>
      <c r="AC47" s="8">
        <v>39</v>
      </c>
      <c r="AD47" s="8">
        <v>12</v>
      </c>
      <c r="AE47" s="7">
        <v>28</v>
      </c>
      <c r="AF47" s="8">
        <v>32</v>
      </c>
      <c r="AG47" s="8">
        <v>28</v>
      </c>
      <c r="AH47" s="8">
        <v>22</v>
      </c>
      <c r="AI47" s="7">
        <v>20</v>
      </c>
      <c r="AJ47" s="8">
        <v>39</v>
      </c>
      <c r="AK47" s="7">
        <v>24</v>
      </c>
      <c r="AL47" s="8"/>
      <c r="AM47" s="8"/>
      <c r="AN47" s="8"/>
      <c r="AO47" s="8"/>
      <c r="AP47" s="7"/>
      <c r="AQ47" s="8"/>
      <c r="AR47" s="8"/>
      <c r="AS47" s="164"/>
    </row>
    <row r="48" spans="1:45" ht="14.45" customHeight="1" x14ac:dyDescent="0.25">
      <c r="A48" s="193"/>
      <c r="B48" s="197"/>
      <c r="C48" s="198"/>
      <c r="D48" s="160"/>
      <c r="E48" s="160"/>
      <c r="F48" s="160"/>
      <c r="G48" s="163" t="s">
        <v>12</v>
      </c>
      <c r="H48" s="163"/>
      <c r="I48" s="163"/>
      <c r="J48" s="163"/>
      <c r="K48" s="163"/>
      <c r="L48" s="163"/>
      <c r="M48" s="163"/>
      <c r="N48" s="163"/>
      <c r="O48" s="163"/>
      <c r="P48" s="7">
        <v>26</v>
      </c>
      <c r="Q48" s="7">
        <v>26</v>
      </c>
      <c r="R48" s="7">
        <v>30</v>
      </c>
      <c r="S48" s="7">
        <v>18</v>
      </c>
      <c r="T48" s="8">
        <v>37</v>
      </c>
      <c r="U48" s="8">
        <v>27</v>
      </c>
      <c r="V48" s="7">
        <v>21</v>
      </c>
      <c r="W48" s="8">
        <v>21</v>
      </c>
      <c r="X48" s="8">
        <v>39</v>
      </c>
      <c r="Y48" s="7">
        <v>41</v>
      </c>
      <c r="Z48" s="8">
        <v>32</v>
      </c>
      <c r="AA48" s="8">
        <v>34</v>
      </c>
      <c r="AB48" s="7">
        <v>30</v>
      </c>
      <c r="AC48" s="8">
        <v>36</v>
      </c>
      <c r="AD48" s="8">
        <v>17</v>
      </c>
      <c r="AE48" s="7">
        <v>34</v>
      </c>
      <c r="AF48" s="8">
        <v>26</v>
      </c>
      <c r="AG48" s="8">
        <v>23</v>
      </c>
      <c r="AH48" s="8">
        <v>33</v>
      </c>
      <c r="AI48" s="7">
        <v>23</v>
      </c>
      <c r="AJ48" s="8">
        <v>83</v>
      </c>
      <c r="AK48" s="7">
        <v>56</v>
      </c>
      <c r="AL48" s="8"/>
      <c r="AM48" s="8"/>
      <c r="AN48" s="8"/>
      <c r="AO48" s="8"/>
      <c r="AP48" s="7"/>
      <c r="AQ48" s="8"/>
      <c r="AR48" s="8"/>
      <c r="AS48" s="9"/>
    </row>
    <row r="49" spans="1:45" ht="14.45" customHeight="1" x14ac:dyDescent="0.25">
      <c r="A49" s="193"/>
      <c r="B49" s="197"/>
      <c r="C49" s="198"/>
      <c r="D49" s="160"/>
      <c r="E49" s="160"/>
      <c r="F49" s="160"/>
      <c r="G49" s="163" t="s">
        <v>13</v>
      </c>
      <c r="H49" s="163"/>
      <c r="I49" s="163"/>
      <c r="J49" s="163"/>
      <c r="K49" s="163"/>
      <c r="L49" s="163"/>
      <c r="M49" s="163"/>
      <c r="N49" s="163"/>
      <c r="O49" s="163"/>
      <c r="P49" s="7">
        <v>34</v>
      </c>
      <c r="Q49" s="7">
        <v>33</v>
      </c>
      <c r="R49" s="7">
        <v>22</v>
      </c>
      <c r="S49" s="7">
        <v>46</v>
      </c>
      <c r="T49" s="8">
        <v>38</v>
      </c>
      <c r="U49" s="8">
        <v>45</v>
      </c>
      <c r="V49" s="7">
        <v>25</v>
      </c>
      <c r="W49" s="8">
        <v>43</v>
      </c>
      <c r="X49" s="8">
        <v>34</v>
      </c>
      <c r="Y49" s="7">
        <v>32</v>
      </c>
      <c r="Z49" s="8">
        <v>27</v>
      </c>
      <c r="AA49" s="8">
        <v>37</v>
      </c>
      <c r="AB49" s="7">
        <v>49</v>
      </c>
      <c r="AC49" s="8">
        <v>36</v>
      </c>
      <c r="AD49" s="8">
        <v>15</v>
      </c>
      <c r="AE49" s="7">
        <v>43</v>
      </c>
      <c r="AF49" s="8">
        <v>39</v>
      </c>
      <c r="AG49" s="8">
        <v>19</v>
      </c>
      <c r="AH49" s="8">
        <v>17</v>
      </c>
      <c r="AI49" s="7">
        <v>36</v>
      </c>
      <c r="AJ49" s="8">
        <v>37</v>
      </c>
      <c r="AK49" s="7">
        <v>35</v>
      </c>
      <c r="AL49" s="8"/>
      <c r="AM49" s="8"/>
      <c r="AN49" s="8"/>
      <c r="AO49" s="8"/>
      <c r="AP49" s="7"/>
      <c r="AQ49" s="8"/>
      <c r="AR49" s="8"/>
      <c r="AS49" s="9"/>
    </row>
    <row r="50" spans="1:45" ht="14.45" customHeight="1" x14ac:dyDescent="0.25">
      <c r="A50" s="193"/>
      <c r="B50" s="207">
        <v>14</v>
      </c>
      <c r="C50" s="208" t="s">
        <v>87</v>
      </c>
      <c r="D50" s="209" t="s">
        <v>88</v>
      </c>
      <c r="E50" s="160" t="s">
        <v>6</v>
      </c>
      <c r="F50" s="160" t="s">
        <v>65</v>
      </c>
      <c r="G50" s="33" t="s">
        <v>40</v>
      </c>
      <c r="H50" s="91">
        <v>0.95</v>
      </c>
      <c r="I50" s="92">
        <f>H50</f>
        <v>0.95</v>
      </c>
      <c r="J50" s="36" t="s">
        <v>38</v>
      </c>
      <c r="K50" s="36" t="s">
        <v>39</v>
      </c>
      <c r="L50" s="36" t="s">
        <v>38</v>
      </c>
      <c r="M50" s="92">
        <f>O50</f>
        <v>1</v>
      </c>
      <c r="N50" s="37" t="s">
        <v>37</v>
      </c>
      <c r="O50" s="93">
        <v>1</v>
      </c>
      <c r="P50" s="94">
        <f t="shared" ref="P50:AR50" si="9">AVERAGEIF(P51:P55,"&lt;&gt;0",P51:P55)</f>
        <v>9.5000000000000001E-2</v>
      </c>
      <c r="Q50" s="94">
        <f t="shared" si="9"/>
        <v>0.11393939393939394</v>
      </c>
      <c r="R50" s="94">
        <f t="shared" si="9"/>
        <v>0.11111111111111112</v>
      </c>
      <c r="S50" s="94">
        <f t="shared" si="9"/>
        <v>0.12417153996101364</v>
      </c>
      <c r="T50" s="94">
        <f t="shared" si="9"/>
        <v>0.15523196881091619</v>
      </c>
      <c r="U50" s="94">
        <f t="shared" si="9"/>
        <v>9.5264828738512955E-2</v>
      </c>
      <c r="V50" s="94">
        <f t="shared" si="9"/>
        <v>0.12792063492063493</v>
      </c>
      <c r="W50" s="94">
        <f t="shared" si="9"/>
        <v>0.12060641502746768</v>
      </c>
      <c r="X50" s="94">
        <f t="shared" si="9"/>
        <v>0.13024561403508769</v>
      </c>
      <c r="Y50" s="94">
        <f t="shared" si="9"/>
        <v>0.106601199969621</v>
      </c>
      <c r="Z50" s="94">
        <f t="shared" si="9"/>
        <v>0.13336842105263158</v>
      </c>
      <c r="AA50" s="94">
        <f t="shared" si="9"/>
        <v>0.13736321195144724</v>
      </c>
      <c r="AB50" s="94">
        <f t="shared" si="9"/>
        <v>0.15101010101010101</v>
      </c>
      <c r="AC50" s="94">
        <f t="shared" si="9"/>
        <v>0.12857142857142859</v>
      </c>
      <c r="AD50" s="94">
        <f t="shared" si="9"/>
        <v>9.0666666666666659E-2</v>
      </c>
      <c r="AE50" s="94">
        <f t="shared" si="9"/>
        <v>0.12674074074074074</v>
      </c>
      <c r="AF50" s="94">
        <f t="shared" si="9"/>
        <v>0.11336842105263159</v>
      </c>
      <c r="AG50" s="94">
        <f t="shared" si="9"/>
        <v>0.11377777777777778</v>
      </c>
      <c r="AH50" s="94">
        <f t="shared" si="9"/>
        <v>0.12380952380952384</v>
      </c>
      <c r="AI50" s="94">
        <f t="shared" si="9"/>
        <v>9.768421052631579E-2</v>
      </c>
      <c r="AJ50" s="94">
        <f t="shared" si="9"/>
        <v>0.1915151515151515</v>
      </c>
      <c r="AK50" s="94">
        <f t="shared" si="9"/>
        <v>0.17151515151515151</v>
      </c>
      <c r="AL50" s="94" t="e">
        <f t="shared" si="9"/>
        <v>#DIV/0!</v>
      </c>
      <c r="AM50" s="94" t="e">
        <f t="shared" si="9"/>
        <v>#DIV/0!</v>
      </c>
      <c r="AN50" s="94" t="e">
        <f t="shared" si="9"/>
        <v>#DIV/0!</v>
      </c>
      <c r="AO50" s="94" t="e">
        <f t="shared" si="9"/>
        <v>#DIV/0!</v>
      </c>
      <c r="AP50" s="94" t="e">
        <f t="shared" si="9"/>
        <v>#DIV/0!</v>
      </c>
      <c r="AQ50" s="94" t="e">
        <f t="shared" si="9"/>
        <v>#DIV/0!</v>
      </c>
      <c r="AR50" s="94" t="e">
        <f t="shared" si="9"/>
        <v>#DIV/0!</v>
      </c>
      <c r="AS50" s="164"/>
    </row>
    <row r="51" spans="1:45" ht="14.45" customHeight="1" x14ac:dyDescent="0.25">
      <c r="A51" s="193"/>
      <c r="B51" s="207"/>
      <c r="C51" s="208"/>
      <c r="D51" s="209"/>
      <c r="E51" s="160"/>
      <c r="F51" s="160"/>
      <c r="G51" s="210" t="s">
        <v>9</v>
      </c>
      <c r="H51" s="210"/>
      <c r="I51" s="210"/>
      <c r="J51" s="210"/>
      <c r="K51" s="210"/>
      <c r="L51" s="210"/>
      <c r="M51" s="210"/>
      <c r="N51" s="210"/>
      <c r="O51" s="210"/>
      <c r="P51" s="94">
        <f>(P45/(($P$3-P4)*$K$4))</f>
        <v>7.9166666666666663E-2</v>
      </c>
      <c r="Q51" s="94">
        <f t="shared" ref="Q51:AR51" si="10">(Q45/((Q$3-Q4)*$K4))</f>
        <v>0.20303030303030303</v>
      </c>
      <c r="R51" s="94">
        <f t="shared" si="10"/>
        <v>0.18222222222222223</v>
      </c>
      <c r="S51" s="94">
        <f t="shared" si="10"/>
        <v>0.16842105263157894</v>
      </c>
      <c r="T51" s="94">
        <f t="shared" si="10"/>
        <v>0.24912280701754386</v>
      </c>
      <c r="U51" s="94">
        <f t="shared" si="10"/>
        <v>0.10476190476190476</v>
      </c>
      <c r="V51" s="94">
        <f t="shared" si="10"/>
        <v>0.16888888888888889</v>
      </c>
      <c r="W51" s="94">
        <f t="shared" si="10"/>
        <v>0.17</v>
      </c>
      <c r="X51" s="94">
        <f t="shared" si="10"/>
        <v>0.22105263157894736</v>
      </c>
      <c r="Y51" s="94">
        <f t="shared" si="10"/>
        <v>0.13666666666666666</v>
      </c>
      <c r="Z51" s="94">
        <f t="shared" si="10"/>
        <v>0.16842105263157894</v>
      </c>
      <c r="AA51" s="94">
        <f t="shared" si="10"/>
        <v>0.16078431372549021</v>
      </c>
      <c r="AB51" s="94">
        <f t="shared" si="10"/>
        <v>0.22222222222222221</v>
      </c>
      <c r="AC51" s="94">
        <f t="shared" si="10"/>
        <v>0.16666666666666666</v>
      </c>
      <c r="AD51" s="94">
        <f t="shared" si="10"/>
        <v>0.15555555555555556</v>
      </c>
      <c r="AE51" s="94">
        <f t="shared" si="10"/>
        <v>0.20370370370370369</v>
      </c>
      <c r="AF51" s="94">
        <f t="shared" si="10"/>
        <v>0.15</v>
      </c>
      <c r="AG51" s="94">
        <f t="shared" si="10"/>
        <v>0.13777777777777778</v>
      </c>
      <c r="AH51" s="94">
        <f t="shared" si="10"/>
        <v>0.16666666666666666</v>
      </c>
      <c r="AI51" s="94">
        <f t="shared" si="10"/>
        <v>0.12333333333333334</v>
      </c>
      <c r="AJ51" s="94">
        <f t="shared" si="10"/>
        <v>0.2818181818181818</v>
      </c>
      <c r="AK51" s="94">
        <f t="shared" si="10"/>
        <v>0.28484848484848485</v>
      </c>
      <c r="AL51" s="94" t="e">
        <f t="shared" si="10"/>
        <v>#DIV/0!</v>
      </c>
      <c r="AM51" s="94" t="e">
        <f t="shared" si="10"/>
        <v>#DIV/0!</v>
      </c>
      <c r="AN51" s="94" t="e">
        <f t="shared" si="10"/>
        <v>#DIV/0!</v>
      </c>
      <c r="AO51" s="94" t="e">
        <f t="shared" si="10"/>
        <v>#DIV/0!</v>
      </c>
      <c r="AP51" s="94" t="e">
        <f t="shared" si="10"/>
        <v>#DIV/0!</v>
      </c>
      <c r="AQ51" s="94" t="e">
        <f t="shared" si="10"/>
        <v>#DIV/0!</v>
      </c>
      <c r="AR51" s="94" t="e">
        <f t="shared" si="10"/>
        <v>#DIV/0!</v>
      </c>
      <c r="AS51" s="164"/>
    </row>
    <row r="52" spans="1:45" ht="14.45" customHeight="1" x14ac:dyDescent="0.25">
      <c r="A52" s="193"/>
      <c r="B52" s="207"/>
      <c r="C52" s="208"/>
      <c r="D52" s="209"/>
      <c r="E52" s="160"/>
      <c r="F52" s="160"/>
      <c r="G52" s="210" t="s">
        <v>10</v>
      </c>
      <c r="H52" s="210"/>
      <c r="I52" s="210"/>
      <c r="J52" s="210"/>
      <c r="K52" s="210"/>
      <c r="L52" s="210"/>
      <c r="M52" s="210"/>
      <c r="N52" s="210"/>
      <c r="O52" s="210"/>
      <c r="P52" s="94">
        <f>(P46/(($P$3-P5)*$K5))</f>
        <v>0.1</v>
      </c>
      <c r="Q52" s="94">
        <f t="shared" ref="Q52:AR52" si="11">(Q46/((Q$3-Q5)*$K5))</f>
        <v>0.13333333333333333</v>
      </c>
      <c r="R52" s="94">
        <f t="shared" si="11"/>
        <v>8.8888888888888892E-2</v>
      </c>
      <c r="S52" s="94">
        <f t="shared" si="11"/>
        <v>9.2592592592592587E-2</v>
      </c>
      <c r="T52" s="94">
        <f t="shared" si="11"/>
        <v>0.17037037037037037</v>
      </c>
      <c r="U52" s="94">
        <f t="shared" si="11"/>
        <v>0.08</v>
      </c>
      <c r="V52" s="94">
        <f t="shared" si="11"/>
        <v>0.12916666666666668</v>
      </c>
      <c r="W52" s="94">
        <f t="shared" si="11"/>
        <v>0.13333333333333333</v>
      </c>
      <c r="X52" s="94">
        <f t="shared" si="11"/>
        <v>0.12333333333333334</v>
      </c>
      <c r="Y52" s="94">
        <f t="shared" si="11"/>
        <v>9.0909090909090912E-2</v>
      </c>
      <c r="Z52" s="94">
        <f t="shared" si="11"/>
        <v>0.1649122807017544</v>
      </c>
      <c r="AA52" s="94">
        <f t="shared" si="11"/>
        <v>0.14285714285714285</v>
      </c>
      <c r="AB52" s="94">
        <f t="shared" si="11"/>
        <v>0.16969696969696971</v>
      </c>
      <c r="AC52" s="94">
        <f t="shared" si="11"/>
        <v>0.10476190476190476</v>
      </c>
      <c r="AD52" s="94">
        <f t="shared" si="11"/>
        <v>0.10222222222222223</v>
      </c>
      <c r="AE52" s="94">
        <f t="shared" si="11"/>
        <v>0.08</v>
      </c>
      <c r="AF52" s="94">
        <f t="shared" si="11"/>
        <v>8.666666666666667E-2</v>
      </c>
      <c r="AG52" s="94">
        <f t="shared" si="11"/>
        <v>0.12</v>
      </c>
      <c r="AH52" s="94">
        <f t="shared" si="11"/>
        <v>0.10952380952380952</v>
      </c>
      <c r="AI52" s="94">
        <f t="shared" si="11"/>
        <v>0.10175438596491228</v>
      </c>
      <c r="AJ52" s="94">
        <f t="shared" si="11"/>
        <v>0.19393939393939394</v>
      </c>
      <c r="AK52" s="94">
        <f t="shared" si="11"/>
        <v>0.22424242424242424</v>
      </c>
      <c r="AL52" s="94" t="e">
        <f t="shared" si="11"/>
        <v>#DIV/0!</v>
      </c>
      <c r="AM52" s="94" t="e">
        <f t="shared" si="11"/>
        <v>#DIV/0!</v>
      </c>
      <c r="AN52" s="94" t="e">
        <f t="shared" si="11"/>
        <v>#DIV/0!</v>
      </c>
      <c r="AO52" s="94" t="e">
        <f t="shared" si="11"/>
        <v>#DIV/0!</v>
      </c>
      <c r="AP52" s="94" t="e">
        <f t="shared" si="11"/>
        <v>#DIV/0!</v>
      </c>
      <c r="AQ52" s="94" t="e">
        <f t="shared" si="11"/>
        <v>#DIV/0!</v>
      </c>
      <c r="AR52" s="94" t="e">
        <f t="shared" si="11"/>
        <v>#DIV/0!</v>
      </c>
      <c r="AS52" s="164"/>
    </row>
    <row r="53" spans="1:45" ht="14.45" customHeight="1" x14ac:dyDescent="0.25">
      <c r="A53" s="193"/>
      <c r="B53" s="207"/>
      <c r="C53" s="208"/>
      <c r="D53" s="209"/>
      <c r="E53" s="160"/>
      <c r="F53" s="160"/>
      <c r="G53" s="210" t="s">
        <v>11</v>
      </c>
      <c r="H53" s="210"/>
      <c r="I53" s="210"/>
      <c r="J53" s="210"/>
      <c r="K53" s="210"/>
      <c r="L53" s="210"/>
      <c r="M53" s="210"/>
      <c r="N53" s="210"/>
      <c r="O53" s="210"/>
      <c r="P53" s="94">
        <f>(P47/(($P$3-P6)*$K6))</f>
        <v>4.583333333333333E-2</v>
      </c>
      <c r="Q53" s="94">
        <f t="shared" ref="Q53:AR53" si="12">(Q47/((Q$3-Q6)*$K6))</f>
        <v>5.4545454545454543E-2</v>
      </c>
      <c r="R53" s="94">
        <f t="shared" si="12"/>
        <v>5.3333333333333337E-2</v>
      </c>
      <c r="S53" s="94">
        <f t="shared" si="12"/>
        <v>0.12631578947368421</v>
      </c>
      <c r="T53" s="94">
        <f t="shared" si="12"/>
        <v>0.10666666666666667</v>
      </c>
      <c r="U53" s="94">
        <f t="shared" si="12"/>
        <v>5.3968253968253971E-2</v>
      </c>
      <c r="V53" s="94">
        <f t="shared" si="12"/>
        <v>0.12916666666666668</v>
      </c>
      <c r="W53" s="94">
        <f t="shared" si="12"/>
        <v>8.5185185185185183E-2</v>
      </c>
      <c r="X53" s="94">
        <f t="shared" si="12"/>
        <v>5.6666666666666664E-2</v>
      </c>
      <c r="Y53" s="94">
        <f t="shared" si="12"/>
        <v>7.3684210526315783E-2</v>
      </c>
      <c r="Z53" s="94">
        <f t="shared" si="12"/>
        <v>0.1368421052631579</v>
      </c>
      <c r="AA53" s="94">
        <f t="shared" si="12"/>
        <v>0.15238095238095239</v>
      </c>
      <c r="AB53" s="94">
        <f t="shared" si="12"/>
        <v>0.11666666666666667</v>
      </c>
      <c r="AC53" s="94">
        <f t="shared" si="12"/>
        <v>0.12380952380952381</v>
      </c>
      <c r="AD53" s="94">
        <f t="shared" si="12"/>
        <v>5.3333333333333337E-2</v>
      </c>
      <c r="AE53" s="94">
        <f t="shared" si="12"/>
        <v>9.3333333333333338E-2</v>
      </c>
      <c r="AF53" s="94">
        <f t="shared" si="12"/>
        <v>0.10666666666666667</v>
      </c>
      <c r="AG53" s="94">
        <f t="shared" si="12"/>
        <v>0.12444444444444444</v>
      </c>
      <c r="AH53" s="94">
        <f t="shared" si="12"/>
        <v>0.10476190476190476</v>
      </c>
      <c r="AI53" s="94">
        <f t="shared" si="12"/>
        <v>6.6666666666666666E-2</v>
      </c>
      <c r="AJ53" s="94">
        <f t="shared" si="12"/>
        <v>0.11818181818181818</v>
      </c>
      <c r="AK53" s="94">
        <f t="shared" si="12"/>
        <v>7.2727272727272724E-2</v>
      </c>
      <c r="AL53" s="94" t="e">
        <f t="shared" si="12"/>
        <v>#DIV/0!</v>
      </c>
      <c r="AM53" s="94" t="e">
        <f t="shared" si="12"/>
        <v>#DIV/0!</v>
      </c>
      <c r="AN53" s="94" t="e">
        <f t="shared" si="12"/>
        <v>#DIV/0!</v>
      </c>
      <c r="AO53" s="94" t="e">
        <f t="shared" si="12"/>
        <v>#DIV/0!</v>
      </c>
      <c r="AP53" s="94" t="e">
        <f t="shared" si="12"/>
        <v>#DIV/0!</v>
      </c>
      <c r="AQ53" s="94" t="e">
        <f t="shared" si="12"/>
        <v>#DIV/0!</v>
      </c>
      <c r="AR53" s="94" t="e">
        <f t="shared" si="12"/>
        <v>#DIV/0!</v>
      </c>
      <c r="AS53" s="164"/>
    </row>
    <row r="54" spans="1:45" ht="14.45" customHeight="1" x14ac:dyDescent="0.25">
      <c r="A54" s="193"/>
      <c r="B54" s="207"/>
      <c r="C54" s="208"/>
      <c r="D54" s="209"/>
      <c r="E54" s="160"/>
      <c r="F54" s="160"/>
      <c r="G54" s="210" t="s">
        <v>12</v>
      </c>
      <c r="H54" s="210"/>
      <c r="I54" s="210"/>
      <c r="J54" s="210"/>
      <c r="K54" s="210"/>
      <c r="L54" s="210"/>
      <c r="M54" s="210"/>
      <c r="N54" s="210"/>
      <c r="O54" s="210"/>
      <c r="P54" s="95">
        <f>(P48/(($P$3-P7)*$K7))</f>
        <v>0.10833333333333334</v>
      </c>
      <c r="Q54" s="95">
        <f t="shared" ref="Q54:AR54" si="13">(Q48/((Q$3-Q7)*$K7))</f>
        <v>7.8787878787878782E-2</v>
      </c>
      <c r="R54" s="95">
        <f t="shared" si="13"/>
        <v>0.13333333333333333</v>
      </c>
      <c r="S54" s="94">
        <f t="shared" si="13"/>
        <v>6.3157894736842107E-2</v>
      </c>
      <c r="T54" s="94">
        <f t="shared" si="13"/>
        <v>0.12333333333333334</v>
      </c>
      <c r="U54" s="94">
        <f t="shared" si="13"/>
        <v>9.4736842105263161E-2</v>
      </c>
      <c r="V54" s="94">
        <f t="shared" si="13"/>
        <v>9.3333333333333338E-2</v>
      </c>
      <c r="W54" s="94">
        <f t="shared" si="13"/>
        <v>6.363636363636363E-2</v>
      </c>
      <c r="X54" s="94">
        <f t="shared" si="13"/>
        <v>0.1368421052631579</v>
      </c>
      <c r="Y54" s="94">
        <f t="shared" si="13"/>
        <v>0.13015873015873017</v>
      </c>
      <c r="Z54" s="94">
        <f t="shared" si="13"/>
        <v>0.10666666666666667</v>
      </c>
      <c r="AA54" s="94">
        <f t="shared" si="13"/>
        <v>0.11333333333333333</v>
      </c>
      <c r="AB54" s="94">
        <f t="shared" si="13"/>
        <v>9.0909090909090912E-2</v>
      </c>
      <c r="AC54" s="94">
        <f t="shared" si="13"/>
        <v>0.13333333333333333</v>
      </c>
      <c r="AD54" s="94">
        <f t="shared" si="13"/>
        <v>7.5555555555555556E-2</v>
      </c>
      <c r="AE54" s="94">
        <f t="shared" si="13"/>
        <v>0.11333333333333333</v>
      </c>
      <c r="AF54" s="94">
        <f t="shared" si="13"/>
        <v>8.666666666666667E-2</v>
      </c>
      <c r="AG54" s="94">
        <f t="shared" si="13"/>
        <v>0.10222222222222223</v>
      </c>
      <c r="AH54" s="94">
        <f t="shared" si="13"/>
        <v>0.15714285714285714</v>
      </c>
      <c r="AI54" s="94">
        <f t="shared" si="13"/>
        <v>7.6666666666666661E-2</v>
      </c>
      <c r="AJ54" s="94">
        <f t="shared" si="13"/>
        <v>0.25151515151515152</v>
      </c>
      <c r="AK54" s="94">
        <f t="shared" si="13"/>
        <v>0.16969696969696971</v>
      </c>
      <c r="AL54" s="94" t="e">
        <f t="shared" si="13"/>
        <v>#DIV/0!</v>
      </c>
      <c r="AM54" s="94" t="e">
        <f t="shared" si="13"/>
        <v>#DIV/0!</v>
      </c>
      <c r="AN54" s="94" t="e">
        <f t="shared" si="13"/>
        <v>#DIV/0!</v>
      </c>
      <c r="AO54" s="94" t="e">
        <f t="shared" si="13"/>
        <v>#DIV/0!</v>
      </c>
      <c r="AP54" s="94" t="e">
        <f t="shared" si="13"/>
        <v>#DIV/0!</v>
      </c>
      <c r="AQ54" s="94" t="e">
        <f t="shared" si="13"/>
        <v>#DIV/0!</v>
      </c>
      <c r="AR54" s="94" t="e">
        <f t="shared" si="13"/>
        <v>#DIV/0!</v>
      </c>
      <c r="AS54" s="164"/>
    </row>
    <row r="55" spans="1:45" ht="14.45" customHeight="1" x14ac:dyDescent="0.25">
      <c r="A55" s="193"/>
      <c r="B55" s="207"/>
      <c r="C55" s="208"/>
      <c r="D55" s="209"/>
      <c r="E55" s="160"/>
      <c r="F55" s="160"/>
      <c r="G55" s="210" t="s">
        <v>13</v>
      </c>
      <c r="H55" s="210"/>
      <c r="I55" s="210"/>
      <c r="J55" s="210"/>
      <c r="K55" s="210"/>
      <c r="L55" s="210"/>
      <c r="M55" s="210"/>
      <c r="N55" s="210"/>
      <c r="O55" s="210"/>
      <c r="P55" s="94">
        <f>(P49/(($P$3-P8)*$K8))</f>
        <v>0.14166666666666666</v>
      </c>
      <c r="Q55" s="94">
        <f t="shared" ref="Q55:AR55" si="14">(Q49/((Q$3-Q8)*$K8))</f>
        <v>0.1</v>
      </c>
      <c r="R55" s="94">
        <f t="shared" si="14"/>
        <v>9.7777777777777783E-2</v>
      </c>
      <c r="S55" s="94">
        <f t="shared" si="14"/>
        <v>0.17037037037037037</v>
      </c>
      <c r="T55" s="94">
        <f t="shared" si="14"/>
        <v>0.12666666666666668</v>
      </c>
      <c r="U55" s="94">
        <f t="shared" si="14"/>
        <v>0.14285714285714285</v>
      </c>
      <c r="V55" s="94">
        <f t="shared" si="14"/>
        <v>0.11904761904761904</v>
      </c>
      <c r="W55" s="94">
        <f t="shared" si="14"/>
        <v>0.15087719298245614</v>
      </c>
      <c r="X55" s="94">
        <f t="shared" si="14"/>
        <v>0.11333333333333333</v>
      </c>
      <c r="Y55" s="94">
        <f t="shared" si="14"/>
        <v>0.10158730158730159</v>
      </c>
      <c r="Z55" s="94">
        <f t="shared" si="14"/>
        <v>0.09</v>
      </c>
      <c r="AA55" s="94">
        <f t="shared" si="14"/>
        <v>0.11746031746031746</v>
      </c>
      <c r="AB55" s="94">
        <f t="shared" si="14"/>
        <v>0.15555555555555556</v>
      </c>
      <c r="AC55" s="94">
        <f t="shared" si="14"/>
        <v>0.11428571428571428</v>
      </c>
      <c r="AD55" s="94">
        <f t="shared" si="14"/>
        <v>6.6666666666666666E-2</v>
      </c>
      <c r="AE55" s="94">
        <f t="shared" si="14"/>
        <v>0.14333333333333334</v>
      </c>
      <c r="AF55" s="94">
        <f t="shared" si="14"/>
        <v>0.1368421052631579</v>
      </c>
      <c r="AG55" s="94">
        <f t="shared" si="14"/>
        <v>8.4444444444444447E-2</v>
      </c>
      <c r="AH55" s="94">
        <f t="shared" si="14"/>
        <v>8.0952380952380956E-2</v>
      </c>
      <c r="AI55" s="94">
        <f t="shared" si="14"/>
        <v>0.12</v>
      </c>
      <c r="AJ55" s="94">
        <f t="shared" si="14"/>
        <v>0.11212121212121212</v>
      </c>
      <c r="AK55" s="94">
        <f t="shared" si="14"/>
        <v>0.10606060606060606</v>
      </c>
      <c r="AL55" s="94" t="e">
        <f t="shared" si="14"/>
        <v>#DIV/0!</v>
      </c>
      <c r="AM55" s="94" t="e">
        <f t="shared" si="14"/>
        <v>#DIV/0!</v>
      </c>
      <c r="AN55" s="94" t="e">
        <f t="shared" si="14"/>
        <v>#DIV/0!</v>
      </c>
      <c r="AO55" s="94" t="e">
        <f t="shared" si="14"/>
        <v>#DIV/0!</v>
      </c>
      <c r="AP55" s="94" t="e">
        <f t="shared" si="14"/>
        <v>#DIV/0!</v>
      </c>
      <c r="AQ55" s="94" t="e">
        <f t="shared" si="14"/>
        <v>#DIV/0!</v>
      </c>
      <c r="AR55" s="94" t="e">
        <f t="shared" si="14"/>
        <v>#DIV/0!</v>
      </c>
      <c r="AS55" s="164"/>
    </row>
    <row r="56" spans="1:45" ht="38.25" x14ac:dyDescent="0.25">
      <c r="A56" s="193"/>
      <c r="B56" s="90">
        <v>15</v>
      </c>
      <c r="C56" s="75" t="s">
        <v>89</v>
      </c>
      <c r="D56" s="96" t="s">
        <v>90</v>
      </c>
      <c r="E56" s="6"/>
      <c r="F56" s="6" t="s">
        <v>91</v>
      </c>
      <c r="G56" s="33" t="s">
        <v>40</v>
      </c>
      <c r="H56" s="34">
        <v>0</v>
      </c>
      <c r="I56" s="35">
        <f>H56</f>
        <v>0</v>
      </c>
      <c r="J56" s="36" t="s">
        <v>38</v>
      </c>
      <c r="K56" s="36" t="s">
        <v>39</v>
      </c>
      <c r="L56" s="36" t="s">
        <v>38</v>
      </c>
      <c r="M56" s="35">
        <f>O56</f>
        <v>0</v>
      </c>
      <c r="N56" s="37" t="s">
        <v>37</v>
      </c>
      <c r="O56" s="38">
        <v>0</v>
      </c>
      <c r="P56" s="87">
        <v>0</v>
      </c>
      <c r="Q56" s="7">
        <v>4</v>
      </c>
      <c r="R56" s="7">
        <v>3</v>
      </c>
      <c r="S56" s="7">
        <v>6</v>
      </c>
      <c r="T56" s="8">
        <v>2</v>
      </c>
      <c r="U56" s="8">
        <v>8</v>
      </c>
      <c r="V56" s="7">
        <v>4</v>
      </c>
      <c r="W56" s="8">
        <v>6</v>
      </c>
      <c r="X56" s="8">
        <v>5</v>
      </c>
      <c r="Y56" s="7">
        <v>4</v>
      </c>
      <c r="Z56" s="8">
        <v>15</v>
      </c>
      <c r="AA56" s="8">
        <v>88</v>
      </c>
      <c r="AB56" s="7">
        <v>17</v>
      </c>
      <c r="AC56" s="8">
        <v>13</v>
      </c>
      <c r="AD56" s="8">
        <v>3</v>
      </c>
      <c r="AE56" s="7">
        <v>4</v>
      </c>
      <c r="AF56" s="8">
        <v>9</v>
      </c>
      <c r="AG56" s="8">
        <v>6</v>
      </c>
      <c r="AH56" s="8">
        <v>6</v>
      </c>
      <c r="AI56" s="7">
        <v>6</v>
      </c>
      <c r="AJ56" s="8">
        <v>1</v>
      </c>
      <c r="AK56" s="7">
        <v>6</v>
      </c>
      <c r="AL56" s="8"/>
      <c r="AM56" s="8"/>
      <c r="AN56" s="8"/>
      <c r="AO56" s="8"/>
      <c r="AP56" s="7"/>
      <c r="AQ56" s="8"/>
      <c r="AR56" s="8"/>
      <c r="AS56" s="9"/>
    </row>
    <row r="57" spans="1:45" ht="38.25" x14ac:dyDescent="0.25">
      <c r="A57" s="193"/>
      <c r="B57" s="97">
        <v>16</v>
      </c>
      <c r="C57" s="75" t="s">
        <v>92</v>
      </c>
      <c r="D57" s="98" t="s">
        <v>93</v>
      </c>
      <c r="E57" s="6"/>
      <c r="F57" s="6" t="s">
        <v>91</v>
      </c>
      <c r="G57" s="33" t="s">
        <v>40</v>
      </c>
      <c r="H57" s="91">
        <v>0.95</v>
      </c>
      <c r="I57" s="92">
        <f>H57</f>
        <v>0.95</v>
      </c>
      <c r="J57" s="36" t="s">
        <v>38</v>
      </c>
      <c r="K57" s="36" t="s">
        <v>39</v>
      </c>
      <c r="L57" s="36" t="s">
        <v>38</v>
      </c>
      <c r="M57" s="92">
        <f>O57</f>
        <v>1</v>
      </c>
      <c r="N57" s="37" t="s">
        <v>37</v>
      </c>
      <c r="O57" s="93">
        <v>1</v>
      </c>
      <c r="P57" s="94" t="e">
        <f>(P56/(($P$3-P11)*$K$11))</f>
        <v>#DIV/0!</v>
      </c>
      <c r="Q57" s="94">
        <f t="shared" ref="Q57:AR57" si="15">(Q56/(($P$3-Q10)*$K$10))</f>
        <v>2.5000000000000001E-2</v>
      </c>
      <c r="R57" s="94">
        <f t="shared" si="15"/>
        <v>1.8749999999999999E-2</v>
      </c>
      <c r="S57" s="94">
        <f t="shared" si="15"/>
        <v>3.7499999999999999E-2</v>
      </c>
      <c r="T57" s="94">
        <f t="shared" si="15"/>
        <v>1.2500000000000001E-2</v>
      </c>
      <c r="U57" s="94">
        <f t="shared" si="15"/>
        <v>0.05</v>
      </c>
      <c r="V57" s="94">
        <f t="shared" si="15"/>
        <v>2.5000000000000001E-2</v>
      </c>
      <c r="W57" s="94">
        <f t="shared" si="15"/>
        <v>3.7499999999999999E-2</v>
      </c>
      <c r="X57" s="94">
        <f t="shared" si="15"/>
        <v>3.125E-2</v>
      </c>
      <c r="Y57" s="94">
        <f t="shared" si="15"/>
        <v>2.5000000000000001E-2</v>
      </c>
      <c r="Z57" s="94">
        <f t="shared" si="15"/>
        <v>9.375E-2</v>
      </c>
      <c r="AA57" s="94">
        <f t="shared" si="15"/>
        <v>0.55000000000000004</v>
      </c>
      <c r="AB57" s="94">
        <f t="shared" si="15"/>
        <v>0.10625</v>
      </c>
      <c r="AC57" s="94">
        <f t="shared" si="15"/>
        <v>8.1250000000000003E-2</v>
      </c>
      <c r="AD57" s="94">
        <f t="shared" si="15"/>
        <v>1.8749999999999999E-2</v>
      </c>
      <c r="AE57" s="94">
        <f t="shared" si="15"/>
        <v>2.5000000000000001E-2</v>
      </c>
      <c r="AF57" s="94">
        <f t="shared" si="15"/>
        <v>5.6250000000000001E-2</v>
      </c>
      <c r="AG57" s="94">
        <f t="shared" si="15"/>
        <v>3.7499999999999999E-2</v>
      </c>
      <c r="AH57" s="94">
        <f t="shared" si="15"/>
        <v>3.7499999999999999E-2</v>
      </c>
      <c r="AI57" s="94">
        <f t="shared" si="15"/>
        <v>3.7499999999999999E-2</v>
      </c>
      <c r="AJ57" s="94">
        <f t="shared" si="15"/>
        <v>6.2500000000000003E-3</v>
      </c>
      <c r="AK57" s="94">
        <f t="shared" si="15"/>
        <v>3.7499999999999999E-2</v>
      </c>
      <c r="AL57" s="94">
        <f t="shared" si="15"/>
        <v>0</v>
      </c>
      <c r="AM57" s="94">
        <f t="shared" si="15"/>
        <v>0</v>
      </c>
      <c r="AN57" s="94">
        <f t="shared" si="15"/>
        <v>0</v>
      </c>
      <c r="AO57" s="94">
        <f t="shared" si="15"/>
        <v>0</v>
      </c>
      <c r="AP57" s="94">
        <f t="shared" si="15"/>
        <v>0</v>
      </c>
      <c r="AQ57" s="94">
        <f t="shared" si="15"/>
        <v>0</v>
      </c>
      <c r="AR57" s="94">
        <f t="shared" si="15"/>
        <v>0</v>
      </c>
      <c r="AS57" s="9"/>
    </row>
    <row r="58" spans="1:45" ht="38.25" x14ac:dyDescent="0.25">
      <c r="A58" s="193"/>
      <c r="B58" s="199">
        <v>17</v>
      </c>
      <c r="C58" s="75" t="s">
        <v>94</v>
      </c>
      <c r="D58" s="98">
        <v>5</v>
      </c>
      <c r="E58" s="6"/>
      <c r="F58" s="6"/>
      <c r="G58" s="33" t="s">
        <v>40</v>
      </c>
      <c r="H58" s="34">
        <f>H59*D58</f>
        <v>30</v>
      </c>
      <c r="I58" s="35">
        <f>H58</f>
        <v>30</v>
      </c>
      <c r="J58" s="36" t="s">
        <v>38</v>
      </c>
      <c r="K58" s="36" t="s">
        <v>39</v>
      </c>
      <c r="L58" s="36" t="s">
        <v>38</v>
      </c>
      <c r="M58" s="35">
        <f>O58</f>
        <v>40</v>
      </c>
      <c r="N58" s="37" t="s">
        <v>37</v>
      </c>
      <c r="O58" s="38">
        <f>O59*D58</f>
        <v>40</v>
      </c>
      <c r="P58" s="211">
        <f t="shared" ref="P58:AR58" si="16">P60+P63+P66+P69+P72</f>
        <v>8</v>
      </c>
      <c r="Q58" s="211">
        <f t="shared" si="16"/>
        <v>7</v>
      </c>
      <c r="R58" s="211">
        <f t="shared" si="16"/>
        <v>9</v>
      </c>
      <c r="S58" s="211">
        <f t="shared" si="16"/>
        <v>16</v>
      </c>
      <c r="T58" s="211">
        <f t="shared" si="16"/>
        <v>10</v>
      </c>
      <c r="U58" s="211">
        <f t="shared" si="16"/>
        <v>10</v>
      </c>
      <c r="V58" s="211">
        <f t="shared" si="16"/>
        <v>10</v>
      </c>
      <c r="W58" s="211">
        <f t="shared" si="16"/>
        <v>20</v>
      </c>
      <c r="X58" s="211">
        <f t="shared" si="16"/>
        <v>16</v>
      </c>
      <c r="Y58" s="211">
        <f t="shared" si="16"/>
        <v>15</v>
      </c>
      <c r="Z58" s="211">
        <f t="shared" si="16"/>
        <v>8</v>
      </c>
      <c r="AA58" s="211">
        <f t="shared" si="16"/>
        <v>5</v>
      </c>
      <c r="AB58" s="211">
        <f t="shared" si="16"/>
        <v>7</v>
      </c>
      <c r="AC58" s="211">
        <f t="shared" si="16"/>
        <v>16</v>
      </c>
      <c r="AD58" s="211">
        <f t="shared" si="16"/>
        <v>13</v>
      </c>
      <c r="AE58" s="211">
        <f t="shared" si="16"/>
        <v>10</v>
      </c>
      <c r="AF58" s="211">
        <f t="shared" si="16"/>
        <v>7</v>
      </c>
      <c r="AG58" s="211">
        <f t="shared" si="16"/>
        <v>14</v>
      </c>
      <c r="AH58" s="211">
        <f t="shared" si="16"/>
        <v>3</v>
      </c>
      <c r="AI58" s="211">
        <f t="shared" si="16"/>
        <v>8</v>
      </c>
      <c r="AJ58" s="211">
        <f t="shared" si="16"/>
        <v>5</v>
      </c>
      <c r="AK58" s="211">
        <f t="shared" si="16"/>
        <v>4</v>
      </c>
      <c r="AL58" s="211">
        <f t="shared" si="16"/>
        <v>0</v>
      </c>
      <c r="AM58" s="211">
        <f t="shared" si="16"/>
        <v>0</v>
      </c>
      <c r="AN58" s="211">
        <f t="shared" si="16"/>
        <v>0</v>
      </c>
      <c r="AO58" s="211">
        <f t="shared" si="16"/>
        <v>0</v>
      </c>
      <c r="AP58" s="211">
        <f t="shared" si="16"/>
        <v>0</v>
      </c>
      <c r="AQ58" s="211">
        <f t="shared" si="16"/>
        <v>0</v>
      </c>
      <c r="AR58" s="211">
        <f t="shared" si="16"/>
        <v>0</v>
      </c>
      <c r="AS58" s="9"/>
    </row>
    <row r="59" spans="1:45" ht="21" customHeight="1" x14ac:dyDescent="0.25">
      <c r="A59" s="193"/>
      <c r="B59" s="199"/>
      <c r="C59" s="212" t="s">
        <v>95</v>
      </c>
      <c r="D59" s="99" t="s">
        <v>96</v>
      </c>
      <c r="E59" s="100" t="s">
        <v>6</v>
      </c>
      <c r="F59" s="100" t="s">
        <v>97</v>
      </c>
      <c r="G59" s="101" t="s">
        <v>40</v>
      </c>
      <c r="H59" s="102">
        <v>6</v>
      </c>
      <c r="I59" s="103">
        <f>H59</f>
        <v>6</v>
      </c>
      <c r="J59" s="104" t="s">
        <v>38</v>
      </c>
      <c r="K59" s="104" t="s">
        <v>39</v>
      </c>
      <c r="L59" s="104" t="s">
        <v>38</v>
      </c>
      <c r="M59" s="103">
        <f>O59</f>
        <v>8</v>
      </c>
      <c r="N59" s="105" t="s">
        <v>37</v>
      </c>
      <c r="O59" s="106">
        <v>8</v>
      </c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164"/>
    </row>
    <row r="60" spans="1:45" ht="14.45" customHeight="1" x14ac:dyDescent="0.25">
      <c r="A60" s="193"/>
      <c r="B60" s="199"/>
      <c r="C60" s="212"/>
      <c r="D60" s="107" t="s">
        <v>98</v>
      </c>
      <c r="E60" s="108"/>
      <c r="F60" s="108"/>
      <c r="G60" s="202" t="s">
        <v>99</v>
      </c>
      <c r="H60" s="202"/>
      <c r="I60" s="202"/>
      <c r="J60" s="202"/>
      <c r="K60" s="202"/>
      <c r="L60" s="202"/>
      <c r="M60" s="202"/>
      <c r="N60" s="202"/>
      <c r="O60" s="202"/>
      <c r="P60" s="109">
        <f t="shared" ref="P60:AR60" si="17">P61+P62</f>
        <v>1</v>
      </c>
      <c r="Q60" s="110">
        <f t="shared" si="17"/>
        <v>5</v>
      </c>
      <c r="R60" s="110">
        <f t="shared" si="17"/>
        <v>0</v>
      </c>
      <c r="S60" s="111">
        <f t="shared" si="17"/>
        <v>2</v>
      </c>
      <c r="T60" s="110">
        <f t="shared" si="17"/>
        <v>2</v>
      </c>
      <c r="U60" s="110">
        <f t="shared" si="17"/>
        <v>4</v>
      </c>
      <c r="V60" s="111">
        <f t="shared" si="17"/>
        <v>3</v>
      </c>
      <c r="W60" s="110">
        <f t="shared" si="17"/>
        <v>6</v>
      </c>
      <c r="X60" s="110">
        <f t="shared" si="17"/>
        <v>3</v>
      </c>
      <c r="Y60" s="111">
        <f t="shared" si="17"/>
        <v>5</v>
      </c>
      <c r="Z60" s="110">
        <f t="shared" si="17"/>
        <v>3</v>
      </c>
      <c r="AA60" s="110">
        <f t="shared" si="17"/>
        <v>2</v>
      </c>
      <c r="AB60" s="111">
        <f t="shared" si="17"/>
        <v>1</v>
      </c>
      <c r="AC60" s="110">
        <f t="shared" si="17"/>
        <v>2</v>
      </c>
      <c r="AD60" s="110">
        <f t="shared" si="17"/>
        <v>2</v>
      </c>
      <c r="AE60" s="111">
        <f t="shared" si="17"/>
        <v>1</v>
      </c>
      <c r="AF60" s="110">
        <f t="shared" si="17"/>
        <v>1</v>
      </c>
      <c r="AG60" s="110">
        <f t="shared" si="17"/>
        <v>3</v>
      </c>
      <c r="AH60" s="110">
        <f t="shared" si="17"/>
        <v>0</v>
      </c>
      <c r="AI60" s="111">
        <f t="shared" si="17"/>
        <v>4</v>
      </c>
      <c r="AJ60" s="110">
        <f t="shared" si="17"/>
        <v>0</v>
      </c>
      <c r="AK60" s="111">
        <f t="shared" si="17"/>
        <v>1</v>
      </c>
      <c r="AL60" s="110">
        <f t="shared" si="17"/>
        <v>0</v>
      </c>
      <c r="AM60" s="110">
        <f t="shared" si="17"/>
        <v>0</v>
      </c>
      <c r="AN60" s="110">
        <f t="shared" si="17"/>
        <v>0</v>
      </c>
      <c r="AO60" s="110">
        <f t="shared" si="17"/>
        <v>0</v>
      </c>
      <c r="AP60" s="111">
        <f t="shared" si="17"/>
        <v>0</v>
      </c>
      <c r="AQ60" s="110">
        <f t="shared" si="17"/>
        <v>0</v>
      </c>
      <c r="AR60" s="110">
        <f t="shared" si="17"/>
        <v>0</v>
      </c>
      <c r="AS60" s="164"/>
    </row>
    <row r="61" spans="1:45" ht="22.5" x14ac:dyDescent="0.25">
      <c r="A61" s="193"/>
      <c r="B61" s="199"/>
      <c r="C61" s="212"/>
      <c r="D61" s="112" t="s">
        <v>100</v>
      </c>
      <c r="E61" s="113"/>
      <c r="F61" s="113"/>
      <c r="G61" s="33" t="s">
        <v>40</v>
      </c>
      <c r="H61" s="34">
        <v>3</v>
      </c>
      <c r="I61" s="35">
        <f>H61</f>
        <v>3</v>
      </c>
      <c r="J61" s="36" t="s">
        <v>38</v>
      </c>
      <c r="K61" s="36" t="s">
        <v>39</v>
      </c>
      <c r="L61" s="36" t="s">
        <v>38</v>
      </c>
      <c r="M61" s="35">
        <f>O61</f>
        <v>4</v>
      </c>
      <c r="N61" s="37" t="s">
        <v>37</v>
      </c>
      <c r="O61" s="114">
        <v>4</v>
      </c>
      <c r="P61" s="115">
        <v>0</v>
      </c>
      <c r="Q61" s="87">
        <v>2</v>
      </c>
      <c r="R61" s="87">
        <v>0</v>
      </c>
      <c r="S61" s="8">
        <v>2</v>
      </c>
      <c r="T61" s="87">
        <v>2</v>
      </c>
      <c r="U61" s="87">
        <v>2</v>
      </c>
      <c r="V61" s="8">
        <v>3</v>
      </c>
      <c r="W61" s="87">
        <v>5</v>
      </c>
      <c r="X61" s="87">
        <v>1</v>
      </c>
      <c r="Y61" s="8">
        <v>2</v>
      </c>
      <c r="Z61" s="87">
        <v>1</v>
      </c>
      <c r="AA61" s="87">
        <v>2</v>
      </c>
      <c r="AB61" s="8">
        <v>0</v>
      </c>
      <c r="AC61" s="87">
        <v>1</v>
      </c>
      <c r="AD61" s="87">
        <v>1</v>
      </c>
      <c r="AE61" s="8">
        <v>1</v>
      </c>
      <c r="AF61" s="87">
        <v>1</v>
      </c>
      <c r="AG61" s="87">
        <v>1</v>
      </c>
      <c r="AH61" s="87">
        <v>0</v>
      </c>
      <c r="AI61" s="8">
        <v>2</v>
      </c>
      <c r="AJ61" s="87">
        <v>0</v>
      </c>
      <c r="AK61" s="8">
        <v>1</v>
      </c>
      <c r="AL61" s="87"/>
      <c r="AM61" s="87"/>
      <c r="AN61" s="87"/>
      <c r="AO61" s="87"/>
      <c r="AP61" s="8"/>
      <c r="AQ61" s="87"/>
      <c r="AR61" s="87"/>
      <c r="AS61" s="164"/>
    </row>
    <row r="62" spans="1:45" x14ac:dyDescent="0.25">
      <c r="A62" s="193"/>
      <c r="B62" s="199"/>
      <c r="C62" s="212"/>
      <c r="D62" s="116" t="s">
        <v>101</v>
      </c>
      <c r="E62" s="117"/>
      <c r="F62" s="117"/>
      <c r="G62" s="118" t="s">
        <v>40</v>
      </c>
      <c r="H62" s="119">
        <v>3</v>
      </c>
      <c r="I62" s="120">
        <f>H62</f>
        <v>3</v>
      </c>
      <c r="J62" s="121" t="s">
        <v>38</v>
      </c>
      <c r="K62" s="121" t="s">
        <v>39</v>
      </c>
      <c r="L62" s="121" t="s">
        <v>38</v>
      </c>
      <c r="M62" s="120">
        <f>O62</f>
        <v>4</v>
      </c>
      <c r="N62" s="122" t="s">
        <v>37</v>
      </c>
      <c r="O62" s="123">
        <v>4</v>
      </c>
      <c r="P62" s="115">
        <v>1</v>
      </c>
      <c r="Q62" s="87">
        <v>3</v>
      </c>
      <c r="R62" s="87">
        <v>0</v>
      </c>
      <c r="S62" s="8">
        <v>0</v>
      </c>
      <c r="T62" s="87">
        <v>0</v>
      </c>
      <c r="U62" s="87">
        <v>2</v>
      </c>
      <c r="V62" s="8">
        <v>0</v>
      </c>
      <c r="W62" s="87">
        <v>1</v>
      </c>
      <c r="X62" s="87">
        <v>2</v>
      </c>
      <c r="Y62" s="8">
        <v>3</v>
      </c>
      <c r="Z62" s="87">
        <v>2</v>
      </c>
      <c r="AA62" s="87">
        <v>0</v>
      </c>
      <c r="AB62" s="8">
        <v>1</v>
      </c>
      <c r="AC62" s="87">
        <v>1</v>
      </c>
      <c r="AD62" s="87">
        <v>1</v>
      </c>
      <c r="AE62" s="8">
        <v>0</v>
      </c>
      <c r="AF62" s="87">
        <v>0</v>
      </c>
      <c r="AG62" s="87">
        <v>2</v>
      </c>
      <c r="AH62" s="87">
        <v>0</v>
      </c>
      <c r="AI62" s="8">
        <v>2</v>
      </c>
      <c r="AJ62" s="87">
        <v>0</v>
      </c>
      <c r="AK62" s="8">
        <v>0</v>
      </c>
      <c r="AL62" s="87"/>
      <c r="AM62" s="87"/>
      <c r="AN62" s="87"/>
      <c r="AO62" s="87"/>
      <c r="AP62" s="8"/>
      <c r="AQ62" s="87"/>
      <c r="AR62" s="87"/>
      <c r="AS62" s="164"/>
    </row>
    <row r="63" spans="1:45" ht="14.45" customHeight="1" x14ac:dyDescent="0.25">
      <c r="A63" s="193"/>
      <c r="B63" s="199"/>
      <c r="C63" s="212"/>
      <c r="D63" s="107" t="s">
        <v>98</v>
      </c>
      <c r="E63" s="108"/>
      <c r="F63" s="108"/>
      <c r="G63" s="202" t="s">
        <v>102</v>
      </c>
      <c r="H63" s="202"/>
      <c r="I63" s="202"/>
      <c r="J63" s="202"/>
      <c r="K63" s="202"/>
      <c r="L63" s="202"/>
      <c r="M63" s="202"/>
      <c r="N63" s="202"/>
      <c r="O63" s="202"/>
      <c r="P63" s="109">
        <f t="shared" ref="P63:AR63" si="18">P64+P65</f>
        <v>3</v>
      </c>
      <c r="Q63" s="110">
        <f t="shared" si="18"/>
        <v>1</v>
      </c>
      <c r="R63" s="110">
        <f t="shared" si="18"/>
        <v>3</v>
      </c>
      <c r="S63" s="111">
        <f t="shared" si="18"/>
        <v>4</v>
      </c>
      <c r="T63" s="110">
        <f t="shared" si="18"/>
        <v>1</v>
      </c>
      <c r="U63" s="110">
        <f t="shared" si="18"/>
        <v>2</v>
      </c>
      <c r="V63" s="111">
        <f t="shared" si="18"/>
        <v>1</v>
      </c>
      <c r="W63" s="110">
        <f t="shared" si="18"/>
        <v>5</v>
      </c>
      <c r="X63" s="110">
        <f t="shared" si="18"/>
        <v>3</v>
      </c>
      <c r="Y63" s="111">
        <f t="shared" si="18"/>
        <v>2</v>
      </c>
      <c r="Z63" s="110">
        <f t="shared" si="18"/>
        <v>1</v>
      </c>
      <c r="AA63" s="110">
        <f t="shared" si="18"/>
        <v>2</v>
      </c>
      <c r="AB63" s="111">
        <f t="shared" si="18"/>
        <v>1</v>
      </c>
      <c r="AC63" s="110">
        <f t="shared" si="18"/>
        <v>2</v>
      </c>
      <c r="AD63" s="110">
        <f t="shared" si="18"/>
        <v>2</v>
      </c>
      <c r="AE63" s="111">
        <f t="shared" si="18"/>
        <v>2</v>
      </c>
      <c r="AF63" s="110">
        <f t="shared" si="18"/>
        <v>2</v>
      </c>
      <c r="AG63" s="110">
        <f t="shared" si="18"/>
        <v>4</v>
      </c>
      <c r="AH63" s="110">
        <f t="shared" si="18"/>
        <v>1</v>
      </c>
      <c r="AI63" s="111">
        <f t="shared" si="18"/>
        <v>2</v>
      </c>
      <c r="AJ63" s="110">
        <f t="shared" si="18"/>
        <v>2</v>
      </c>
      <c r="AK63" s="111">
        <f t="shared" si="18"/>
        <v>1</v>
      </c>
      <c r="AL63" s="110">
        <f t="shared" si="18"/>
        <v>0</v>
      </c>
      <c r="AM63" s="110">
        <f t="shared" si="18"/>
        <v>0</v>
      </c>
      <c r="AN63" s="110">
        <f t="shared" si="18"/>
        <v>0</v>
      </c>
      <c r="AO63" s="110">
        <f t="shared" si="18"/>
        <v>0</v>
      </c>
      <c r="AP63" s="111">
        <f t="shared" si="18"/>
        <v>0</v>
      </c>
      <c r="AQ63" s="110">
        <f t="shared" si="18"/>
        <v>0</v>
      </c>
      <c r="AR63" s="110">
        <f t="shared" si="18"/>
        <v>0</v>
      </c>
      <c r="AS63" s="164"/>
    </row>
    <row r="64" spans="1:45" ht="22.5" x14ac:dyDescent="0.25">
      <c r="A64" s="193"/>
      <c r="B64" s="199"/>
      <c r="C64" s="212"/>
      <c r="D64" s="112" t="s">
        <v>100</v>
      </c>
      <c r="E64" s="124"/>
      <c r="F64" s="124"/>
      <c r="G64" s="33" t="s">
        <v>40</v>
      </c>
      <c r="H64" s="34">
        <v>3</v>
      </c>
      <c r="I64" s="35">
        <f>H64</f>
        <v>3</v>
      </c>
      <c r="J64" s="36" t="s">
        <v>38</v>
      </c>
      <c r="K64" s="36" t="s">
        <v>39</v>
      </c>
      <c r="L64" s="36" t="s">
        <v>38</v>
      </c>
      <c r="M64" s="35">
        <f>O64</f>
        <v>4</v>
      </c>
      <c r="N64" s="37" t="s">
        <v>37</v>
      </c>
      <c r="O64" s="114">
        <v>4</v>
      </c>
      <c r="P64" s="115">
        <v>1</v>
      </c>
      <c r="Q64" s="87">
        <v>1</v>
      </c>
      <c r="R64" s="87">
        <v>3</v>
      </c>
      <c r="S64" s="8">
        <v>4</v>
      </c>
      <c r="T64" s="87">
        <v>1</v>
      </c>
      <c r="U64" s="87">
        <v>1</v>
      </c>
      <c r="V64" s="8">
        <v>1</v>
      </c>
      <c r="W64" s="87">
        <v>4</v>
      </c>
      <c r="X64" s="87">
        <v>2</v>
      </c>
      <c r="Y64" s="8">
        <v>2</v>
      </c>
      <c r="Z64" s="87">
        <v>1</v>
      </c>
      <c r="AA64" s="87">
        <v>2</v>
      </c>
      <c r="AB64" s="8">
        <v>1</v>
      </c>
      <c r="AC64" s="87">
        <v>2</v>
      </c>
      <c r="AD64" s="87">
        <v>1</v>
      </c>
      <c r="AE64" s="8">
        <v>1</v>
      </c>
      <c r="AF64" s="87">
        <v>1</v>
      </c>
      <c r="AG64" s="87">
        <v>2</v>
      </c>
      <c r="AH64" s="87">
        <v>1</v>
      </c>
      <c r="AI64" s="8">
        <v>2</v>
      </c>
      <c r="AJ64" s="87">
        <v>2</v>
      </c>
      <c r="AK64" s="8">
        <v>1</v>
      </c>
      <c r="AL64" s="87"/>
      <c r="AM64" s="87"/>
      <c r="AN64" s="87"/>
      <c r="AO64" s="87"/>
      <c r="AP64" s="8"/>
      <c r="AQ64" s="87"/>
      <c r="AR64" s="87"/>
      <c r="AS64" s="164"/>
    </row>
    <row r="65" spans="1:45" x14ac:dyDescent="0.25">
      <c r="A65" s="193"/>
      <c r="B65" s="199"/>
      <c r="C65" s="212"/>
      <c r="D65" s="116" t="s">
        <v>101</v>
      </c>
      <c r="E65" s="54"/>
      <c r="F65" s="54"/>
      <c r="G65" s="118" t="s">
        <v>40</v>
      </c>
      <c r="H65" s="119">
        <v>3</v>
      </c>
      <c r="I65" s="120">
        <f>H65</f>
        <v>3</v>
      </c>
      <c r="J65" s="121" t="s">
        <v>38</v>
      </c>
      <c r="K65" s="121" t="s">
        <v>39</v>
      </c>
      <c r="L65" s="121" t="s">
        <v>38</v>
      </c>
      <c r="M65" s="120">
        <f>O65</f>
        <v>4</v>
      </c>
      <c r="N65" s="122" t="s">
        <v>37</v>
      </c>
      <c r="O65" s="123">
        <v>4</v>
      </c>
      <c r="P65" s="115">
        <v>2</v>
      </c>
      <c r="Q65" s="87">
        <v>0</v>
      </c>
      <c r="R65" s="87">
        <v>0</v>
      </c>
      <c r="S65" s="8">
        <v>0</v>
      </c>
      <c r="T65" s="87">
        <v>0</v>
      </c>
      <c r="U65" s="87">
        <v>1</v>
      </c>
      <c r="V65" s="8">
        <v>0</v>
      </c>
      <c r="W65" s="87">
        <v>1</v>
      </c>
      <c r="X65" s="87">
        <v>1</v>
      </c>
      <c r="Y65" s="8">
        <v>0</v>
      </c>
      <c r="Z65" s="87">
        <v>0</v>
      </c>
      <c r="AA65" s="87">
        <v>0</v>
      </c>
      <c r="AB65" s="8">
        <v>0</v>
      </c>
      <c r="AC65" s="87">
        <v>0</v>
      </c>
      <c r="AD65" s="87">
        <v>1</v>
      </c>
      <c r="AE65" s="8">
        <v>1</v>
      </c>
      <c r="AF65" s="87">
        <v>1</v>
      </c>
      <c r="AG65" s="87">
        <v>2</v>
      </c>
      <c r="AH65" s="87">
        <v>0</v>
      </c>
      <c r="AI65" s="8">
        <v>0</v>
      </c>
      <c r="AJ65" s="87">
        <v>0</v>
      </c>
      <c r="AK65" s="8">
        <v>0</v>
      </c>
      <c r="AL65" s="87"/>
      <c r="AM65" s="87"/>
      <c r="AN65" s="87"/>
      <c r="AO65" s="87"/>
      <c r="AP65" s="8"/>
      <c r="AQ65" s="87"/>
      <c r="AR65" s="87"/>
      <c r="AS65" s="9"/>
    </row>
    <row r="66" spans="1:45" ht="14.45" customHeight="1" x14ac:dyDescent="0.25">
      <c r="A66" s="193"/>
      <c r="B66" s="199"/>
      <c r="C66" s="212"/>
      <c r="D66" s="107" t="s">
        <v>98</v>
      </c>
      <c r="E66" s="125"/>
      <c r="F66" s="125"/>
      <c r="G66" s="202" t="s">
        <v>103</v>
      </c>
      <c r="H66" s="202"/>
      <c r="I66" s="202"/>
      <c r="J66" s="202"/>
      <c r="K66" s="202"/>
      <c r="L66" s="202"/>
      <c r="M66" s="202"/>
      <c r="N66" s="202"/>
      <c r="O66" s="202"/>
      <c r="P66" s="109">
        <f t="shared" ref="P66:AR66" si="19">P67+P68</f>
        <v>2</v>
      </c>
      <c r="Q66" s="110">
        <f t="shared" si="19"/>
        <v>1</v>
      </c>
      <c r="R66" s="110">
        <f t="shared" si="19"/>
        <v>0</v>
      </c>
      <c r="S66" s="111">
        <f t="shared" si="19"/>
        <v>6</v>
      </c>
      <c r="T66" s="110">
        <f t="shared" si="19"/>
        <v>3</v>
      </c>
      <c r="U66" s="110">
        <f t="shared" si="19"/>
        <v>1</v>
      </c>
      <c r="V66" s="111">
        <f t="shared" si="19"/>
        <v>1</v>
      </c>
      <c r="W66" s="110">
        <f t="shared" si="19"/>
        <v>3</v>
      </c>
      <c r="X66" s="110">
        <f t="shared" si="19"/>
        <v>5</v>
      </c>
      <c r="Y66" s="111">
        <f t="shared" si="19"/>
        <v>3</v>
      </c>
      <c r="Z66" s="110">
        <f t="shared" si="19"/>
        <v>0</v>
      </c>
      <c r="AA66" s="110">
        <f t="shared" si="19"/>
        <v>0</v>
      </c>
      <c r="AB66" s="111">
        <f t="shared" si="19"/>
        <v>0</v>
      </c>
      <c r="AC66" s="110">
        <f t="shared" si="19"/>
        <v>1</v>
      </c>
      <c r="AD66" s="110">
        <f t="shared" si="19"/>
        <v>1</v>
      </c>
      <c r="AE66" s="111">
        <f t="shared" si="19"/>
        <v>3</v>
      </c>
      <c r="AF66" s="110">
        <f t="shared" si="19"/>
        <v>2</v>
      </c>
      <c r="AG66" s="110">
        <f t="shared" si="19"/>
        <v>1</v>
      </c>
      <c r="AH66" s="110">
        <f t="shared" si="19"/>
        <v>0</v>
      </c>
      <c r="AI66" s="111">
        <f t="shared" si="19"/>
        <v>0</v>
      </c>
      <c r="AJ66" s="110">
        <f t="shared" si="19"/>
        <v>0</v>
      </c>
      <c r="AK66" s="111">
        <f t="shared" si="19"/>
        <v>0</v>
      </c>
      <c r="AL66" s="110">
        <f t="shared" si="19"/>
        <v>0</v>
      </c>
      <c r="AM66" s="110">
        <f t="shared" si="19"/>
        <v>0</v>
      </c>
      <c r="AN66" s="110">
        <f t="shared" si="19"/>
        <v>0</v>
      </c>
      <c r="AO66" s="110">
        <f t="shared" si="19"/>
        <v>0</v>
      </c>
      <c r="AP66" s="111">
        <f t="shared" si="19"/>
        <v>0</v>
      </c>
      <c r="AQ66" s="110">
        <f t="shared" si="19"/>
        <v>0</v>
      </c>
      <c r="AR66" s="110">
        <f t="shared" si="19"/>
        <v>0</v>
      </c>
      <c r="AS66" s="9"/>
    </row>
    <row r="67" spans="1:45" ht="22.5" x14ac:dyDescent="0.25">
      <c r="A67" s="193"/>
      <c r="B67" s="199"/>
      <c r="C67" s="212"/>
      <c r="D67" s="112" t="s">
        <v>100</v>
      </c>
      <c r="E67" s="6"/>
      <c r="F67" s="6"/>
      <c r="G67" s="33" t="s">
        <v>40</v>
      </c>
      <c r="H67" s="34">
        <v>3</v>
      </c>
      <c r="I67" s="35">
        <f>H67</f>
        <v>3</v>
      </c>
      <c r="J67" s="36" t="s">
        <v>38</v>
      </c>
      <c r="K67" s="36" t="s">
        <v>39</v>
      </c>
      <c r="L67" s="36" t="s">
        <v>38</v>
      </c>
      <c r="M67" s="35">
        <f>O67</f>
        <v>4</v>
      </c>
      <c r="N67" s="37" t="s">
        <v>37</v>
      </c>
      <c r="O67" s="114">
        <v>4</v>
      </c>
      <c r="P67" s="115">
        <v>0</v>
      </c>
      <c r="Q67" s="87">
        <v>1</v>
      </c>
      <c r="R67" s="87">
        <v>0</v>
      </c>
      <c r="S67" s="8">
        <v>6</v>
      </c>
      <c r="T67" s="87">
        <v>3</v>
      </c>
      <c r="U67" s="87">
        <v>1</v>
      </c>
      <c r="V67" s="8">
        <v>1</v>
      </c>
      <c r="W67" s="87">
        <v>3</v>
      </c>
      <c r="X67" s="87">
        <v>3</v>
      </c>
      <c r="Y67" s="8">
        <v>3</v>
      </c>
      <c r="Z67" s="87">
        <v>0</v>
      </c>
      <c r="AA67" s="87">
        <v>0</v>
      </c>
      <c r="AB67" s="8">
        <v>0</v>
      </c>
      <c r="AC67" s="87">
        <v>1</v>
      </c>
      <c r="AD67" s="87">
        <v>1</v>
      </c>
      <c r="AE67" s="8">
        <v>2</v>
      </c>
      <c r="AF67" s="87">
        <v>2</v>
      </c>
      <c r="AG67" s="87">
        <v>1</v>
      </c>
      <c r="AH67" s="87">
        <v>0</v>
      </c>
      <c r="AI67" s="8">
        <v>0</v>
      </c>
      <c r="AJ67" s="87">
        <v>0</v>
      </c>
      <c r="AK67" s="8">
        <v>0</v>
      </c>
      <c r="AL67" s="87"/>
      <c r="AM67" s="87"/>
      <c r="AN67" s="87"/>
      <c r="AO67" s="87"/>
      <c r="AP67" s="8"/>
      <c r="AQ67" s="87"/>
      <c r="AR67" s="87"/>
      <c r="AS67" s="9"/>
    </row>
    <row r="68" spans="1:45" x14ac:dyDescent="0.25">
      <c r="A68" s="193"/>
      <c r="B68" s="199"/>
      <c r="C68" s="212"/>
      <c r="D68" s="116" t="s">
        <v>101</v>
      </c>
      <c r="E68" s="54"/>
      <c r="F68" s="54"/>
      <c r="G68" s="118" t="s">
        <v>40</v>
      </c>
      <c r="H68" s="119">
        <v>3</v>
      </c>
      <c r="I68" s="120">
        <f>H68</f>
        <v>3</v>
      </c>
      <c r="J68" s="121" t="s">
        <v>38</v>
      </c>
      <c r="K68" s="121" t="s">
        <v>39</v>
      </c>
      <c r="L68" s="121" t="s">
        <v>38</v>
      </c>
      <c r="M68" s="120">
        <f>O68</f>
        <v>4</v>
      </c>
      <c r="N68" s="122" t="s">
        <v>37</v>
      </c>
      <c r="O68" s="123">
        <v>4</v>
      </c>
      <c r="P68" s="115">
        <v>2</v>
      </c>
      <c r="Q68" s="87">
        <v>0</v>
      </c>
      <c r="R68" s="87">
        <v>0</v>
      </c>
      <c r="S68" s="8">
        <v>0</v>
      </c>
      <c r="T68" s="87">
        <v>0</v>
      </c>
      <c r="U68" s="87">
        <v>0</v>
      </c>
      <c r="V68" s="8">
        <v>0</v>
      </c>
      <c r="W68" s="87">
        <v>0</v>
      </c>
      <c r="X68" s="87">
        <v>2</v>
      </c>
      <c r="Y68" s="8">
        <v>0</v>
      </c>
      <c r="Z68" s="87">
        <v>0</v>
      </c>
      <c r="AA68" s="87">
        <v>0</v>
      </c>
      <c r="AB68" s="8">
        <v>0</v>
      </c>
      <c r="AC68" s="87">
        <v>0</v>
      </c>
      <c r="AD68" s="87">
        <v>0</v>
      </c>
      <c r="AE68" s="8">
        <v>1</v>
      </c>
      <c r="AF68" s="87">
        <v>0</v>
      </c>
      <c r="AG68" s="87">
        <v>0</v>
      </c>
      <c r="AH68" s="87">
        <v>0</v>
      </c>
      <c r="AI68" s="8">
        <v>0</v>
      </c>
      <c r="AJ68" s="87">
        <v>0</v>
      </c>
      <c r="AK68" s="8">
        <v>0</v>
      </c>
      <c r="AL68" s="87"/>
      <c r="AM68" s="87"/>
      <c r="AN68" s="87"/>
      <c r="AO68" s="87"/>
      <c r="AP68" s="8"/>
      <c r="AQ68" s="87"/>
      <c r="AR68" s="87"/>
      <c r="AS68" s="9"/>
    </row>
    <row r="69" spans="1:45" ht="14.45" customHeight="1" x14ac:dyDescent="0.25">
      <c r="A69" s="193"/>
      <c r="B69" s="199"/>
      <c r="C69" s="212"/>
      <c r="D69" s="107" t="s">
        <v>98</v>
      </c>
      <c r="E69" s="125"/>
      <c r="F69" s="125"/>
      <c r="G69" s="202" t="s">
        <v>104</v>
      </c>
      <c r="H69" s="202"/>
      <c r="I69" s="202"/>
      <c r="J69" s="202"/>
      <c r="K69" s="202"/>
      <c r="L69" s="202"/>
      <c r="M69" s="202"/>
      <c r="N69" s="202"/>
      <c r="O69" s="202"/>
      <c r="P69" s="109">
        <f t="shared" ref="P69:AR69" si="20">P70+P71</f>
        <v>1</v>
      </c>
      <c r="Q69" s="110">
        <f t="shared" si="20"/>
        <v>0</v>
      </c>
      <c r="R69" s="110">
        <f t="shared" si="20"/>
        <v>3</v>
      </c>
      <c r="S69" s="111">
        <f t="shared" si="20"/>
        <v>1</v>
      </c>
      <c r="T69" s="110">
        <f t="shared" si="20"/>
        <v>1</v>
      </c>
      <c r="U69" s="110">
        <f t="shared" si="20"/>
        <v>2</v>
      </c>
      <c r="V69" s="111">
        <f t="shared" si="20"/>
        <v>3</v>
      </c>
      <c r="W69" s="110">
        <f t="shared" si="20"/>
        <v>4</v>
      </c>
      <c r="X69" s="110">
        <f t="shared" si="20"/>
        <v>1</v>
      </c>
      <c r="Y69" s="111">
        <f t="shared" si="20"/>
        <v>3</v>
      </c>
      <c r="Z69" s="110">
        <f t="shared" si="20"/>
        <v>0</v>
      </c>
      <c r="AA69" s="110">
        <f t="shared" si="20"/>
        <v>1</v>
      </c>
      <c r="AB69" s="111">
        <f t="shared" si="20"/>
        <v>1</v>
      </c>
      <c r="AC69" s="110">
        <f t="shared" si="20"/>
        <v>4</v>
      </c>
      <c r="AD69" s="110">
        <f t="shared" si="20"/>
        <v>3</v>
      </c>
      <c r="AE69" s="111">
        <f t="shared" si="20"/>
        <v>1</v>
      </c>
      <c r="AF69" s="110">
        <f t="shared" si="20"/>
        <v>1</v>
      </c>
      <c r="AG69" s="110">
        <f t="shared" si="20"/>
        <v>2</v>
      </c>
      <c r="AH69" s="110">
        <f t="shared" si="20"/>
        <v>1</v>
      </c>
      <c r="AI69" s="111">
        <f t="shared" si="20"/>
        <v>0</v>
      </c>
      <c r="AJ69" s="110">
        <f t="shared" si="20"/>
        <v>2</v>
      </c>
      <c r="AK69" s="111">
        <f t="shared" si="20"/>
        <v>1</v>
      </c>
      <c r="AL69" s="110">
        <f t="shared" si="20"/>
        <v>0</v>
      </c>
      <c r="AM69" s="110">
        <f t="shared" si="20"/>
        <v>0</v>
      </c>
      <c r="AN69" s="110">
        <f t="shared" si="20"/>
        <v>0</v>
      </c>
      <c r="AO69" s="110">
        <f t="shared" si="20"/>
        <v>0</v>
      </c>
      <c r="AP69" s="111">
        <f t="shared" si="20"/>
        <v>0</v>
      </c>
      <c r="AQ69" s="110">
        <f t="shared" si="20"/>
        <v>0</v>
      </c>
      <c r="AR69" s="110">
        <f t="shared" si="20"/>
        <v>0</v>
      </c>
      <c r="AS69" s="9"/>
    </row>
    <row r="70" spans="1:45" ht="22.5" x14ac:dyDescent="0.25">
      <c r="A70" s="193"/>
      <c r="B70" s="199"/>
      <c r="C70" s="212"/>
      <c r="D70" s="112" t="s">
        <v>100</v>
      </c>
      <c r="E70" s="6"/>
      <c r="F70" s="6"/>
      <c r="G70" s="33" t="s">
        <v>40</v>
      </c>
      <c r="H70" s="34">
        <v>3</v>
      </c>
      <c r="I70" s="35">
        <f>H70</f>
        <v>3</v>
      </c>
      <c r="J70" s="36" t="s">
        <v>38</v>
      </c>
      <c r="K70" s="36" t="s">
        <v>39</v>
      </c>
      <c r="L70" s="36" t="s">
        <v>38</v>
      </c>
      <c r="M70" s="35">
        <f>O70</f>
        <v>4</v>
      </c>
      <c r="N70" s="37" t="s">
        <v>37</v>
      </c>
      <c r="O70" s="114">
        <v>4</v>
      </c>
      <c r="P70" s="115">
        <v>0</v>
      </c>
      <c r="Q70" s="87">
        <v>0</v>
      </c>
      <c r="R70" s="87">
        <v>3</v>
      </c>
      <c r="S70" s="8">
        <v>1</v>
      </c>
      <c r="T70" s="87">
        <v>1</v>
      </c>
      <c r="U70" s="87">
        <v>1</v>
      </c>
      <c r="V70" s="8">
        <v>3</v>
      </c>
      <c r="W70" s="87">
        <v>4</v>
      </c>
      <c r="X70" s="87">
        <v>0</v>
      </c>
      <c r="Y70" s="8">
        <v>2</v>
      </c>
      <c r="Z70" s="87">
        <v>0</v>
      </c>
      <c r="AA70" s="87">
        <v>0</v>
      </c>
      <c r="AB70" s="8">
        <v>1</v>
      </c>
      <c r="AC70" s="87">
        <v>4</v>
      </c>
      <c r="AD70" s="87">
        <v>1</v>
      </c>
      <c r="AE70" s="8">
        <v>1</v>
      </c>
      <c r="AF70" s="87">
        <v>1</v>
      </c>
      <c r="AG70" s="87">
        <v>1</v>
      </c>
      <c r="AH70" s="87">
        <v>1</v>
      </c>
      <c r="AI70" s="8">
        <v>0</v>
      </c>
      <c r="AJ70" s="87">
        <v>2</v>
      </c>
      <c r="AK70" s="8">
        <v>1</v>
      </c>
      <c r="AL70" s="87"/>
      <c r="AM70" s="87"/>
      <c r="AN70" s="87"/>
      <c r="AO70" s="87"/>
      <c r="AP70" s="8"/>
      <c r="AQ70" s="87"/>
      <c r="AR70" s="87"/>
      <c r="AS70" s="9"/>
    </row>
    <row r="71" spans="1:45" x14ac:dyDescent="0.25">
      <c r="A71" s="193"/>
      <c r="B71" s="199"/>
      <c r="C71" s="212"/>
      <c r="D71" s="116" t="s">
        <v>101</v>
      </c>
      <c r="E71" s="54"/>
      <c r="F71" s="54"/>
      <c r="G71" s="118" t="s">
        <v>40</v>
      </c>
      <c r="H71" s="119">
        <v>3</v>
      </c>
      <c r="I71" s="120">
        <f>H71</f>
        <v>3</v>
      </c>
      <c r="J71" s="121" t="s">
        <v>38</v>
      </c>
      <c r="K71" s="121" t="s">
        <v>39</v>
      </c>
      <c r="L71" s="121" t="s">
        <v>38</v>
      </c>
      <c r="M71" s="120">
        <f>O71</f>
        <v>4</v>
      </c>
      <c r="N71" s="122" t="s">
        <v>37</v>
      </c>
      <c r="O71" s="123">
        <v>4</v>
      </c>
      <c r="P71" s="115">
        <v>1</v>
      </c>
      <c r="Q71" s="87">
        <v>0</v>
      </c>
      <c r="R71" s="87">
        <v>0</v>
      </c>
      <c r="S71" s="8">
        <v>0</v>
      </c>
      <c r="T71" s="87">
        <v>0</v>
      </c>
      <c r="U71" s="87">
        <v>1</v>
      </c>
      <c r="V71" s="8">
        <v>0</v>
      </c>
      <c r="W71" s="87">
        <v>0</v>
      </c>
      <c r="X71" s="87">
        <v>1</v>
      </c>
      <c r="Y71" s="8">
        <v>1</v>
      </c>
      <c r="Z71" s="87">
        <v>0</v>
      </c>
      <c r="AA71" s="87">
        <v>1</v>
      </c>
      <c r="AB71" s="8">
        <v>0</v>
      </c>
      <c r="AC71" s="87">
        <v>0</v>
      </c>
      <c r="AD71" s="87">
        <v>2</v>
      </c>
      <c r="AE71" s="8">
        <v>0</v>
      </c>
      <c r="AF71" s="87">
        <v>0</v>
      </c>
      <c r="AG71" s="87">
        <v>1</v>
      </c>
      <c r="AH71" s="87">
        <v>0</v>
      </c>
      <c r="AI71" s="8">
        <v>0</v>
      </c>
      <c r="AJ71" s="87">
        <v>0</v>
      </c>
      <c r="AK71" s="8">
        <v>0</v>
      </c>
      <c r="AL71" s="87"/>
      <c r="AM71" s="87"/>
      <c r="AN71" s="87"/>
      <c r="AO71" s="87"/>
      <c r="AP71" s="8"/>
      <c r="AQ71" s="87"/>
      <c r="AR71" s="87"/>
      <c r="AS71" s="9"/>
    </row>
    <row r="72" spans="1:45" ht="14.45" customHeight="1" x14ac:dyDescent="0.25">
      <c r="A72" s="193"/>
      <c r="B72" s="199"/>
      <c r="C72" s="212"/>
      <c r="D72" s="107" t="s">
        <v>98</v>
      </c>
      <c r="E72" s="125"/>
      <c r="F72" s="125"/>
      <c r="G72" s="202" t="s">
        <v>105</v>
      </c>
      <c r="H72" s="202"/>
      <c r="I72" s="202"/>
      <c r="J72" s="202"/>
      <c r="K72" s="202"/>
      <c r="L72" s="202"/>
      <c r="M72" s="202"/>
      <c r="N72" s="202"/>
      <c r="O72" s="202"/>
      <c r="P72" s="109">
        <f>P73+P74</f>
        <v>1</v>
      </c>
      <c r="Q72" s="110">
        <v>0</v>
      </c>
      <c r="R72" s="110">
        <f>R73+R74</f>
        <v>3</v>
      </c>
      <c r="S72" s="111">
        <f>S73+S74</f>
        <v>3</v>
      </c>
      <c r="T72" s="110">
        <v>3</v>
      </c>
      <c r="U72" s="110">
        <f t="shared" ref="U72:AR72" si="21">U73+U74</f>
        <v>1</v>
      </c>
      <c r="V72" s="111">
        <f t="shared" si="21"/>
        <v>2</v>
      </c>
      <c r="W72" s="110">
        <f t="shared" si="21"/>
        <v>2</v>
      </c>
      <c r="X72" s="110">
        <f t="shared" si="21"/>
        <v>4</v>
      </c>
      <c r="Y72" s="111">
        <f t="shared" si="21"/>
        <v>2</v>
      </c>
      <c r="Z72" s="110">
        <f t="shared" si="21"/>
        <v>4</v>
      </c>
      <c r="AA72" s="110">
        <f t="shared" si="21"/>
        <v>0</v>
      </c>
      <c r="AB72" s="111">
        <f t="shared" si="21"/>
        <v>4</v>
      </c>
      <c r="AC72" s="110">
        <f t="shared" si="21"/>
        <v>7</v>
      </c>
      <c r="AD72" s="110">
        <f t="shared" si="21"/>
        <v>5</v>
      </c>
      <c r="AE72" s="111">
        <f t="shared" si="21"/>
        <v>3</v>
      </c>
      <c r="AF72" s="110">
        <f t="shared" si="21"/>
        <v>1</v>
      </c>
      <c r="AG72" s="110">
        <f t="shared" si="21"/>
        <v>4</v>
      </c>
      <c r="AH72" s="110">
        <f t="shared" si="21"/>
        <v>1</v>
      </c>
      <c r="AI72" s="111">
        <f t="shared" si="21"/>
        <v>2</v>
      </c>
      <c r="AJ72" s="110">
        <f t="shared" si="21"/>
        <v>1</v>
      </c>
      <c r="AK72" s="111">
        <f t="shared" si="21"/>
        <v>1</v>
      </c>
      <c r="AL72" s="110">
        <f t="shared" si="21"/>
        <v>0</v>
      </c>
      <c r="AM72" s="110">
        <f t="shared" si="21"/>
        <v>0</v>
      </c>
      <c r="AN72" s="110">
        <f t="shared" si="21"/>
        <v>0</v>
      </c>
      <c r="AO72" s="110">
        <f t="shared" si="21"/>
        <v>0</v>
      </c>
      <c r="AP72" s="111">
        <f t="shared" si="21"/>
        <v>0</v>
      </c>
      <c r="AQ72" s="110">
        <f t="shared" si="21"/>
        <v>0</v>
      </c>
      <c r="AR72" s="110">
        <f t="shared" si="21"/>
        <v>0</v>
      </c>
      <c r="AS72" s="9"/>
    </row>
    <row r="73" spans="1:45" ht="22.5" x14ac:dyDescent="0.25">
      <c r="A73" s="193"/>
      <c r="B73" s="199"/>
      <c r="C73" s="212"/>
      <c r="D73" s="112" t="s">
        <v>100</v>
      </c>
      <c r="E73" s="6"/>
      <c r="F73" s="6"/>
      <c r="G73" s="33" t="s">
        <v>40</v>
      </c>
      <c r="H73" s="34">
        <v>3</v>
      </c>
      <c r="I73" s="35">
        <f>H73</f>
        <v>3</v>
      </c>
      <c r="J73" s="36" t="s">
        <v>38</v>
      </c>
      <c r="K73" s="36" t="s">
        <v>39</v>
      </c>
      <c r="L73" s="36" t="s">
        <v>38</v>
      </c>
      <c r="M73" s="35">
        <f>O73</f>
        <v>4</v>
      </c>
      <c r="N73" s="37" t="s">
        <v>37</v>
      </c>
      <c r="O73" s="114">
        <v>4</v>
      </c>
      <c r="P73" s="115">
        <v>0</v>
      </c>
      <c r="Q73" s="87">
        <v>1</v>
      </c>
      <c r="R73" s="87">
        <v>3</v>
      </c>
      <c r="S73" s="8">
        <v>3</v>
      </c>
      <c r="T73" s="87">
        <v>3</v>
      </c>
      <c r="U73" s="87">
        <v>0</v>
      </c>
      <c r="V73" s="8">
        <v>2</v>
      </c>
      <c r="W73" s="87">
        <v>2</v>
      </c>
      <c r="X73" s="87">
        <v>0</v>
      </c>
      <c r="Y73" s="8">
        <v>1</v>
      </c>
      <c r="Z73" s="87">
        <v>3</v>
      </c>
      <c r="AA73" s="87">
        <v>0</v>
      </c>
      <c r="AB73" s="8">
        <v>3</v>
      </c>
      <c r="AC73" s="87">
        <v>7</v>
      </c>
      <c r="AD73" s="87">
        <v>5</v>
      </c>
      <c r="AE73" s="8">
        <v>2</v>
      </c>
      <c r="AF73" s="87">
        <v>1</v>
      </c>
      <c r="AG73" s="87">
        <v>2</v>
      </c>
      <c r="AH73" s="87">
        <v>0</v>
      </c>
      <c r="AI73" s="8">
        <v>2</v>
      </c>
      <c r="AJ73" s="87">
        <v>1</v>
      </c>
      <c r="AK73" s="8">
        <v>1</v>
      </c>
      <c r="AL73" s="87"/>
      <c r="AM73" s="87"/>
      <c r="AN73" s="87"/>
      <c r="AO73" s="87"/>
      <c r="AP73" s="8"/>
      <c r="AQ73" s="87"/>
      <c r="AR73" s="87"/>
      <c r="AS73" s="9"/>
    </row>
    <row r="74" spans="1:45" x14ac:dyDescent="0.25">
      <c r="A74" s="193"/>
      <c r="B74" s="199"/>
      <c r="C74" s="212"/>
      <c r="D74" s="116" t="s">
        <v>101</v>
      </c>
      <c r="E74" s="54"/>
      <c r="F74" s="54"/>
      <c r="G74" s="118" t="s">
        <v>40</v>
      </c>
      <c r="H74" s="119">
        <v>3</v>
      </c>
      <c r="I74" s="120">
        <f>H74</f>
        <v>3</v>
      </c>
      <c r="J74" s="121" t="s">
        <v>38</v>
      </c>
      <c r="K74" s="121" t="s">
        <v>39</v>
      </c>
      <c r="L74" s="121" t="s">
        <v>38</v>
      </c>
      <c r="M74" s="120">
        <f>O74</f>
        <v>4</v>
      </c>
      <c r="N74" s="122" t="s">
        <v>37</v>
      </c>
      <c r="O74" s="123">
        <v>4</v>
      </c>
      <c r="P74" s="115">
        <v>1</v>
      </c>
      <c r="Q74" s="87">
        <v>0</v>
      </c>
      <c r="R74" s="87">
        <v>0</v>
      </c>
      <c r="S74" s="8">
        <v>0</v>
      </c>
      <c r="T74" s="87">
        <v>0</v>
      </c>
      <c r="U74" s="87">
        <v>1</v>
      </c>
      <c r="V74" s="8">
        <v>0</v>
      </c>
      <c r="W74" s="87">
        <v>0</v>
      </c>
      <c r="X74" s="87">
        <v>4</v>
      </c>
      <c r="Y74" s="8">
        <v>1</v>
      </c>
      <c r="Z74" s="87">
        <v>1</v>
      </c>
      <c r="AA74" s="87">
        <v>0</v>
      </c>
      <c r="AB74" s="8">
        <v>1</v>
      </c>
      <c r="AC74" s="87">
        <v>0</v>
      </c>
      <c r="AD74" s="87">
        <v>0</v>
      </c>
      <c r="AE74" s="8">
        <v>1</v>
      </c>
      <c r="AF74" s="87">
        <v>0</v>
      </c>
      <c r="AG74" s="87">
        <v>2</v>
      </c>
      <c r="AH74" s="87">
        <v>1</v>
      </c>
      <c r="AI74" s="8">
        <v>0</v>
      </c>
      <c r="AJ74" s="87">
        <v>0</v>
      </c>
      <c r="AK74" s="8">
        <v>0</v>
      </c>
      <c r="AL74" s="87"/>
      <c r="AM74" s="87"/>
      <c r="AN74" s="87"/>
      <c r="AO74" s="87"/>
      <c r="AP74" s="8"/>
      <c r="AQ74" s="87"/>
      <c r="AR74" s="87"/>
      <c r="AS74" s="9"/>
    </row>
    <row r="75" spans="1:45" ht="36" customHeight="1" x14ac:dyDescent="0.25">
      <c r="A75" s="193"/>
      <c r="B75" s="200">
        <v>18</v>
      </c>
      <c r="C75" s="201" t="s">
        <v>106</v>
      </c>
      <c r="D75" s="107" t="s">
        <v>98</v>
      </c>
      <c r="E75" s="125"/>
      <c r="F75" s="125"/>
      <c r="G75" s="202" t="s">
        <v>107</v>
      </c>
      <c r="H75" s="202"/>
      <c r="I75" s="202"/>
      <c r="J75" s="202"/>
      <c r="K75" s="202"/>
      <c r="L75" s="202"/>
      <c r="M75" s="202"/>
      <c r="N75" s="202"/>
      <c r="O75" s="202"/>
      <c r="P75" s="126">
        <v>6</v>
      </c>
      <c r="Q75" s="127">
        <v>9</v>
      </c>
      <c r="R75" s="127">
        <f>R76+R77</f>
        <v>0</v>
      </c>
      <c r="S75" s="128">
        <f>S76+S77</f>
        <v>0</v>
      </c>
      <c r="T75" s="127">
        <f>T76+T77</f>
        <v>0</v>
      </c>
      <c r="U75" s="127">
        <v>0</v>
      </c>
      <c r="V75" s="128">
        <v>4</v>
      </c>
      <c r="W75" s="127">
        <f>W76+W77</f>
        <v>11</v>
      </c>
      <c r="X75" s="127">
        <v>2</v>
      </c>
      <c r="Y75" s="128">
        <v>4</v>
      </c>
      <c r="Z75" s="127">
        <f>Z76+Z77</f>
        <v>0</v>
      </c>
      <c r="AA75" s="127">
        <f>AA76+AA77</f>
        <v>0</v>
      </c>
      <c r="AB75" s="128">
        <f>AB76+AB77</f>
        <v>0</v>
      </c>
      <c r="AC75" s="127">
        <f>AC76+AC77</f>
        <v>0</v>
      </c>
      <c r="AD75" s="127">
        <f>AD76+AD77</f>
        <v>0</v>
      </c>
      <c r="AE75" s="128">
        <v>2</v>
      </c>
      <c r="AF75" s="127">
        <v>0</v>
      </c>
      <c r="AG75" s="127">
        <v>1</v>
      </c>
      <c r="AH75" s="127">
        <f t="shared" ref="AH75:AR75" si="22">AH76+AH77</f>
        <v>4</v>
      </c>
      <c r="AI75" s="128">
        <f t="shared" si="22"/>
        <v>1</v>
      </c>
      <c r="AJ75" s="127">
        <f t="shared" si="22"/>
        <v>1</v>
      </c>
      <c r="AK75" s="128">
        <f t="shared" si="22"/>
        <v>0</v>
      </c>
      <c r="AL75" s="127">
        <f t="shared" si="22"/>
        <v>0</v>
      </c>
      <c r="AM75" s="127">
        <f t="shared" si="22"/>
        <v>0</v>
      </c>
      <c r="AN75" s="127">
        <f t="shared" si="22"/>
        <v>0</v>
      </c>
      <c r="AO75" s="127">
        <f t="shared" si="22"/>
        <v>0</v>
      </c>
      <c r="AP75" s="128">
        <f t="shared" si="22"/>
        <v>0</v>
      </c>
      <c r="AQ75" s="127">
        <f t="shared" si="22"/>
        <v>0</v>
      </c>
      <c r="AR75" s="127">
        <f t="shared" si="22"/>
        <v>0</v>
      </c>
      <c r="AS75" s="9"/>
    </row>
    <row r="76" spans="1:45" ht="36" customHeight="1" x14ac:dyDescent="0.25">
      <c r="A76" s="193"/>
      <c r="B76" s="200"/>
      <c r="C76" s="201"/>
      <c r="D76" s="203" t="s">
        <v>100</v>
      </c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129">
        <v>0</v>
      </c>
      <c r="Q76" s="130">
        <v>0</v>
      </c>
      <c r="R76" s="130">
        <v>0</v>
      </c>
      <c r="S76" s="131">
        <v>0</v>
      </c>
      <c r="T76" s="130">
        <v>0</v>
      </c>
      <c r="U76" s="130">
        <v>0</v>
      </c>
      <c r="V76" s="131">
        <v>4</v>
      </c>
      <c r="W76" s="130">
        <v>11</v>
      </c>
      <c r="X76" s="130">
        <v>2</v>
      </c>
      <c r="Y76" s="131">
        <v>4</v>
      </c>
      <c r="Z76" s="130">
        <v>0</v>
      </c>
      <c r="AA76" s="130">
        <v>0</v>
      </c>
      <c r="AB76" s="131">
        <v>0</v>
      </c>
      <c r="AC76" s="130"/>
      <c r="AD76" s="130"/>
      <c r="AE76" s="131">
        <v>2</v>
      </c>
      <c r="AF76" s="130">
        <v>1</v>
      </c>
      <c r="AG76" s="130">
        <v>1</v>
      </c>
      <c r="AH76" s="130">
        <v>4</v>
      </c>
      <c r="AI76" s="131">
        <v>1</v>
      </c>
      <c r="AJ76" s="130">
        <v>1</v>
      </c>
      <c r="AK76" s="131">
        <v>0</v>
      </c>
      <c r="AL76" s="130"/>
      <c r="AM76" s="130"/>
      <c r="AN76" s="130"/>
      <c r="AO76" s="130"/>
      <c r="AP76" s="131"/>
      <c r="AQ76" s="130"/>
      <c r="AR76" s="130"/>
      <c r="AS76" s="9"/>
    </row>
    <row r="77" spans="1:45" ht="36" customHeight="1" x14ac:dyDescent="0.25">
      <c r="A77" s="193"/>
      <c r="B77" s="200"/>
      <c r="C77" s="201"/>
      <c r="D77" s="204" t="s">
        <v>101</v>
      </c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129">
        <v>0</v>
      </c>
      <c r="Q77" s="130">
        <v>0</v>
      </c>
      <c r="R77" s="130">
        <v>0</v>
      </c>
      <c r="S77" s="131">
        <v>0</v>
      </c>
      <c r="T77" s="130">
        <v>0</v>
      </c>
      <c r="U77" s="130">
        <v>0</v>
      </c>
      <c r="V77" s="131">
        <v>0</v>
      </c>
      <c r="W77" s="130">
        <v>0</v>
      </c>
      <c r="X77" s="130">
        <v>0</v>
      </c>
      <c r="Y77" s="131">
        <v>0</v>
      </c>
      <c r="Z77" s="130">
        <v>0</v>
      </c>
      <c r="AA77" s="130">
        <v>0</v>
      </c>
      <c r="AB77" s="131">
        <v>0</v>
      </c>
      <c r="AC77" s="130"/>
      <c r="AD77" s="130"/>
      <c r="AE77" s="131">
        <v>0</v>
      </c>
      <c r="AF77" s="130">
        <v>0</v>
      </c>
      <c r="AG77" s="130">
        <v>0</v>
      </c>
      <c r="AH77" s="130">
        <v>0</v>
      </c>
      <c r="AI77" s="131">
        <v>0</v>
      </c>
      <c r="AJ77" s="130">
        <v>0</v>
      </c>
      <c r="AK77" s="131">
        <v>0</v>
      </c>
      <c r="AL77" s="130"/>
      <c r="AM77" s="130"/>
      <c r="AN77" s="130"/>
      <c r="AO77" s="130"/>
      <c r="AP77" s="131"/>
      <c r="AQ77" s="130"/>
      <c r="AR77" s="130"/>
      <c r="AS77" s="9"/>
    </row>
    <row r="78" spans="1:45" ht="14.45" customHeight="1" x14ac:dyDescent="0.25">
      <c r="A78" s="193"/>
      <c r="B78" s="205">
        <v>19</v>
      </c>
      <c r="C78" s="206" t="s">
        <v>108</v>
      </c>
      <c r="D78" s="215" t="s">
        <v>109</v>
      </c>
      <c r="E78" s="216" t="s">
        <v>6</v>
      </c>
      <c r="F78" s="216" t="s">
        <v>65</v>
      </c>
      <c r="G78" s="132" t="s">
        <v>40</v>
      </c>
      <c r="H78" s="133">
        <v>0.95</v>
      </c>
      <c r="I78" s="134">
        <f>H78</f>
        <v>0.95</v>
      </c>
      <c r="J78" s="135" t="s">
        <v>38</v>
      </c>
      <c r="K78" s="135" t="s">
        <v>39</v>
      </c>
      <c r="L78" s="135" t="s">
        <v>38</v>
      </c>
      <c r="M78" s="134">
        <f>O78</f>
        <v>1</v>
      </c>
      <c r="N78" s="136" t="s">
        <v>37</v>
      </c>
      <c r="O78" s="137">
        <v>1</v>
      </c>
      <c r="P78" s="94">
        <f t="shared" ref="P78:AR78" si="23">AVERAGE(P79:P83)</f>
        <v>0.35291666137291677</v>
      </c>
      <c r="Q78" s="94">
        <f t="shared" si="23"/>
        <v>0.27350876782719308</v>
      </c>
      <c r="R78" s="94">
        <f t="shared" si="23"/>
        <v>0.41999999370000002</v>
      </c>
      <c r="S78" s="94">
        <f t="shared" si="23"/>
        <v>0.58947367536842132</v>
      </c>
      <c r="T78" s="94">
        <f t="shared" si="23"/>
        <v>0.41433822907904433</v>
      </c>
      <c r="U78" s="94">
        <f t="shared" si="23"/>
        <v>0.38075162827565368</v>
      </c>
      <c r="V78" s="94">
        <f t="shared" si="23"/>
        <v>0.47791665949791684</v>
      </c>
      <c r="W78" s="94">
        <f t="shared" si="23"/>
        <v>0.73464645362676795</v>
      </c>
      <c r="X78" s="94">
        <f t="shared" si="23"/>
        <v>0.66499999002500021</v>
      </c>
      <c r="Y78" s="94">
        <f t="shared" si="23"/>
        <v>0.50530302272348504</v>
      </c>
      <c r="Z78" s="94">
        <f t="shared" si="23"/>
        <v>0.27999999580000007</v>
      </c>
      <c r="AA78" s="94">
        <f t="shared" si="23"/>
        <v>0.16666666416666673</v>
      </c>
      <c r="AB78" s="94">
        <f t="shared" si="23"/>
        <v>0.23181817834090915</v>
      </c>
      <c r="AC78" s="94">
        <f t="shared" si="23"/>
        <v>0.55535086886271956</v>
      </c>
      <c r="AD78" s="94">
        <f t="shared" si="23"/>
        <v>0.63102563156025648</v>
      </c>
      <c r="AE78" s="94">
        <f t="shared" si="23"/>
        <v>0.38499999422500009</v>
      </c>
      <c r="AF78" s="94">
        <f t="shared" si="23"/>
        <v>0.2488888851555556</v>
      </c>
      <c r="AG78" s="94">
        <f t="shared" si="23"/>
        <v>0.44545453877272739</v>
      </c>
      <c r="AH78" s="94">
        <f t="shared" si="23"/>
        <v>0.12352940991176475</v>
      </c>
      <c r="AI78" s="94">
        <f t="shared" si="23"/>
        <v>0.27999999580000007</v>
      </c>
      <c r="AJ78" s="94">
        <f t="shared" si="23"/>
        <v>0.15909090670454548</v>
      </c>
      <c r="AK78" s="94">
        <f t="shared" si="23"/>
        <v>0.12727272536363637</v>
      </c>
      <c r="AL78" s="94">
        <f t="shared" si="23"/>
        <v>0</v>
      </c>
      <c r="AM78" s="94">
        <f t="shared" si="23"/>
        <v>0</v>
      </c>
      <c r="AN78" s="94">
        <f t="shared" si="23"/>
        <v>0</v>
      </c>
      <c r="AO78" s="94">
        <f t="shared" si="23"/>
        <v>0</v>
      </c>
      <c r="AP78" s="94">
        <f t="shared" si="23"/>
        <v>0</v>
      </c>
      <c r="AQ78" s="94">
        <f t="shared" si="23"/>
        <v>0</v>
      </c>
      <c r="AR78" s="94">
        <f t="shared" si="23"/>
        <v>0</v>
      </c>
      <c r="AS78" s="138"/>
    </row>
    <row r="79" spans="1:45" ht="14.45" customHeight="1" x14ac:dyDescent="0.25">
      <c r="A79" s="193"/>
      <c r="B79" s="205"/>
      <c r="C79" s="206"/>
      <c r="D79" s="215"/>
      <c r="E79" s="216"/>
      <c r="F79" s="216"/>
      <c r="G79" s="139"/>
      <c r="H79" s="210" t="s">
        <v>99</v>
      </c>
      <c r="I79" s="210"/>
      <c r="J79" s="210"/>
      <c r="K79" s="210"/>
      <c r="L79" s="210"/>
      <c r="M79" s="210"/>
      <c r="N79" s="210"/>
      <c r="O79" s="210"/>
      <c r="P79" s="94">
        <f t="shared" ref="P79:AR79" si="24">IFERROR((P60/($K$12*(P3-P12))),0)</f>
        <v>0.23333332983333338</v>
      </c>
      <c r="Q79" s="94">
        <f t="shared" si="24"/>
        <v>0.83333332083333356</v>
      </c>
      <c r="R79" s="94">
        <f t="shared" si="24"/>
        <v>0</v>
      </c>
      <c r="S79" s="94">
        <f t="shared" si="24"/>
        <v>0.3684210471052633</v>
      </c>
      <c r="T79" s="94">
        <f t="shared" si="24"/>
        <v>0.41176469970588253</v>
      </c>
      <c r="U79" s="94">
        <f t="shared" si="24"/>
        <v>0.77777776611111127</v>
      </c>
      <c r="V79" s="94">
        <f t="shared" si="24"/>
        <v>0.74999998875000029</v>
      </c>
      <c r="W79" s="94">
        <f t="shared" si="24"/>
        <v>1.1666666491666671</v>
      </c>
      <c r="X79" s="94">
        <f t="shared" si="24"/>
        <v>0.65624999015625018</v>
      </c>
      <c r="Y79" s="94">
        <f t="shared" si="24"/>
        <v>0.87499998687500025</v>
      </c>
      <c r="Z79" s="94">
        <f t="shared" si="24"/>
        <v>0.52499999212500015</v>
      </c>
      <c r="AA79" s="94">
        <f t="shared" si="24"/>
        <v>0.33333332833333346</v>
      </c>
      <c r="AB79" s="94">
        <f t="shared" si="24"/>
        <v>0.15909090670454548</v>
      </c>
      <c r="AC79" s="94">
        <f t="shared" si="24"/>
        <v>0.3684210471052633</v>
      </c>
      <c r="AD79" s="94">
        <f t="shared" si="24"/>
        <v>0.53846153038461553</v>
      </c>
      <c r="AE79" s="94">
        <f t="shared" si="24"/>
        <v>0.17499999737500005</v>
      </c>
      <c r="AF79" s="94">
        <f t="shared" si="24"/>
        <v>0.19444444152777782</v>
      </c>
      <c r="AG79" s="94">
        <f t="shared" si="24"/>
        <v>0.47727272011363647</v>
      </c>
      <c r="AH79" s="94">
        <f t="shared" si="24"/>
        <v>0</v>
      </c>
      <c r="AI79" s="94">
        <f t="shared" si="24"/>
        <v>0.6999999895000002</v>
      </c>
      <c r="AJ79" s="94">
        <f t="shared" si="24"/>
        <v>0</v>
      </c>
      <c r="AK79" s="94">
        <f t="shared" ref="AK79" si="25">IFERROR((AK60/($K$12*(AK3-AK12))),0)</f>
        <v>0.15909090670454548</v>
      </c>
      <c r="AL79" s="94">
        <f t="shared" si="24"/>
        <v>0</v>
      </c>
      <c r="AM79" s="94">
        <f t="shared" si="24"/>
        <v>0</v>
      </c>
      <c r="AN79" s="94">
        <f t="shared" si="24"/>
        <v>0</v>
      </c>
      <c r="AO79" s="94">
        <f t="shared" si="24"/>
        <v>0</v>
      </c>
      <c r="AP79" s="94">
        <f t="shared" si="24"/>
        <v>0</v>
      </c>
      <c r="AQ79" s="94">
        <f t="shared" si="24"/>
        <v>0</v>
      </c>
      <c r="AR79" s="94">
        <f t="shared" si="24"/>
        <v>0</v>
      </c>
      <c r="AS79" s="140"/>
    </row>
    <row r="80" spans="1:45" ht="14.45" customHeight="1" x14ac:dyDescent="0.25">
      <c r="A80" s="193"/>
      <c r="B80" s="205"/>
      <c r="C80" s="206"/>
      <c r="D80" s="215"/>
      <c r="E80" s="216"/>
      <c r="F80" s="216"/>
      <c r="G80" s="139"/>
      <c r="H80" s="210" t="s">
        <v>102</v>
      </c>
      <c r="I80" s="210"/>
      <c r="J80" s="210"/>
      <c r="K80" s="210"/>
      <c r="L80" s="210"/>
      <c r="M80" s="210"/>
      <c r="N80" s="210"/>
      <c r="O80" s="210"/>
      <c r="P80" s="94">
        <f t="shared" ref="P80:AR80" si="26">IFERROR((P63/($K$13*(P3-P13))),0)</f>
        <v>0.65624999015625018</v>
      </c>
      <c r="Q80" s="94">
        <f t="shared" si="26"/>
        <v>0.18421052355263165</v>
      </c>
      <c r="R80" s="94">
        <f t="shared" si="26"/>
        <v>0.69999998950000009</v>
      </c>
      <c r="S80" s="94">
        <f t="shared" si="26"/>
        <v>0.7368420942105266</v>
      </c>
      <c r="T80" s="94">
        <f t="shared" si="26"/>
        <v>0.20588234985294127</v>
      </c>
      <c r="U80" s="94">
        <f t="shared" si="26"/>
        <v>0.33333332833333346</v>
      </c>
      <c r="V80" s="94">
        <f t="shared" si="26"/>
        <v>0.21874999671875006</v>
      </c>
      <c r="W80" s="94">
        <f t="shared" si="26"/>
        <v>0.79545453352272744</v>
      </c>
      <c r="X80" s="94">
        <f t="shared" si="26"/>
        <v>0.65624999015625018</v>
      </c>
      <c r="Y80" s="94">
        <f t="shared" si="26"/>
        <v>0.33333332833333346</v>
      </c>
      <c r="Z80" s="94">
        <f t="shared" si="26"/>
        <v>0.17499999737500005</v>
      </c>
      <c r="AA80" s="94">
        <f t="shared" si="26"/>
        <v>0.33333332833333346</v>
      </c>
      <c r="AB80" s="94">
        <f t="shared" si="26"/>
        <v>0.16666666416666673</v>
      </c>
      <c r="AC80" s="94">
        <f t="shared" si="26"/>
        <v>0.3499999947500001</v>
      </c>
      <c r="AD80" s="94">
        <f t="shared" si="26"/>
        <v>0.46666665966666676</v>
      </c>
      <c r="AE80" s="94">
        <f t="shared" si="26"/>
        <v>0.3499999947500001</v>
      </c>
      <c r="AF80" s="94">
        <f t="shared" si="26"/>
        <v>0.3499999947500001</v>
      </c>
      <c r="AG80" s="94">
        <f t="shared" si="26"/>
        <v>0.63636362681818193</v>
      </c>
      <c r="AH80" s="94">
        <f t="shared" si="26"/>
        <v>0.20588234985294127</v>
      </c>
      <c r="AI80" s="94">
        <f t="shared" si="26"/>
        <v>0.3499999947500001</v>
      </c>
      <c r="AJ80" s="94">
        <f t="shared" si="26"/>
        <v>0.31818181340909096</v>
      </c>
      <c r="AK80" s="94">
        <f t="shared" ref="AK80" si="27">IFERROR((AK63/($K$13*(AK3-AK13))),0)</f>
        <v>0.15909090670454548</v>
      </c>
      <c r="AL80" s="94">
        <f t="shared" si="26"/>
        <v>0</v>
      </c>
      <c r="AM80" s="94">
        <f t="shared" si="26"/>
        <v>0</v>
      </c>
      <c r="AN80" s="94">
        <f t="shared" si="26"/>
        <v>0</v>
      </c>
      <c r="AO80" s="94">
        <f t="shared" si="26"/>
        <v>0</v>
      </c>
      <c r="AP80" s="94">
        <f t="shared" si="26"/>
        <v>0</v>
      </c>
      <c r="AQ80" s="94">
        <f t="shared" si="26"/>
        <v>0</v>
      </c>
      <c r="AR80" s="94">
        <f t="shared" si="26"/>
        <v>0</v>
      </c>
      <c r="AS80" s="140"/>
    </row>
    <row r="81" spans="1:45" ht="14.45" customHeight="1" x14ac:dyDescent="0.25">
      <c r="A81" s="193"/>
      <c r="B81" s="205"/>
      <c r="C81" s="206"/>
      <c r="D81" s="215"/>
      <c r="E81" s="216"/>
      <c r="F81" s="216"/>
      <c r="G81" s="139"/>
      <c r="H81" s="210" t="s">
        <v>103</v>
      </c>
      <c r="I81" s="210"/>
      <c r="J81" s="210"/>
      <c r="K81" s="210"/>
      <c r="L81" s="210"/>
      <c r="M81" s="210"/>
      <c r="N81" s="210"/>
      <c r="O81" s="210"/>
      <c r="P81" s="94">
        <f t="shared" ref="P81:AR81" si="28">IFERROR((P66/($K$14*(P3-P14))),0)</f>
        <v>0.43749999343750012</v>
      </c>
      <c r="Q81" s="94">
        <f t="shared" si="28"/>
        <v>0.3499999947500001</v>
      </c>
      <c r="R81" s="94">
        <f t="shared" si="28"/>
        <v>0</v>
      </c>
      <c r="S81" s="94">
        <f t="shared" si="28"/>
        <v>1.1052631413157898</v>
      </c>
      <c r="T81" s="94">
        <f t="shared" si="28"/>
        <v>0.61764704955882377</v>
      </c>
      <c r="U81" s="94">
        <f t="shared" si="28"/>
        <v>0.20588234985294127</v>
      </c>
      <c r="V81" s="94">
        <f t="shared" si="28"/>
        <v>0.23333332983333338</v>
      </c>
      <c r="W81" s="94">
        <f t="shared" si="28"/>
        <v>0.58333332458333353</v>
      </c>
      <c r="X81" s="94">
        <f t="shared" si="28"/>
        <v>1.0937499835937503</v>
      </c>
      <c r="Y81" s="94">
        <f t="shared" si="28"/>
        <v>0.49999999250000016</v>
      </c>
      <c r="Z81" s="94">
        <f t="shared" si="28"/>
        <v>0</v>
      </c>
      <c r="AA81" s="94">
        <f t="shared" si="28"/>
        <v>0</v>
      </c>
      <c r="AB81" s="94">
        <f t="shared" si="28"/>
        <v>0</v>
      </c>
      <c r="AC81" s="94">
        <f t="shared" si="28"/>
        <v>0.16666666416666673</v>
      </c>
      <c r="AD81" s="94">
        <f t="shared" si="28"/>
        <v>0.23333332983333338</v>
      </c>
      <c r="AE81" s="94">
        <f t="shared" si="28"/>
        <v>0.69999998950000009</v>
      </c>
      <c r="AF81" s="94">
        <f t="shared" si="28"/>
        <v>0.3499999947500001</v>
      </c>
      <c r="AG81" s="94">
        <f t="shared" si="28"/>
        <v>0.15909090670454548</v>
      </c>
      <c r="AH81" s="94">
        <f t="shared" si="28"/>
        <v>0</v>
      </c>
      <c r="AI81" s="94">
        <f t="shared" si="28"/>
        <v>0</v>
      </c>
      <c r="AJ81" s="94">
        <f t="shared" si="28"/>
        <v>0</v>
      </c>
      <c r="AK81" s="94">
        <f t="shared" ref="AK81" si="29">IFERROR((AK66/($K$14*(AK3-AK14))),0)</f>
        <v>0</v>
      </c>
      <c r="AL81" s="94">
        <f t="shared" si="28"/>
        <v>0</v>
      </c>
      <c r="AM81" s="94">
        <f t="shared" si="28"/>
        <v>0</v>
      </c>
      <c r="AN81" s="94">
        <f t="shared" si="28"/>
        <v>0</v>
      </c>
      <c r="AO81" s="94">
        <f t="shared" si="28"/>
        <v>0</v>
      </c>
      <c r="AP81" s="94">
        <f t="shared" si="28"/>
        <v>0</v>
      </c>
      <c r="AQ81" s="94">
        <f t="shared" si="28"/>
        <v>0</v>
      </c>
      <c r="AR81" s="94">
        <f t="shared" si="28"/>
        <v>0</v>
      </c>
      <c r="AS81" s="140"/>
    </row>
    <row r="82" spans="1:45" ht="14.45" customHeight="1" x14ac:dyDescent="0.25">
      <c r="A82" s="193"/>
      <c r="B82" s="205"/>
      <c r="C82" s="206"/>
      <c r="D82" s="215"/>
      <c r="E82" s="216"/>
      <c r="F82" s="216"/>
      <c r="G82" s="141"/>
      <c r="H82" s="217" t="s">
        <v>104</v>
      </c>
      <c r="I82" s="217"/>
      <c r="J82" s="217"/>
      <c r="K82" s="217"/>
      <c r="L82" s="217"/>
      <c r="M82" s="217"/>
      <c r="N82" s="217"/>
      <c r="O82" s="217"/>
      <c r="P82" s="94">
        <f t="shared" ref="P82:AR82" si="30">IFERROR((P69/($K$15*(P3-P15))),0)</f>
        <v>0.21874999671875006</v>
      </c>
      <c r="Q82" s="94">
        <f t="shared" si="30"/>
        <v>0</v>
      </c>
      <c r="R82" s="94">
        <f t="shared" si="30"/>
        <v>0.69999998950000009</v>
      </c>
      <c r="S82" s="94">
        <f t="shared" si="30"/>
        <v>0.18421052355263165</v>
      </c>
      <c r="T82" s="94">
        <f t="shared" si="30"/>
        <v>0.21874999671875006</v>
      </c>
      <c r="U82" s="94">
        <f t="shared" si="30"/>
        <v>0.41176469970588253</v>
      </c>
      <c r="V82" s="94">
        <f t="shared" si="30"/>
        <v>0.74999998875000029</v>
      </c>
      <c r="W82" s="94">
        <f t="shared" si="30"/>
        <v>0.77777776611111127</v>
      </c>
      <c r="X82" s="94">
        <f t="shared" si="30"/>
        <v>0.21874999671875006</v>
      </c>
      <c r="Y82" s="94">
        <f t="shared" si="30"/>
        <v>0.49999999250000016</v>
      </c>
      <c r="Z82" s="94">
        <f t="shared" si="30"/>
        <v>0</v>
      </c>
      <c r="AA82" s="94">
        <f t="shared" si="30"/>
        <v>0.16666666416666673</v>
      </c>
      <c r="AB82" s="94">
        <f t="shared" si="30"/>
        <v>0.16666666416666673</v>
      </c>
      <c r="AC82" s="94">
        <f t="shared" si="30"/>
        <v>0.66666665666666691</v>
      </c>
      <c r="AD82" s="94">
        <f t="shared" si="30"/>
        <v>0.74999998875000029</v>
      </c>
      <c r="AE82" s="94">
        <f t="shared" si="30"/>
        <v>0.17499999737500005</v>
      </c>
      <c r="AF82" s="94">
        <f t="shared" si="30"/>
        <v>0.17499999737500005</v>
      </c>
      <c r="AG82" s="94">
        <f t="shared" si="30"/>
        <v>0.31818181340909096</v>
      </c>
      <c r="AH82" s="94">
        <f t="shared" si="30"/>
        <v>0.20588234985294127</v>
      </c>
      <c r="AI82" s="94">
        <f t="shared" si="30"/>
        <v>0</v>
      </c>
      <c r="AJ82" s="94">
        <f t="shared" si="30"/>
        <v>0.31818181340909096</v>
      </c>
      <c r="AK82" s="94">
        <f t="shared" ref="AK82" si="31">IFERROR((AK69/($K$15*(AK3-AK15))),0)</f>
        <v>0.15909090670454548</v>
      </c>
      <c r="AL82" s="94">
        <f t="shared" si="30"/>
        <v>0</v>
      </c>
      <c r="AM82" s="94">
        <f t="shared" si="30"/>
        <v>0</v>
      </c>
      <c r="AN82" s="94">
        <f t="shared" si="30"/>
        <v>0</v>
      </c>
      <c r="AO82" s="94">
        <f t="shared" si="30"/>
        <v>0</v>
      </c>
      <c r="AP82" s="94">
        <f t="shared" si="30"/>
        <v>0</v>
      </c>
      <c r="AQ82" s="94">
        <f t="shared" si="30"/>
        <v>0</v>
      </c>
      <c r="AR82" s="94">
        <f t="shared" si="30"/>
        <v>0</v>
      </c>
      <c r="AS82" s="142"/>
    </row>
    <row r="83" spans="1:45" ht="14.45" customHeight="1" x14ac:dyDescent="0.25">
      <c r="A83" s="193"/>
      <c r="B83" s="205"/>
      <c r="C83" s="206"/>
      <c r="D83" s="215"/>
      <c r="E83" s="216"/>
      <c r="F83" s="216"/>
      <c r="G83" s="141"/>
      <c r="H83" s="217" t="s">
        <v>105</v>
      </c>
      <c r="I83" s="217"/>
      <c r="J83" s="217"/>
      <c r="K83" s="217"/>
      <c r="L83" s="217"/>
      <c r="M83" s="217"/>
      <c r="N83" s="217"/>
      <c r="O83" s="217"/>
      <c r="P83" s="94">
        <f t="shared" ref="P83:AR83" si="32">IFERROR((P72/($K$16*(P3-P16))),0)</f>
        <v>0.21874999671875006</v>
      </c>
      <c r="Q83" s="94">
        <f t="shared" si="32"/>
        <v>0</v>
      </c>
      <c r="R83" s="94">
        <f t="shared" si="32"/>
        <v>0.69999998950000009</v>
      </c>
      <c r="S83" s="94">
        <f t="shared" si="32"/>
        <v>0.55263157065789492</v>
      </c>
      <c r="T83" s="94">
        <f t="shared" si="32"/>
        <v>0.61764704955882377</v>
      </c>
      <c r="U83" s="94">
        <f t="shared" si="32"/>
        <v>0.17499999737500005</v>
      </c>
      <c r="V83" s="94">
        <f t="shared" si="32"/>
        <v>0.43749999343750012</v>
      </c>
      <c r="W83" s="94">
        <f t="shared" si="32"/>
        <v>0.3499999947500001</v>
      </c>
      <c r="X83" s="94">
        <f t="shared" si="32"/>
        <v>0.6999999895000002</v>
      </c>
      <c r="Y83" s="94">
        <f t="shared" si="32"/>
        <v>0.31818181340909096</v>
      </c>
      <c r="Z83" s="94">
        <f t="shared" si="32"/>
        <v>0.6999999895000002</v>
      </c>
      <c r="AA83" s="94">
        <f t="shared" si="32"/>
        <v>0</v>
      </c>
      <c r="AB83" s="94">
        <f t="shared" si="32"/>
        <v>0.66666665666666691</v>
      </c>
      <c r="AC83" s="94">
        <f t="shared" si="32"/>
        <v>1.2249999816250003</v>
      </c>
      <c r="AD83" s="94">
        <f t="shared" si="32"/>
        <v>1.1666666491666668</v>
      </c>
      <c r="AE83" s="94">
        <f t="shared" si="32"/>
        <v>0.52499999212500015</v>
      </c>
      <c r="AF83" s="94">
        <f t="shared" si="32"/>
        <v>0.17499999737500005</v>
      </c>
      <c r="AG83" s="94">
        <f t="shared" si="32"/>
        <v>0.63636362681818193</v>
      </c>
      <c r="AH83" s="94">
        <f t="shared" si="32"/>
        <v>0.20588234985294127</v>
      </c>
      <c r="AI83" s="94">
        <f t="shared" si="32"/>
        <v>0.3499999947500001</v>
      </c>
      <c r="AJ83" s="94">
        <f t="shared" si="32"/>
        <v>0.15909090670454548</v>
      </c>
      <c r="AK83" s="94">
        <f t="shared" ref="AK83" si="33">IFERROR((AK72/($K$16*(AK3-AK16))),0)</f>
        <v>0.15909090670454548</v>
      </c>
      <c r="AL83" s="94">
        <f t="shared" si="32"/>
        <v>0</v>
      </c>
      <c r="AM83" s="94">
        <f t="shared" si="32"/>
        <v>0</v>
      </c>
      <c r="AN83" s="94">
        <f t="shared" si="32"/>
        <v>0</v>
      </c>
      <c r="AO83" s="94">
        <f t="shared" si="32"/>
        <v>0</v>
      </c>
      <c r="AP83" s="94">
        <f t="shared" si="32"/>
        <v>0</v>
      </c>
      <c r="AQ83" s="94">
        <f t="shared" si="32"/>
        <v>0</v>
      </c>
      <c r="AR83" s="94">
        <f t="shared" si="32"/>
        <v>0</v>
      </c>
      <c r="AS83" s="142"/>
    </row>
    <row r="84" spans="1:45" ht="14.45" customHeight="1" x14ac:dyDescent="0.25">
      <c r="A84" s="193"/>
      <c r="B84" s="218">
        <v>20</v>
      </c>
      <c r="C84" s="206" t="s">
        <v>110</v>
      </c>
      <c r="D84" s="215" t="s">
        <v>110</v>
      </c>
      <c r="E84" s="216" t="s">
        <v>6</v>
      </c>
      <c r="F84" s="216" t="s">
        <v>65</v>
      </c>
      <c r="G84" s="143" t="s">
        <v>40</v>
      </c>
      <c r="H84" s="144">
        <v>1307</v>
      </c>
      <c r="I84" s="145">
        <f>H84</f>
        <v>1307</v>
      </c>
      <c r="J84" s="146" t="s">
        <v>38</v>
      </c>
      <c r="K84" s="146" t="s">
        <v>39</v>
      </c>
      <c r="L84" s="146" t="s">
        <v>38</v>
      </c>
      <c r="M84" s="145">
        <f>O84</f>
        <v>1372</v>
      </c>
      <c r="N84" s="147" t="s">
        <v>37</v>
      </c>
      <c r="O84" s="148">
        <v>1372</v>
      </c>
      <c r="P84" s="109">
        <f t="shared" ref="P84:AR84" si="34">SUM(P85:P89)</f>
        <v>105</v>
      </c>
      <c r="Q84" s="109">
        <f t="shared" si="34"/>
        <v>215</v>
      </c>
      <c r="R84" s="109">
        <f t="shared" si="34"/>
        <v>151</v>
      </c>
      <c r="S84" s="109">
        <f t="shared" si="34"/>
        <v>220</v>
      </c>
      <c r="T84" s="109">
        <f t="shared" si="34"/>
        <v>249</v>
      </c>
      <c r="U84" s="109">
        <f t="shared" si="34"/>
        <v>192</v>
      </c>
      <c r="V84" s="109">
        <f t="shared" si="34"/>
        <v>165</v>
      </c>
      <c r="W84" s="109">
        <f t="shared" si="34"/>
        <v>242</v>
      </c>
      <c r="X84" s="109">
        <f t="shared" si="34"/>
        <v>215</v>
      </c>
      <c r="Y84" s="109">
        <f t="shared" si="34"/>
        <v>218</v>
      </c>
      <c r="Z84" s="109">
        <f t="shared" si="34"/>
        <v>208</v>
      </c>
      <c r="AA84" s="109">
        <f t="shared" si="34"/>
        <v>176</v>
      </c>
      <c r="AB84" s="109">
        <f t="shared" si="34"/>
        <v>221</v>
      </c>
      <c r="AC84" s="109">
        <f t="shared" si="34"/>
        <v>227</v>
      </c>
      <c r="AD84" s="109">
        <f t="shared" si="34"/>
        <v>132</v>
      </c>
      <c r="AE84" s="109">
        <f t="shared" si="34"/>
        <v>201</v>
      </c>
      <c r="AF84" s="109">
        <f t="shared" si="34"/>
        <v>183</v>
      </c>
      <c r="AG84" s="109">
        <f t="shared" si="34"/>
        <v>148</v>
      </c>
      <c r="AH84" s="109">
        <f t="shared" si="34"/>
        <v>132</v>
      </c>
      <c r="AI84" s="109">
        <f t="shared" si="34"/>
        <v>160</v>
      </c>
      <c r="AJ84" s="109">
        <f t="shared" si="34"/>
        <v>268</v>
      </c>
      <c r="AK84" s="109">
        <f t="shared" si="34"/>
        <v>466</v>
      </c>
      <c r="AL84" s="109">
        <f t="shared" si="34"/>
        <v>0</v>
      </c>
      <c r="AM84" s="109">
        <f t="shared" si="34"/>
        <v>0</v>
      </c>
      <c r="AN84" s="109">
        <f t="shared" si="34"/>
        <v>0</v>
      </c>
      <c r="AO84" s="109">
        <f t="shared" si="34"/>
        <v>0</v>
      </c>
      <c r="AP84" s="109">
        <f t="shared" si="34"/>
        <v>0</v>
      </c>
      <c r="AQ84" s="109">
        <f t="shared" si="34"/>
        <v>0</v>
      </c>
      <c r="AR84" s="109">
        <f t="shared" si="34"/>
        <v>0</v>
      </c>
      <c r="AS84" s="149"/>
    </row>
    <row r="85" spans="1:45" ht="14.45" customHeight="1" x14ac:dyDescent="0.25">
      <c r="A85" s="193"/>
      <c r="B85" s="218"/>
      <c r="C85" s="206"/>
      <c r="D85" s="215"/>
      <c r="E85" s="216"/>
      <c r="F85" s="216"/>
      <c r="G85" s="150"/>
      <c r="H85" s="219" t="s">
        <v>99</v>
      </c>
      <c r="I85" s="219"/>
      <c r="J85" s="219"/>
      <c r="K85" s="219"/>
      <c r="L85" s="219"/>
      <c r="M85" s="219"/>
      <c r="N85" s="219"/>
      <c r="O85" s="219"/>
      <c r="P85" s="109">
        <v>21</v>
      </c>
      <c r="Q85" s="8">
        <v>68</v>
      </c>
      <c r="R85" s="8">
        <v>30</v>
      </c>
      <c r="S85" s="8">
        <v>52</v>
      </c>
      <c r="T85" s="8">
        <v>67</v>
      </c>
      <c r="U85" s="8">
        <v>43</v>
      </c>
      <c r="V85" s="8">
        <v>43</v>
      </c>
      <c r="W85" s="8">
        <v>60</v>
      </c>
      <c r="X85" s="8">
        <v>63</v>
      </c>
      <c r="Y85" s="8">
        <v>51</v>
      </c>
      <c r="Z85" s="8">
        <v>87</v>
      </c>
      <c r="AA85" s="8">
        <v>58</v>
      </c>
      <c r="AB85" s="8">
        <v>63</v>
      </c>
      <c r="AC85" s="8">
        <v>62</v>
      </c>
      <c r="AD85" s="8">
        <v>40</v>
      </c>
      <c r="AE85" s="8">
        <v>56</v>
      </c>
      <c r="AF85" s="8">
        <v>48</v>
      </c>
      <c r="AG85" s="8">
        <v>40</v>
      </c>
      <c r="AH85" s="8">
        <v>31</v>
      </c>
      <c r="AI85" s="8">
        <v>47</v>
      </c>
      <c r="AJ85" s="8">
        <v>63</v>
      </c>
      <c r="AK85" s="8">
        <v>107</v>
      </c>
      <c r="AL85" s="8"/>
      <c r="AM85" s="8"/>
      <c r="AN85" s="8"/>
      <c r="AO85" s="8"/>
      <c r="AP85" s="8"/>
      <c r="AQ85" s="8"/>
      <c r="AR85" s="151"/>
      <c r="AS85" s="152"/>
    </row>
    <row r="86" spans="1:45" ht="14.45" customHeight="1" x14ac:dyDescent="0.25">
      <c r="A86" s="193"/>
      <c r="B86" s="218"/>
      <c r="C86" s="206"/>
      <c r="D86" s="215"/>
      <c r="E86" s="216"/>
      <c r="F86" s="216"/>
      <c r="G86" s="150"/>
      <c r="H86" s="219" t="s">
        <v>102</v>
      </c>
      <c r="I86" s="219"/>
      <c r="J86" s="219"/>
      <c r="K86" s="219"/>
      <c r="L86" s="219"/>
      <c r="M86" s="219"/>
      <c r="N86" s="219"/>
      <c r="O86" s="219"/>
      <c r="P86" s="109">
        <v>25</v>
      </c>
      <c r="Q86" s="8">
        <v>55</v>
      </c>
      <c r="R86" s="8">
        <v>41</v>
      </c>
      <c r="S86" s="8">
        <v>40</v>
      </c>
      <c r="T86" s="8">
        <v>52</v>
      </c>
      <c r="U86" s="8">
        <v>33</v>
      </c>
      <c r="V86" s="8">
        <v>30</v>
      </c>
      <c r="W86" s="8">
        <v>46</v>
      </c>
      <c r="X86" s="8">
        <v>36</v>
      </c>
      <c r="Y86" s="8">
        <v>54</v>
      </c>
      <c r="Z86" s="8">
        <v>63</v>
      </c>
      <c r="AA86" s="8">
        <v>63</v>
      </c>
      <c r="AB86" s="8">
        <v>66</v>
      </c>
      <c r="AC86" s="8">
        <v>47</v>
      </c>
      <c r="AD86" s="8">
        <v>27</v>
      </c>
      <c r="AE86" s="8">
        <v>27</v>
      </c>
      <c r="AF86" s="8">
        <v>30</v>
      </c>
      <c r="AG86" s="8">
        <v>26</v>
      </c>
      <c r="AH86" s="8">
        <v>23</v>
      </c>
      <c r="AI86" s="8">
        <v>31</v>
      </c>
      <c r="AJ86" s="8">
        <v>52</v>
      </c>
      <c r="AK86" s="8">
        <v>108</v>
      </c>
      <c r="AL86" s="8"/>
      <c r="AM86" s="8"/>
      <c r="AN86" s="8"/>
      <c r="AO86" s="8"/>
      <c r="AP86" s="8"/>
      <c r="AQ86" s="8"/>
      <c r="AR86" s="151"/>
      <c r="AS86" s="152"/>
    </row>
    <row r="87" spans="1:45" ht="14.45" customHeight="1" x14ac:dyDescent="0.25">
      <c r="A87" s="193"/>
      <c r="B87" s="218"/>
      <c r="C87" s="206"/>
      <c r="D87" s="215"/>
      <c r="E87" s="216"/>
      <c r="F87" s="216"/>
      <c r="G87" s="150"/>
      <c r="H87" s="219" t="s">
        <v>103</v>
      </c>
      <c r="I87" s="219"/>
      <c r="J87" s="219"/>
      <c r="K87" s="219"/>
      <c r="L87" s="219"/>
      <c r="M87" s="219"/>
      <c r="N87" s="219"/>
      <c r="O87" s="219"/>
      <c r="P87" s="109">
        <v>11</v>
      </c>
      <c r="Q87" s="8">
        <v>13</v>
      </c>
      <c r="R87" s="8">
        <v>13</v>
      </c>
      <c r="S87" s="8">
        <v>36</v>
      </c>
      <c r="T87" s="8">
        <v>42</v>
      </c>
      <c r="U87" s="8">
        <v>30</v>
      </c>
      <c r="V87" s="8">
        <v>36</v>
      </c>
      <c r="W87" s="8">
        <v>29</v>
      </c>
      <c r="X87" s="8">
        <v>27</v>
      </c>
      <c r="Y87" s="8">
        <v>28</v>
      </c>
      <c r="Z87" s="8">
        <v>0</v>
      </c>
      <c r="AA87" s="8">
        <v>0</v>
      </c>
      <c r="AB87" s="8">
        <v>0</v>
      </c>
      <c r="AC87" s="8">
        <v>25</v>
      </c>
      <c r="AD87" s="8">
        <v>19</v>
      </c>
      <c r="AE87" s="8">
        <v>38</v>
      </c>
      <c r="AF87" s="8">
        <v>31</v>
      </c>
      <c r="AG87" s="8">
        <v>25</v>
      </c>
      <c r="AH87" s="8">
        <v>20</v>
      </c>
      <c r="AI87" s="8">
        <v>21</v>
      </c>
      <c r="AJ87" s="8">
        <v>61</v>
      </c>
      <c r="AK87" s="8">
        <v>78</v>
      </c>
      <c r="AL87" s="8"/>
      <c r="AM87" s="8"/>
      <c r="AN87" s="8"/>
      <c r="AO87" s="8"/>
      <c r="AP87" s="8"/>
      <c r="AQ87" s="8"/>
      <c r="AR87" s="151"/>
      <c r="AS87" s="152"/>
    </row>
    <row r="88" spans="1:45" ht="14.45" customHeight="1" x14ac:dyDescent="0.25">
      <c r="A88" s="193"/>
      <c r="B88" s="218"/>
      <c r="C88" s="206"/>
      <c r="D88" s="215"/>
      <c r="E88" s="216"/>
      <c r="F88" s="216"/>
      <c r="G88" s="150"/>
      <c r="H88" s="210" t="s">
        <v>104</v>
      </c>
      <c r="I88" s="210"/>
      <c r="J88" s="210"/>
      <c r="K88" s="210"/>
      <c r="L88" s="210"/>
      <c r="M88" s="210"/>
      <c r="N88" s="210"/>
      <c r="O88" s="210"/>
      <c r="P88" s="109">
        <v>23</v>
      </c>
      <c r="Q88" s="8">
        <v>31</v>
      </c>
      <c r="R88" s="8">
        <v>40</v>
      </c>
      <c r="S88" s="8">
        <v>51</v>
      </c>
      <c r="T88" s="8">
        <v>40</v>
      </c>
      <c r="U88" s="8">
        <v>27</v>
      </c>
      <c r="V88" s="8">
        <v>29</v>
      </c>
      <c r="W88" s="8">
        <v>58</v>
      </c>
      <c r="X88" s="8">
        <v>41</v>
      </c>
      <c r="Y88" s="8">
        <v>48</v>
      </c>
      <c r="Z88" s="8">
        <v>0</v>
      </c>
      <c r="AA88" s="8">
        <v>34</v>
      </c>
      <c r="AB88" s="8">
        <v>27</v>
      </c>
      <c r="AC88" s="8">
        <v>39</v>
      </c>
      <c r="AD88" s="8">
        <v>22</v>
      </c>
      <c r="AE88" s="8">
        <v>35</v>
      </c>
      <c r="AF88" s="8">
        <v>30</v>
      </c>
      <c r="AG88" s="8">
        <v>26</v>
      </c>
      <c r="AH88" s="8">
        <v>36</v>
      </c>
      <c r="AI88" s="8">
        <v>26</v>
      </c>
      <c r="AJ88" s="8">
        <v>44</v>
      </c>
      <c r="AK88" s="8">
        <v>95</v>
      </c>
      <c r="AL88" s="8"/>
      <c r="AM88" s="8"/>
      <c r="AN88" s="8"/>
      <c r="AO88" s="8"/>
      <c r="AP88" s="8"/>
      <c r="AQ88" s="8"/>
      <c r="AR88" s="151"/>
      <c r="AS88" s="153"/>
    </row>
    <row r="89" spans="1:45" ht="14.45" customHeight="1" x14ac:dyDescent="0.25">
      <c r="A89" s="193"/>
      <c r="B89" s="218"/>
      <c r="C89" s="206"/>
      <c r="D89" s="215"/>
      <c r="E89" s="216"/>
      <c r="F89" s="216"/>
      <c r="G89" s="154"/>
      <c r="H89" s="220" t="s">
        <v>105</v>
      </c>
      <c r="I89" s="220"/>
      <c r="J89" s="220"/>
      <c r="K89" s="220"/>
      <c r="L89" s="220"/>
      <c r="M89" s="220"/>
      <c r="N89" s="220"/>
      <c r="O89" s="220"/>
      <c r="P89" s="109">
        <v>25</v>
      </c>
      <c r="Q89" s="8">
        <v>48</v>
      </c>
      <c r="R89" s="8">
        <v>27</v>
      </c>
      <c r="S89" s="8">
        <v>41</v>
      </c>
      <c r="T89" s="8">
        <v>48</v>
      </c>
      <c r="U89" s="8">
        <v>59</v>
      </c>
      <c r="V89" s="8">
        <v>27</v>
      </c>
      <c r="W89" s="8">
        <v>49</v>
      </c>
      <c r="X89" s="8">
        <v>48</v>
      </c>
      <c r="Y89" s="8">
        <v>37</v>
      </c>
      <c r="Z89" s="8">
        <v>58</v>
      </c>
      <c r="AA89" s="8">
        <v>21</v>
      </c>
      <c r="AB89" s="8">
        <v>65</v>
      </c>
      <c r="AC89" s="8">
        <v>54</v>
      </c>
      <c r="AD89" s="8">
        <v>24</v>
      </c>
      <c r="AE89" s="8">
        <v>45</v>
      </c>
      <c r="AF89" s="8">
        <v>44</v>
      </c>
      <c r="AG89" s="8">
        <v>31</v>
      </c>
      <c r="AH89" s="8">
        <v>22</v>
      </c>
      <c r="AI89" s="8">
        <v>35</v>
      </c>
      <c r="AJ89" s="8">
        <v>48</v>
      </c>
      <c r="AK89" s="8">
        <v>78</v>
      </c>
      <c r="AL89" s="8"/>
      <c r="AM89" s="8"/>
      <c r="AN89" s="8"/>
      <c r="AO89" s="8"/>
      <c r="AP89" s="8"/>
      <c r="AQ89" s="8"/>
      <c r="AR89" s="151"/>
      <c r="AS89" s="153"/>
    </row>
    <row r="90" spans="1:45" x14ac:dyDescent="0.25">
      <c r="A90" s="213" t="s">
        <v>111</v>
      </c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</row>
    <row r="91" spans="1:45" x14ac:dyDescent="0.25">
      <c r="A91" s="214" t="s">
        <v>112</v>
      </c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</row>
  </sheetData>
  <mergeCells count="249">
    <mergeCell ref="A90:O90"/>
    <mergeCell ref="A91:O91"/>
    <mergeCell ref="D78:D83"/>
    <mergeCell ref="E78:E83"/>
    <mergeCell ref="F78:F83"/>
    <mergeCell ref="H79:O79"/>
    <mergeCell ref="H80:O80"/>
    <mergeCell ref="H81:O81"/>
    <mergeCell ref="H82:O82"/>
    <mergeCell ref="H83:O83"/>
    <mergeCell ref="B84:B89"/>
    <mergeCell ref="C84:C89"/>
    <mergeCell ref="D84:D89"/>
    <mergeCell ref="E84:E89"/>
    <mergeCell ref="F84:F89"/>
    <mergeCell ref="H85:O85"/>
    <mergeCell ref="H86:O86"/>
    <mergeCell ref="H87:O87"/>
    <mergeCell ref="H88:O88"/>
    <mergeCell ref="H89:O89"/>
    <mergeCell ref="AQ58:AQ59"/>
    <mergeCell ref="AR58:AR59"/>
    <mergeCell ref="C59:C74"/>
    <mergeCell ref="AS59:AS64"/>
    <mergeCell ref="G60:O60"/>
    <mergeCell ref="G63:O63"/>
    <mergeCell ref="G66:O66"/>
    <mergeCell ref="G69:O69"/>
    <mergeCell ref="G72:O72"/>
    <mergeCell ref="AH58:AH59"/>
    <mergeCell ref="AI58:AI59"/>
    <mergeCell ref="AJ58:AJ59"/>
    <mergeCell ref="AK58:AK59"/>
    <mergeCell ref="AL58:AL59"/>
    <mergeCell ref="AM58:AM59"/>
    <mergeCell ref="AN58:AN59"/>
    <mergeCell ref="AO58:AO59"/>
    <mergeCell ref="AP58:AP59"/>
    <mergeCell ref="Y58:Y59"/>
    <mergeCell ref="Z58:Z59"/>
    <mergeCell ref="AA58:AA59"/>
    <mergeCell ref="AB58:AB59"/>
    <mergeCell ref="AC58:AC59"/>
    <mergeCell ref="AD58:AD59"/>
    <mergeCell ref="AE58:AE59"/>
    <mergeCell ref="AF58:AF59"/>
    <mergeCell ref="AG58:AG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AS45:AS47"/>
    <mergeCell ref="G46:O46"/>
    <mergeCell ref="G47:O47"/>
    <mergeCell ref="G48:O48"/>
    <mergeCell ref="G49:O49"/>
    <mergeCell ref="B50:B55"/>
    <mergeCell ref="C50:C55"/>
    <mergeCell ref="D50:D55"/>
    <mergeCell ref="E50:E55"/>
    <mergeCell ref="F50:F55"/>
    <mergeCell ref="AS50:AS55"/>
    <mergeCell ref="G51:O51"/>
    <mergeCell ref="G52:O52"/>
    <mergeCell ref="G53:O53"/>
    <mergeCell ref="G54:O54"/>
    <mergeCell ref="G55:O55"/>
    <mergeCell ref="B38:B39"/>
    <mergeCell ref="C38:C39"/>
    <mergeCell ref="A40:A89"/>
    <mergeCell ref="B40:B42"/>
    <mergeCell ref="C40:C42"/>
    <mergeCell ref="D40:D42"/>
    <mergeCell ref="E40:E42"/>
    <mergeCell ref="F40:F42"/>
    <mergeCell ref="G41:O41"/>
    <mergeCell ref="G42:O42"/>
    <mergeCell ref="B45:B49"/>
    <mergeCell ref="C45:C49"/>
    <mergeCell ref="D45:D49"/>
    <mergeCell ref="E45:E49"/>
    <mergeCell ref="F45:F49"/>
    <mergeCell ref="G45:O45"/>
    <mergeCell ref="B58:B74"/>
    <mergeCell ref="B75:B77"/>
    <mergeCell ref="C75:C77"/>
    <mergeCell ref="G75:O75"/>
    <mergeCell ref="D76:O76"/>
    <mergeCell ref="D77:O77"/>
    <mergeCell ref="B78:B83"/>
    <mergeCell ref="C78:C83"/>
    <mergeCell ref="B34:B37"/>
    <mergeCell ref="C34:C37"/>
    <mergeCell ref="D34:D35"/>
    <mergeCell ref="E34:E35"/>
    <mergeCell ref="F34:F35"/>
    <mergeCell ref="AS34:AS35"/>
    <mergeCell ref="G35:O35"/>
    <mergeCell ref="D36:D37"/>
    <mergeCell ref="E36:E37"/>
    <mergeCell ref="F36:F37"/>
    <mergeCell ref="AS36:AS37"/>
    <mergeCell ref="G37:O37"/>
    <mergeCell ref="A27:A39"/>
    <mergeCell ref="B27:F27"/>
    <mergeCell ref="G27:O27"/>
    <mergeCell ref="B28:B29"/>
    <mergeCell ref="C28:C29"/>
    <mergeCell ref="D28:D29"/>
    <mergeCell ref="E28:E29"/>
    <mergeCell ref="F28:F29"/>
    <mergeCell ref="AS28:AS29"/>
    <mergeCell ref="G29:O29"/>
    <mergeCell ref="B30:B31"/>
    <mergeCell ref="C30:C31"/>
    <mergeCell ref="D30:D31"/>
    <mergeCell ref="E30:E31"/>
    <mergeCell ref="F30:F31"/>
    <mergeCell ref="AS30:AS31"/>
    <mergeCell ref="G31:O31"/>
    <mergeCell ref="B32:B33"/>
    <mergeCell ref="C32:C33"/>
    <mergeCell ref="D32:D33"/>
    <mergeCell ref="E32:E33"/>
    <mergeCell ref="F32:F33"/>
    <mergeCell ref="AS32:AS33"/>
    <mergeCell ref="G33:O33"/>
    <mergeCell ref="AR17:AR18"/>
    <mergeCell ref="AS17:AS18"/>
    <mergeCell ref="G18:H18"/>
    <mergeCell ref="I18:M18"/>
    <mergeCell ref="N18:O18"/>
    <mergeCell ref="A19:A26"/>
    <mergeCell ref="B19:B21"/>
    <mergeCell ref="C19:C21"/>
    <mergeCell ref="B22:B24"/>
    <mergeCell ref="C22:C24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G15:J15"/>
    <mergeCell ref="K15:L15"/>
    <mergeCell ref="M15:O15"/>
    <mergeCell ref="G16:J16"/>
    <mergeCell ref="K16:L16"/>
    <mergeCell ref="M16:O16"/>
    <mergeCell ref="A17:F17"/>
    <mergeCell ref="G17:O17"/>
    <mergeCell ref="P17:P18"/>
    <mergeCell ref="G12:J12"/>
    <mergeCell ref="K12:L12"/>
    <mergeCell ref="M12:O12"/>
    <mergeCell ref="G13:J13"/>
    <mergeCell ref="K13:L13"/>
    <mergeCell ref="M13:O13"/>
    <mergeCell ref="G14:J14"/>
    <mergeCell ref="K14:L14"/>
    <mergeCell ref="M14:O14"/>
    <mergeCell ref="K8:L8"/>
    <mergeCell ref="M8:O8"/>
    <mergeCell ref="G9:J9"/>
    <mergeCell ref="K9:L9"/>
    <mergeCell ref="M9:O9"/>
    <mergeCell ref="G10:J10"/>
    <mergeCell ref="K10:L10"/>
    <mergeCell ref="M10:O10"/>
    <mergeCell ref="G11:J11"/>
    <mergeCell ref="K11:L11"/>
    <mergeCell ref="M11:O11"/>
    <mergeCell ref="AP1:AP2"/>
    <mergeCell ref="AQ1:AQ2"/>
    <mergeCell ref="AR1:AR2"/>
    <mergeCell ref="AS1:AS2"/>
    <mergeCell ref="A3:A15"/>
    <mergeCell ref="B3:O3"/>
    <mergeCell ref="C4:C15"/>
    <mergeCell ref="D4:D15"/>
    <mergeCell ref="E4:E15"/>
    <mergeCell ref="F4:F15"/>
    <mergeCell ref="G4:J4"/>
    <mergeCell ref="K4:L4"/>
    <mergeCell ref="M4:O4"/>
    <mergeCell ref="AS4:AS6"/>
    <mergeCell ref="G5:J5"/>
    <mergeCell ref="K5:L5"/>
    <mergeCell ref="M5:O5"/>
    <mergeCell ref="G6:J6"/>
    <mergeCell ref="K6:L6"/>
    <mergeCell ref="M6:O6"/>
    <mergeCell ref="G7:J7"/>
    <mergeCell ref="K7:L7"/>
    <mergeCell ref="M7:O7"/>
    <mergeCell ref="G8:J8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1:O2"/>
    <mergeCell ref="P1:P2"/>
    <mergeCell ref="Q1:Q2"/>
    <mergeCell ref="R1:R2"/>
    <mergeCell ref="S1:S2"/>
    <mergeCell ref="T1:T2"/>
    <mergeCell ref="U1:U2"/>
    <mergeCell ref="V1:V2"/>
    <mergeCell ref="W1:W2"/>
  </mergeCells>
  <conditionalFormatting sqref="P25:AR25">
    <cfRule type="cellIs" dxfId="130" priority="2" operator="between">
      <formula>$I$25</formula>
      <formula>$M$25</formula>
    </cfRule>
    <cfRule type="cellIs" dxfId="129" priority="3" operator="lessThan">
      <formula>$O$25</formula>
    </cfRule>
    <cfRule type="cellIs" dxfId="128" priority="4" operator="greaterThan">
      <formula>$H$25</formula>
    </cfRule>
  </conditionalFormatting>
  <conditionalFormatting sqref="P26:AR26">
    <cfRule type="cellIs" dxfId="127" priority="5" operator="between">
      <formula>$I$26</formula>
      <formula>$M$26</formula>
    </cfRule>
    <cfRule type="cellIs" dxfId="126" priority="6" operator="lessThan">
      <formula>$H$26</formula>
    </cfRule>
    <cfRule type="cellIs" dxfId="125" priority="7" operator="greaterThan">
      <formula>$O$26</formula>
    </cfRule>
  </conditionalFormatting>
  <conditionalFormatting sqref="P28:AB28 AD28:AR28">
    <cfRule type="cellIs" dxfId="124" priority="8" operator="between">
      <formula>$O$28</formula>
      <formula>$H$28</formula>
    </cfRule>
    <cfRule type="cellIs" dxfId="123" priority="9" operator="lessThan">
      <formula>$O$28</formula>
    </cfRule>
    <cfRule type="cellIs" dxfId="122" priority="10" operator="greaterThan">
      <formula>$H$28</formula>
    </cfRule>
  </conditionalFormatting>
  <conditionalFormatting sqref="P32:AB32 AD32:AR32">
    <cfRule type="cellIs" dxfId="121" priority="11" operator="between">
      <formula>$O$32</formula>
      <formula>$H$32</formula>
    </cfRule>
    <cfRule type="cellIs" dxfId="120" priority="12" operator="lessThan">
      <formula>$O$32</formula>
    </cfRule>
    <cfRule type="cellIs" dxfId="119" priority="13" operator="greaterThan">
      <formula>$H$32</formula>
    </cfRule>
  </conditionalFormatting>
  <conditionalFormatting sqref="P40:AR40">
    <cfRule type="cellIs" dxfId="118" priority="14" operator="between">
      <formula>$H$40</formula>
      <formula>$O$40</formula>
    </cfRule>
    <cfRule type="cellIs" dxfId="117" priority="15" operator="lessThan">
      <formula>$H$40</formula>
    </cfRule>
    <cfRule type="cellIs" dxfId="116" priority="16" operator="greaterThan">
      <formula>$O$40</formula>
    </cfRule>
  </conditionalFormatting>
  <conditionalFormatting sqref="P43:AB43 AD43:AR43">
    <cfRule type="cellIs" dxfId="115" priority="17" operator="between">
      <formula>$O$43</formula>
      <formula>$H$43</formula>
    </cfRule>
    <cfRule type="cellIs" dxfId="114" priority="18" operator="lessThan">
      <formula>$O$43</formula>
    </cfRule>
    <cfRule type="cellIs" dxfId="113" priority="19" operator="greaterThan">
      <formula>$H$43</formula>
    </cfRule>
  </conditionalFormatting>
  <conditionalFormatting sqref="P44:AB44 AD44:AR44">
    <cfRule type="cellIs" dxfId="112" priority="20" operator="between">
      <formula>$O$44</formula>
      <formula>$H$44</formula>
    </cfRule>
    <cfRule type="cellIs" dxfId="111" priority="21" operator="lessThan">
      <formula>$O$44</formula>
    </cfRule>
    <cfRule type="cellIs" dxfId="110" priority="22" operator="greaterThan">
      <formula>$H$44</formula>
    </cfRule>
  </conditionalFormatting>
  <conditionalFormatting sqref="Q59:AB59 AD59:AR59">
    <cfRule type="cellIs" dxfId="109" priority="23" operator="equal">
      <formula>0</formula>
    </cfRule>
  </conditionalFormatting>
  <conditionalFormatting sqref="P58:AB59 AD58:AR59">
    <cfRule type="cellIs" dxfId="108" priority="24" operator="between">
      <formula>$H$58</formula>
      <formula>$O$58</formula>
    </cfRule>
    <cfRule type="cellIs" dxfId="107" priority="25" operator="lessThan">
      <formula>$H$58</formula>
    </cfRule>
    <cfRule type="cellIs" dxfId="106" priority="26" operator="greaterThan">
      <formula>$O$58</formula>
    </cfRule>
  </conditionalFormatting>
  <conditionalFormatting sqref="P57:AB57 AD57:AR57">
    <cfRule type="cellIs" dxfId="105" priority="27" operator="between">
      <formula>$H$57</formula>
      <formula>$O$57</formula>
    </cfRule>
    <cfRule type="cellIs" dxfId="104" priority="28" operator="lessThan">
      <formula>$H$57</formula>
    </cfRule>
    <cfRule type="cellIs" dxfId="103" priority="29" operator="greaterThan">
      <formula>$O$57</formula>
    </cfRule>
  </conditionalFormatting>
  <conditionalFormatting sqref="P84:AB84 AD84:AR84">
    <cfRule type="cellIs" dxfId="102" priority="30" operator="between">
      <formula>$H$84</formula>
      <formula>$O$84</formula>
    </cfRule>
    <cfRule type="cellIs" dxfId="101" priority="31" operator="lessThan">
      <formula>$H$84</formula>
    </cfRule>
    <cfRule type="cellIs" dxfId="100" priority="32" operator="greaterThan">
      <formula>$O$84</formula>
    </cfRule>
  </conditionalFormatting>
  <conditionalFormatting sqref="P78:AR83">
    <cfRule type="cellIs" dxfId="99" priority="33" operator="between">
      <formula>$H$78</formula>
      <formula>$O$78</formula>
    </cfRule>
    <cfRule type="cellIs" dxfId="98" priority="34" operator="lessThan">
      <formula>$H$78</formula>
    </cfRule>
    <cfRule type="cellIs" dxfId="97" priority="35" operator="greaterThan">
      <formula>$O$78</formula>
    </cfRule>
  </conditionalFormatting>
  <conditionalFormatting sqref="P21:AR21">
    <cfRule type="cellIs" dxfId="96" priority="36" operator="between">
      <formula>$I$21</formula>
      <formula>$M$21</formula>
    </cfRule>
    <cfRule type="cellIs" dxfId="95" priority="37" operator="lessThan">
      <formula>$O$21</formula>
    </cfRule>
    <cfRule type="cellIs" dxfId="94" priority="38" operator="greaterThan">
      <formula>$H$21</formula>
    </cfRule>
  </conditionalFormatting>
  <conditionalFormatting sqref="P20:AR20">
    <cfRule type="cellIs" dxfId="93" priority="39" operator="between">
      <formula>$I$20</formula>
      <formula>$M$20</formula>
    </cfRule>
    <cfRule type="cellIs" dxfId="92" priority="40" operator="lessThan">
      <formula>$O$20</formula>
    </cfRule>
    <cfRule type="cellIs" dxfId="91" priority="41" operator="greaterThan">
      <formula>$H$20</formula>
    </cfRule>
  </conditionalFormatting>
  <conditionalFormatting sqref="P22:AR22">
    <cfRule type="cellIs" dxfId="90" priority="42" operator="between">
      <formula>$I$22</formula>
      <formula>$M$22</formula>
    </cfRule>
    <cfRule type="cellIs" dxfId="89" priority="43" operator="lessThan">
      <formula>$H$22</formula>
    </cfRule>
    <cfRule type="cellIs" dxfId="88" priority="44" operator="greaterThan">
      <formula>$O$22</formula>
    </cfRule>
  </conditionalFormatting>
  <conditionalFormatting sqref="P23:AR23">
    <cfRule type="cellIs" dxfId="87" priority="45" operator="between">
      <formula>$I$23</formula>
      <formula>$M$23</formula>
    </cfRule>
    <cfRule type="cellIs" dxfId="86" priority="46" operator="greaterThan">
      <formula>$O$23</formula>
    </cfRule>
    <cfRule type="cellIs" dxfId="85" priority="47" operator="lessThan">
      <formula>$H$23</formula>
    </cfRule>
  </conditionalFormatting>
  <conditionalFormatting sqref="P24:AR24">
    <cfRule type="cellIs" dxfId="84" priority="48" operator="between">
      <formula>$I$24</formula>
      <formula>$M$24</formula>
    </cfRule>
    <cfRule type="cellIs" dxfId="83" priority="49" operator="greaterThan">
      <formula>$O$24</formula>
    </cfRule>
    <cfRule type="cellIs" dxfId="82" priority="50" operator="lessThan">
      <formula>$H$24</formula>
    </cfRule>
  </conditionalFormatting>
  <conditionalFormatting sqref="P34:AB34 AD34:AR34">
    <cfRule type="cellIs" dxfId="81" priority="51" operator="between">
      <formula>$O$34</formula>
      <formula>$H$34</formula>
    </cfRule>
    <cfRule type="cellIs" dxfId="80" priority="52" operator="lessThan">
      <formula>$O$34</formula>
    </cfRule>
    <cfRule type="cellIs" dxfId="79" priority="53" operator="greaterThan">
      <formula>$H$34</formula>
    </cfRule>
  </conditionalFormatting>
  <conditionalFormatting sqref="P36:AB36 AD36:AR36">
    <cfRule type="cellIs" dxfId="78" priority="54" operator="between">
      <formula>$O$36</formula>
      <formula>$H$36</formula>
    </cfRule>
    <cfRule type="cellIs" dxfId="77" priority="55" operator="lessThan">
      <formula>$O$36</formula>
    </cfRule>
    <cfRule type="cellIs" dxfId="76" priority="56" operator="greaterThan">
      <formula>$H$36</formula>
    </cfRule>
  </conditionalFormatting>
  <conditionalFormatting sqref="P38:AB38 AD38:AR38">
    <cfRule type="cellIs" dxfId="75" priority="57" operator="between">
      <formula>$I$38</formula>
      <formula>$M$38</formula>
    </cfRule>
    <cfRule type="cellIs" dxfId="74" priority="58" operator="lessThan">
      <formula>$O$38</formula>
    </cfRule>
    <cfRule type="cellIs" dxfId="73" priority="59" operator="greaterThan">
      <formula>$H$38</formula>
    </cfRule>
  </conditionalFormatting>
  <conditionalFormatting sqref="P39:AB39 AD39:AR39">
    <cfRule type="cellIs" dxfId="72" priority="60" operator="between">
      <formula>$I$39</formula>
      <formula>$M$39</formula>
    </cfRule>
    <cfRule type="cellIs" dxfId="71" priority="61" operator="lessThan">
      <formula>$O$39</formula>
    </cfRule>
    <cfRule type="cellIs" dxfId="70" priority="62" operator="greaterThan">
      <formula>$H$39</formula>
    </cfRule>
  </conditionalFormatting>
  <conditionalFormatting sqref="P56:AB56 AD56:AR56">
    <cfRule type="cellIs" dxfId="69" priority="63" operator="between">
      <formula>$H$56</formula>
      <formula>$O$56</formula>
    </cfRule>
    <cfRule type="cellIs" dxfId="68" priority="64" operator="greaterThan">
      <formula>$O$56</formula>
    </cfRule>
    <cfRule type="cellIs" dxfId="67" priority="65" operator="lessThan">
      <formula>$H$56</formula>
    </cfRule>
  </conditionalFormatting>
  <conditionalFormatting sqref="P87:AB87 AD87:AR87">
    <cfRule type="cellIs" dxfId="66" priority="66" operator="between">
      <formula>$H$84</formula>
      <formula>$O$84</formula>
    </cfRule>
    <cfRule type="cellIs" dxfId="65" priority="67" operator="lessThan">
      <formula>$H$84</formula>
    </cfRule>
    <cfRule type="cellIs" dxfId="64" priority="68" operator="greaterThan">
      <formula>$O$84</formula>
    </cfRule>
  </conditionalFormatting>
  <conditionalFormatting sqref="P85:AB86 AD85:AR86">
    <cfRule type="cellIs" dxfId="63" priority="69" operator="between">
      <formula>$H$84</formula>
      <formula>$O$84</formula>
    </cfRule>
    <cfRule type="cellIs" dxfId="62" priority="70" operator="lessThan">
      <formula>$H$84</formula>
    </cfRule>
    <cfRule type="cellIs" dxfId="61" priority="71" operator="greaterThan">
      <formula>$O$84</formula>
    </cfRule>
  </conditionalFormatting>
  <conditionalFormatting sqref="P88:AB89 AD88:AR89">
    <cfRule type="cellIs" dxfId="60" priority="72" operator="between">
      <formula>$H$84</formula>
      <formula>$O$84</formula>
    </cfRule>
    <cfRule type="cellIs" dxfId="59" priority="73" operator="lessThan">
      <formula>$H$84</formula>
    </cfRule>
    <cfRule type="cellIs" dxfId="58" priority="74" operator="greaterThan">
      <formula>$O$84</formula>
    </cfRule>
  </conditionalFormatting>
  <conditionalFormatting sqref="P30:AB30 AD30:AR30">
    <cfRule type="cellIs" dxfId="57" priority="75" operator="lessThan">
      <formula>$O$30</formula>
    </cfRule>
    <cfRule type="cellIs" dxfId="56" priority="76" operator="greaterThan">
      <formula>$H$30</formula>
    </cfRule>
    <cfRule type="cellIs" dxfId="55" priority="77" operator="between">
      <formula>$I$30</formula>
      <formula>$M$30</formula>
    </cfRule>
  </conditionalFormatting>
  <conditionalFormatting sqref="P19:AR19">
    <cfRule type="cellIs" dxfId="54" priority="78" operator="lessThan">
      <formula>$O$19</formula>
    </cfRule>
    <cfRule type="cellIs" dxfId="53" priority="79" operator="greaterThan">
      <formula>$H$19</formula>
    </cfRule>
    <cfRule type="cellIs" dxfId="52" priority="80" operator="between">
      <formula>$I$19</formula>
      <formula>$M$19</formula>
    </cfRule>
  </conditionalFormatting>
  <conditionalFormatting sqref="P50:AR55">
    <cfRule type="cellIs" dxfId="51" priority="81" operator="lessThan">
      <formula>$H$50</formula>
    </cfRule>
    <cfRule type="cellIs" dxfId="50" priority="82" operator="greaterThan">
      <formula>$O$50</formula>
    </cfRule>
    <cfRule type="cellIs" dxfId="49" priority="83" operator="between">
      <formula>$I$50</formula>
      <formula>$M$50</formula>
    </cfRule>
  </conditionalFormatting>
  <conditionalFormatting sqref="AC28">
    <cfRule type="cellIs" dxfId="48" priority="84" operator="between">
      <formula>$O$28</formula>
      <formula>$H$28</formula>
    </cfRule>
    <cfRule type="cellIs" dxfId="47" priority="85" operator="lessThan">
      <formula>$O$28</formula>
    </cfRule>
    <cfRule type="cellIs" dxfId="46" priority="86" operator="greaterThan">
      <formula>$H$28</formula>
    </cfRule>
  </conditionalFormatting>
  <conditionalFormatting sqref="AC32">
    <cfRule type="cellIs" dxfId="45" priority="87" operator="between">
      <formula>$O$32</formula>
      <formula>$H$32</formula>
    </cfRule>
    <cfRule type="cellIs" dxfId="44" priority="88" operator="lessThan">
      <formula>$O$32</formula>
    </cfRule>
    <cfRule type="cellIs" dxfId="43" priority="89" operator="greaterThan">
      <formula>$H$32</formula>
    </cfRule>
  </conditionalFormatting>
  <conditionalFormatting sqref="AC34">
    <cfRule type="cellIs" dxfId="42" priority="90" operator="between">
      <formula>$O$34</formula>
      <formula>$H$34</formula>
    </cfRule>
    <cfRule type="cellIs" dxfId="41" priority="91" operator="lessThan">
      <formula>$O$34</formula>
    </cfRule>
    <cfRule type="cellIs" dxfId="40" priority="92" operator="greaterThan">
      <formula>$H$34</formula>
    </cfRule>
  </conditionalFormatting>
  <conditionalFormatting sqref="AC36">
    <cfRule type="cellIs" dxfId="39" priority="93" operator="between">
      <formula>$O$36</formula>
      <formula>$H$36</formula>
    </cfRule>
    <cfRule type="cellIs" dxfId="38" priority="94" operator="lessThan">
      <formula>$O$36</formula>
    </cfRule>
    <cfRule type="cellIs" dxfId="37" priority="95" operator="greaterThan">
      <formula>$H$36</formula>
    </cfRule>
  </conditionalFormatting>
  <conditionalFormatting sqref="AC30">
    <cfRule type="cellIs" dxfId="36" priority="96" operator="lessThan">
      <formula>$O$30</formula>
    </cfRule>
    <cfRule type="cellIs" dxfId="35" priority="97" operator="greaterThan">
      <formula>$H$30</formula>
    </cfRule>
    <cfRule type="cellIs" dxfId="34" priority="98" operator="between">
      <formula>$I$30</formula>
      <formula>$M$30</formula>
    </cfRule>
  </conditionalFormatting>
  <conditionalFormatting sqref="AC38">
    <cfRule type="cellIs" dxfId="33" priority="99" operator="between">
      <formula>$I$38</formula>
      <formula>$M$38</formula>
    </cfRule>
    <cfRule type="cellIs" dxfId="32" priority="100" operator="lessThan">
      <formula>$O$38</formula>
    </cfRule>
    <cfRule type="cellIs" dxfId="31" priority="101" operator="greaterThan">
      <formula>$H$38</formula>
    </cfRule>
  </conditionalFormatting>
  <conditionalFormatting sqref="AC39">
    <cfRule type="cellIs" dxfId="30" priority="102" operator="between">
      <formula>$I$39</formula>
      <formula>$M$39</formula>
    </cfRule>
    <cfRule type="cellIs" dxfId="29" priority="103" operator="lessThan">
      <formula>$O$39</formula>
    </cfRule>
    <cfRule type="cellIs" dxfId="28" priority="104" operator="greaterThan">
      <formula>$H$39</formula>
    </cfRule>
  </conditionalFormatting>
  <conditionalFormatting sqref="AC43">
    <cfRule type="cellIs" dxfId="27" priority="105" operator="between">
      <formula>$O$43</formula>
      <formula>$H$43</formula>
    </cfRule>
    <cfRule type="cellIs" dxfId="26" priority="106" operator="lessThan">
      <formula>$O$43</formula>
    </cfRule>
    <cfRule type="cellIs" dxfId="25" priority="107" operator="greaterThan">
      <formula>$H$43</formula>
    </cfRule>
  </conditionalFormatting>
  <conditionalFormatting sqref="AC44">
    <cfRule type="cellIs" dxfId="24" priority="108" operator="between">
      <formula>$O$44</formula>
      <formula>$H$44</formula>
    </cfRule>
    <cfRule type="cellIs" dxfId="23" priority="109" operator="lessThan">
      <formula>$O$44</formula>
    </cfRule>
    <cfRule type="cellIs" dxfId="22" priority="110" operator="greaterThan">
      <formula>$H$44</formula>
    </cfRule>
  </conditionalFormatting>
  <conditionalFormatting sqref="AC59">
    <cfRule type="cellIs" dxfId="21" priority="111" operator="equal">
      <formula>0</formula>
    </cfRule>
  </conditionalFormatting>
  <conditionalFormatting sqref="AC58:AC59">
    <cfRule type="cellIs" dxfId="20" priority="112" operator="between">
      <formula>$H$58</formula>
      <formula>$O$58</formula>
    </cfRule>
    <cfRule type="cellIs" dxfId="19" priority="113" operator="lessThan">
      <formula>$H$58</formula>
    </cfRule>
    <cfRule type="cellIs" dxfId="18" priority="114" operator="greaterThan">
      <formula>$O$58</formula>
    </cfRule>
  </conditionalFormatting>
  <conditionalFormatting sqref="AC57">
    <cfRule type="cellIs" dxfId="17" priority="115" operator="between">
      <formula>$H$57</formula>
      <formula>$O$57</formula>
    </cfRule>
    <cfRule type="cellIs" dxfId="16" priority="116" operator="lessThan">
      <formula>$H$57</formula>
    </cfRule>
    <cfRule type="cellIs" dxfId="15" priority="117" operator="greaterThan">
      <formula>$O$57</formula>
    </cfRule>
  </conditionalFormatting>
  <conditionalFormatting sqref="AC56">
    <cfRule type="cellIs" dxfId="14" priority="118" operator="between">
      <formula>$H$56</formula>
      <formula>$O$56</formula>
    </cfRule>
    <cfRule type="cellIs" dxfId="13" priority="119" operator="greaterThan">
      <formula>$O$56</formula>
    </cfRule>
    <cfRule type="cellIs" dxfId="12" priority="120" operator="lessThan">
      <formula>$H$56</formula>
    </cfRule>
  </conditionalFormatting>
  <conditionalFormatting sqref="AC84">
    <cfRule type="cellIs" dxfId="11" priority="121" operator="between">
      <formula>$H$84</formula>
      <formula>$O$84</formula>
    </cfRule>
    <cfRule type="cellIs" dxfId="10" priority="122" operator="lessThan">
      <formula>$H$84</formula>
    </cfRule>
    <cfRule type="cellIs" dxfId="9" priority="123" operator="greaterThan">
      <formula>$O$84</formula>
    </cfRule>
  </conditionalFormatting>
  <conditionalFormatting sqref="AC87">
    <cfRule type="cellIs" dxfId="8" priority="124" operator="between">
      <formula>$H$84</formula>
      <formula>$O$84</formula>
    </cfRule>
    <cfRule type="cellIs" dxfId="7" priority="125" operator="lessThan">
      <formula>$H$84</formula>
    </cfRule>
    <cfRule type="cellIs" dxfId="6" priority="126" operator="greaterThan">
      <formula>$O$84</formula>
    </cfRule>
  </conditionalFormatting>
  <conditionalFormatting sqref="AC85:AC86">
    <cfRule type="cellIs" dxfId="5" priority="127" operator="between">
      <formula>$H$84</formula>
      <formula>$O$84</formula>
    </cfRule>
    <cfRule type="cellIs" dxfId="4" priority="128" operator="lessThan">
      <formula>$H$84</formula>
    </cfRule>
    <cfRule type="cellIs" dxfId="3" priority="129" operator="greaterThan">
      <formula>$O$84</formula>
    </cfRule>
  </conditionalFormatting>
  <conditionalFormatting sqref="AC88:AC89">
    <cfRule type="cellIs" dxfId="2" priority="130" operator="between">
      <formula>$H$84</formula>
      <formula>$O$84</formula>
    </cfRule>
    <cfRule type="cellIs" dxfId="1" priority="131" operator="lessThan">
      <formula>$H$84</formula>
    </cfRule>
    <cfRule type="cellIs" dxfId="0" priority="132" operator="greaterThan">
      <formula>$O$84</formula>
    </cfRule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48377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Dionisio</cp:lastModifiedBy>
  <cp:revision>108</cp:revision>
  <dcterms:created xsi:type="dcterms:W3CDTF">2015-06-05T18:19:34Z</dcterms:created>
  <dcterms:modified xsi:type="dcterms:W3CDTF">2020-08-20T22:46:31Z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