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omeza\Desktop\Cartago 2\Cartago\Seguim. Indicadores\2020\07. Julio 2020\2. Trib. Coleg. 1era Inst. Civil de Cartago\"/>
    </mc:Choice>
  </mc:AlternateContent>
  <xr:revisionPtr revIDLastSave="0" documentId="13_ncr:1_{87737946-7D84-4389-990E-95FA5FE975F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51" i="1" l="1"/>
  <c r="AL78" i="1"/>
  <c r="AM83" i="1"/>
  <c r="AN83" i="1"/>
  <c r="AO83" i="1"/>
  <c r="AP83" i="1"/>
  <c r="AQ83" i="1"/>
  <c r="AR83" i="1"/>
  <c r="AS83" i="1"/>
  <c r="AL83" i="1"/>
  <c r="AH83" i="1"/>
  <c r="AI83" i="1"/>
  <c r="AJ83" i="1"/>
  <c r="AK83" i="1"/>
  <c r="AD83" i="1"/>
  <c r="AE83" i="1"/>
  <c r="AF83" i="1"/>
  <c r="AG83" i="1"/>
  <c r="AA83" i="1"/>
  <c r="AB83" i="1"/>
  <c r="AC83" i="1"/>
  <c r="Y83" i="1"/>
  <c r="Z83" i="1"/>
  <c r="W83" i="1"/>
  <c r="X83" i="1"/>
  <c r="R83" i="1"/>
  <c r="S83" i="1"/>
  <c r="T83" i="1"/>
  <c r="U83" i="1"/>
  <c r="V83" i="1"/>
  <c r="Q83" i="1"/>
  <c r="AM82" i="1"/>
  <c r="AN82" i="1"/>
  <c r="AO82" i="1"/>
  <c r="AP82" i="1"/>
  <c r="AQ82" i="1"/>
  <c r="AR82" i="1"/>
  <c r="AS82" i="1"/>
  <c r="AM81" i="1"/>
  <c r="AN81" i="1"/>
  <c r="AO81" i="1"/>
  <c r="AP81" i="1"/>
  <c r="AQ81" i="1"/>
  <c r="AR81" i="1"/>
  <c r="AS81" i="1"/>
  <c r="AM80" i="1"/>
  <c r="AN80" i="1"/>
  <c r="AO80" i="1"/>
  <c r="AP80" i="1"/>
  <c r="AQ80" i="1"/>
  <c r="AR80" i="1"/>
  <c r="AS80" i="1"/>
  <c r="AM79" i="1"/>
  <c r="AN79" i="1"/>
  <c r="AO79" i="1"/>
  <c r="AP79" i="1"/>
  <c r="AQ79" i="1"/>
  <c r="AR79" i="1"/>
  <c r="AS79" i="1"/>
  <c r="AL82" i="1"/>
  <c r="AK82" i="1"/>
  <c r="AH82" i="1"/>
  <c r="AI82" i="1"/>
  <c r="AJ82" i="1"/>
  <c r="AE82" i="1"/>
  <c r="AF82" i="1"/>
  <c r="AG82" i="1"/>
  <c r="AC82" i="1"/>
  <c r="AD82" i="1"/>
  <c r="AB82" i="1"/>
  <c r="AA82" i="1"/>
  <c r="Z82" i="1"/>
  <c r="Y82" i="1"/>
  <c r="X82" i="1"/>
  <c r="W82" i="1"/>
  <c r="V82" i="1"/>
  <c r="U82" i="1"/>
  <c r="T82" i="1"/>
  <c r="S82" i="1"/>
  <c r="R82" i="1"/>
  <c r="Q82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AK79" i="1"/>
  <c r="AL79" i="1"/>
  <c r="AH79" i="1"/>
  <c r="AI79" i="1"/>
  <c r="AJ79" i="1"/>
  <c r="AC79" i="1"/>
  <c r="AD79" i="1"/>
  <c r="AE79" i="1"/>
  <c r="AF79" i="1"/>
  <c r="AG79" i="1"/>
  <c r="Y79" i="1"/>
  <c r="Z79" i="1"/>
  <c r="AA79" i="1"/>
  <c r="AB79" i="1"/>
  <c r="V79" i="1"/>
  <c r="W79" i="1"/>
  <c r="X79" i="1"/>
  <c r="S79" i="1"/>
  <c r="T79" i="1"/>
  <c r="U79" i="1"/>
  <c r="R79" i="1"/>
  <c r="Q79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AS84" i="1" l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N84" i="1"/>
  <c r="J84" i="1"/>
  <c r="N78" i="1"/>
  <c r="J78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W75" i="1"/>
  <c r="V75" i="1"/>
  <c r="U75" i="1"/>
  <c r="T75" i="1"/>
  <c r="S75" i="1"/>
  <c r="R75" i="1"/>
  <c r="Q75" i="1"/>
  <c r="N74" i="1"/>
  <c r="J74" i="1"/>
  <c r="N73" i="1"/>
  <c r="J73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N71" i="1"/>
  <c r="J71" i="1"/>
  <c r="N70" i="1"/>
  <c r="J70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N68" i="1"/>
  <c r="J68" i="1"/>
  <c r="N67" i="1"/>
  <c r="J67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X58" i="1" s="1"/>
  <c r="W66" i="1"/>
  <c r="V66" i="1"/>
  <c r="U66" i="1"/>
  <c r="T66" i="1"/>
  <c r="S66" i="1"/>
  <c r="R66" i="1"/>
  <c r="Q66" i="1"/>
  <c r="N65" i="1"/>
  <c r="J65" i="1"/>
  <c r="N64" i="1"/>
  <c r="J64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N62" i="1"/>
  <c r="J62" i="1"/>
  <c r="N61" i="1"/>
  <c r="J61" i="1"/>
  <c r="AS60" i="1"/>
  <c r="AR60" i="1"/>
  <c r="AQ60" i="1"/>
  <c r="AP60" i="1"/>
  <c r="AP78" i="1" s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N59" i="1"/>
  <c r="J59" i="1"/>
  <c r="AS58" i="1"/>
  <c r="AA58" i="1"/>
  <c r="P58" i="1"/>
  <c r="N58" i="1" s="1"/>
  <c r="I58" i="1"/>
  <c r="J58" i="1" s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N57" i="1"/>
  <c r="J57" i="1"/>
  <c r="N56" i="1"/>
  <c r="J56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AS53" i="1"/>
  <c r="AR53" i="1"/>
  <c r="AR50" i="1" s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X50" i="1" s="1"/>
  <c r="W53" i="1"/>
  <c r="V53" i="1"/>
  <c r="U53" i="1"/>
  <c r="T53" i="1"/>
  <c r="S53" i="1"/>
  <c r="R53" i="1"/>
  <c r="Q53" i="1"/>
  <c r="AS52" i="1"/>
  <c r="AR52" i="1"/>
  <c r="AQ52" i="1"/>
  <c r="AP52" i="1"/>
  <c r="AO52" i="1"/>
  <c r="AO50" i="1" s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C50" i="1" s="1"/>
  <c r="AB52" i="1"/>
  <c r="AA52" i="1"/>
  <c r="Z52" i="1"/>
  <c r="Y52" i="1"/>
  <c r="X52" i="1"/>
  <c r="W52" i="1"/>
  <c r="V52" i="1"/>
  <c r="U52" i="1"/>
  <c r="T52" i="1"/>
  <c r="S52" i="1"/>
  <c r="R52" i="1"/>
  <c r="Q52" i="1"/>
  <c r="Q50" i="1" s="1"/>
  <c r="AS51" i="1"/>
  <c r="AR51" i="1"/>
  <c r="AQ51" i="1"/>
  <c r="AP51" i="1"/>
  <c r="AP50" i="1" s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D50" i="1" s="1"/>
  <c r="AC51" i="1"/>
  <c r="AB51" i="1"/>
  <c r="AA51" i="1"/>
  <c r="Z51" i="1"/>
  <c r="Z50" i="1" s="1"/>
  <c r="Y51" i="1"/>
  <c r="X51" i="1"/>
  <c r="W51" i="1"/>
  <c r="V51" i="1"/>
  <c r="V50" i="1" s="1"/>
  <c r="U51" i="1"/>
  <c r="T51" i="1"/>
  <c r="S51" i="1"/>
  <c r="R51" i="1"/>
  <c r="R50" i="1" s="1"/>
  <c r="T50" i="1"/>
  <c r="N50" i="1"/>
  <c r="J50" i="1"/>
  <c r="N44" i="1"/>
  <c r="J44" i="1"/>
  <c r="N43" i="1"/>
  <c r="J43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N40" i="1"/>
  <c r="J40" i="1"/>
  <c r="N39" i="1"/>
  <c r="J39" i="1"/>
  <c r="N38" i="1"/>
  <c r="J38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N36" i="1"/>
  <c r="J36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N34" i="1"/>
  <c r="J34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N32" i="1"/>
  <c r="J32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N30" i="1"/>
  <c r="J30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N28" i="1"/>
  <c r="J28" i="1"/>
  <c r="N26" i="1"/>
  <c r="J26" i="1"/>
  <c r="N25" i="1"/>
  <c r="J25" i="1"/>
  <c r="N24" i="1"/>
  <c r="J24" i="1"/>
  <c r="N23" i="1"/>
  <c r="J23" i="1"/>
  <c r="AS22" i="1"/>
  <c r="AR22" i="1"/>
  <c r="AQ22" i="1"/>
  <c r="AQ26" i="1" s="1"/>
  <c r="AP22" i="1"/>
  <c r="AO22" i="1"/>
  <c r="AO26" i="1" s="1"/>
  <c r="AN22" i="1"/>
  <c r="AM22" i="1"/>
  <c r="AL22" i="1"/>
  <c r="AK22" i="1"/>
  <c r="AJ22" i="1"/>
  <c r="AI22" i="1"/>
  <c r="AH22" i="1"/>
  <c r="AG22" i="1"/>
  <c r="AF22" i="1"/>
  <c r="AE22" i="1"/>
  <c r="AD22" i="1"/>
  <c r="AD26" i="1" s="1"/>
  <c r="AC22" i="1"/>
  <c r="AB22" i="1"/>
  <c r="AA22" i="1"/>
  <c r="Z22" i="1"/>
  <c r="Z26" i="1" s="1"/>
  <c r="Y22" i="1"/>
  <c r="X22" i="1"/>
  <c r="W22" i="1"/>
  <c r="W26" i="1" s="1"/>
  <c r="V22" i="1"/>
  <c r="V26" i="1" s="1"/>
  <c r="U22" i="1"/>
  <c r="T22" i="1"/>
  <c r="S22" i="1"/>
  <c r="S26" i="1" s="1"/>
  <c r="R22" i="1"/>
  <c r="R26" i="1" s="1"/>
  <c r="Q22" i="1"/>
  <c r="Q26" i="1" s="1"/>
  <c r="P22" i="1"/>
  <c r="N22" i="1" s="1"/>
  <c r="I22" i="1"/>
  <c r="J22" i="1" s="1"/>
  <c r="N21" i="1"/>
  <c r="J21" i="1"/>
  <c r="N20" i="1"/>
  <c r="J20" i="1"/>
  <c r="N19" i="1"/>
  <c r="J19" i="1"/>
  <c r="AS18" i="1"/>
  <c r="AS26" i="1" s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G26" i="1" s="1"/>
  <c r="AF18" i="1"/>
  <c r="AE18" i="1"/>
  <c r="AD18" i="1"/>
  <c r="AC18" i="1"/>
  <c r="AC26" i="1" s="1"/>
  <c r="AB18" i="1"/>
  <c r="AA18" i="1"/>
  <c r="Z18" i="1"/>
  <c r="Y18" i="1"/>
  <c r="X18" i="1"/>
  <c r="W18" i="1"/>
  <c r="V18" i="1"/>
  <c r="U18" i="1"/>
  <c r="U26" i="1" s="1"/>
  <c r="T18" i="1"/>
  <c r="S18" i="1"/>
  <c r="R18" i="1"/>
  <c r="Q18" i="1"/>
  <c r="P18" i="1"/>
  <c r="J18" i="1" s="1"/>
  <c r="N18" i="1"/>
  <c r="I18" i="1"/>
  <c r="L15" i="1"/>
  <c r="L14" i="1"/>
  <c r="L13" i="1"/>
  <c r="L12" i="1"/>
  <c r="L11" i="1"/>
  <c r="AL50" i="1" l="1"/>
  <c r="AB26" i="1"/>
  <c r="AN26" i="1"/>
  <c r="S50" i="1"/>
  <c r="AM50" i="1"/>
  <c r="S58" i="1"/>
  <c r="AM78" i="1"/>
  <c r="AA26" i="1"/>
  <c r="AI26" i="1"/>
  <c r="AM26" i="1"/>
  <c r="AH26" i="1"/>
  <c r="AL26" i="1"/>
  <c r="AP26" i="1"/>
  <c r="U50" i="1"/>
  <c r="Y50" i="1"/>
  <c r="AK50" i="1"/>
  <c r="AS50" i="1"/>
  <c r="AP58" i="1"/>
  <c r="Y58" i="1"/>
  <c r="AK58" i="1"/>
  <c r="AO78" i="1"/>
  <c r="AS78" i="1"/>
  <c r="AB58" i="1"/>
  <c r="AN58" i="1"/>
  <c r="T26" i="1"/>
  <c r="X26" i="1"/>
  <c r="AR26" i="1"/>
  <c r="AA50" i="1"/>
  <c r="AQ50" i="1"/>
  <c r="R58" i="1"/>
  <c r="AD58" i="1"/>
  <c r="AQ58" i="1"/>
  <c r="V58" i="1"/>
  <c r="Y26" i="1"/>
  <c r="AK26" i="1"/>
  <c r="AB50" i="1"/>
  <c r="AN50" i="1"/>
  <c r="W50" i="1"/>
  <c r="U58" i="1"/>
  <c r="AM58" i="1"/>
  <c r="AN78" i="1"/>
  <c r="AR78" i="1"/>
  <c r="AJ58" i="1"/>
  <c r="AJ26" i="1"/>
  <c r="AJ50" i="1"/>
  <c r="AI50" i="1"/>
  <c r="AH58" i="1"/>
  <c r="AH50" i="1"/>
  <c r="AG58" i="1"/>
  <c r="AG50" i="1"/>
  <c r="AF26" i="1"/>
  <c r="AF50" i="1"/>
  <c r="AE58" i="1"/>
  <c r="AE26" i="1"/>
  <c r="AE50" i="1"/>
  <c r="T58" i="1"/>
  <c r="Z58" i="1"/>
  <c r="AF58" i="1"/>
  <c r="AL58" i="1"/>
  <c r="AR58" i="1"/>
  <c r="AQ78" i="1"/>
  <c r="T78" i="1"/>
  <c r="U78" i="1"/>
  <c r="AA78" i="1"/>
  <c r="V78" i="1"/>
  <c r="AI78" i="1"/>
  <c r="Q58" i="1"/>
  <c r="W58" i="1"/>
  <c r="AC58" i="1"/>
  <c r="AI58" i="1"/>
  <c r="AO58" i="1"/>
  <c r="Q78" i="1"/>
  <c r="X78" i="1"/>
  <c r="AF78" i="1"/>
  <c r="AK78" i="1" l="1"/>
  <c r="AD78" i="1"/>
  <c r="Z78" i="1"/>
  <c r="R78" i="1"/>
  <c r="AJ78" i="1"/>
  <c r="AC78" i="1"/>
  <c r="W78" i="1"/>
  <c r="AB78" i="1"/>
  <c r="AH78" i="1"/>
  <c r="AG78" i="1"/>
  <c r="AE78" i="1"/>
  <c r="S78" i="1"/>
  <c r="Y78" i="1"/>
</calcChain>
</file>

<file path=xl/sharedStrings.xml><?xml version="1.0" encoding="utf-8"?>
<sst xmlns="http://schemas.openxmlformats.org/spreadsheetml/2006/main" count="389" uniqueCount="113">
  <si>
    <t>INDICADORES DE GESTIÓN / DIRECCIÓN DE PLANIFICACIÓN
MATERIA CIVIL</t>
  </si>
  <si>
    <t>OBSERVACIONES</t>
  </si>
  <si>
    <t>CUOTA DE TRABAJO</t>
  </si>
  <si>
    <t>CUOTA DE TRABAJO: Cantidad de días Laborales del mes</t>
  </si>
  <si>
    <r>
      <rPr>
        <sz val="8"/>
        <rFont val="Arial"/>
        <family val="2"/>
        <charset val="1"/>
      </rPr>
      <t xml:space="preserve">Cantidad de días </t>
    </r>
    <r>
      <rPr>
        <b/>
        <sz val="8"/>
        <rFont val="Arial"/>
        <family val="2"/>
        <charset val="1"/>
      </rPr>
      <t>NO laborados</t>
    </r>
    <r>
      <rPr>
        <sz val="8"/>
        <rFont val="Arial"/>
        <family val="2"/>
        <charset val="1"/>
      </rPr>
      <t xml:space="preserve"> en el mes por Funcionario, y días dedicados a asistir a Audiencias de Juicio que impidieron realizar o firmar proveído</t>
    </r>
  </si>
  <si>
    <t>Días fuera del Despacho sin Sustitución o en labores de manifestación o apoyo</t>
  </si>
  <si>
    <t>Mensual</t>
  </si>
  <si>
    <t>Coordinadora o Coordinador Judicial</t>
  </si>
  <si>
    <t>Este dato se obtiene del módulo estadístico del Escritorio Virtual</t>
  </si>
  <si>
    <t>Cuota Diaria</t>
  </si>
  <si>
    <t>Técnico Judicial 1</t>
  </si>
  <si>
    <t>Técnico Judicial 2</t>
  </si>
  <si>
    <t>Técnico Judicial 3</t>
  </si>
  <si>
    <t>Técnico Judicial 4</t>
  </si>
  <si>
    <t>Técnico Judicial 5</t>
  </si>
  <si>
    <t>Técnico (Cajero)</t>
  </si>
  <si>
    <t>Coord. Judicial</t>
  </si>
  <si>
    <t>Persona Juzgadora 1</t>
  </si>
  <si>
    <t>Persona Juzgadora 2</t>
  </si>
  <si>
    <t>Persona Juzgadora 3</t>
  </si>
  <si>
    <t>Persona Juzgadora 4</t>
  </si>
  <si>
    <t>Persona Juzgadora 5</t>
  </si>
  <si>
    <t>Detalle</t>
  </si>
  <si>
    <t>Rangos</t>
  </si>
  <si>
    <t>Categoría</t>
  </si>
  <si>
    <t>N°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</si>
  <si>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</si>
  <si>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</si>
  <si>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</si>
  <si>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</si>
  <si>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</si>
  <si>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</si>
  <si>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</si>
  <si>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</si>
  <si>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</si>
  <si>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</si>
  <si>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ENTRADA TOTAL</t>
  </si>
  <si>
    <t>Este datos se obtiene del informe de estadística.</t>
  </si>
  <si>
    <t>&gt;</t>
  </si>
  <si>
    <t>&lt;=</t>
  </si>
  <si>
    <t>X</t>
  </si>
  <si>
    <t>&lt;</t>
  </si>
  <si>
    <t>Casos Entrados</t>
  </si>
  <si>
    <t>Casos Reentrados</t>
  </si>
  <si>
    <t>Reactivos</t>
  </si>
  <si>
    <t>Salida</t>
  </si>
  <si>
    <t>SALIDA TOTAL</t>
  </si>
  <si>
    <t>Casos Terminados</t>
  </si>
  <si>
    <t>Casos Inactivos</t>
  </si>
  <si>
    <t>Circulante</t>
  </si>
  <si>
    <t>(Circulante Inicial + Entradas+Reentrados) - Terminados-Inactivos</t>
  </si>
  <si>
    <t>Relación salida / entrada</t>
  </si>
  <si>
    <t>(Salidas/Entradas)*100</t>
  </si>
  <si>
    <t>Los datos de entradas y salidas se obtienen del informe de estadística.</t>
  </si>
  <si>
    <t>Plazos</t>
  </si>
  <si>
    <t>Análisis de Plazos</t>
  </si>
  <si>
    <t>Fecha actual</t>
  </si>
  <si>
    <t>Plazo espera de dictado de sentencia</t>
  </si>
  <si>
    <t>Fecha actual - fecha del expediente más antiguo pendiente de fallar</t>
  </si>
  <si>
    <t>Este dato se obtiene del libro de pase a fallo</t>
  </si>
  <si>
    <t>Fecha expediente más antiguo pendiente de fallo</t>
  </si>
  <si>
    <t>Plazo espera para realización audiencia</t>
  </si>
  <si>
    <t>Fecha del ultimo señalamiento - fecha actual</t>
  </si>
  <si>
    <t>Este dato se obtiene de la Agenda Cronos</t>
  </si>
  <si>
    <t>Fecha ultimo señalamiento</t>
  </si>
  <si>
    <t>Plazo para resolver demandas nuevas</t>
  </si>
  <si>
    <t>Fecha actual - fecha de la demanda más antigua pendiente de la primera resolución</t>
  </si>
  <si>
    <t>Este dato se obtiene del Escritorio Virtual.</t>
  </si>
  <si>
    <t>Fecha demanda más antigua pendiente de resolver</t>
  </si>
  <si>
    <t>Plazo para resolver escritos</t>
  </si>
  <si>
    <r>
      <rPr>
        <sz val="8"/>
        <rFont val="Arial"/>
        <family val="2"/>
        <charset val="1"/>
      </rPr>
      <t>Fecha actual - fecha del escrito más antiguo pendiente de resolver de expedientes</t>
    </r>
    <r>
      <rPr>
        <b/>
        <sz val="8"/>
        <rFont val="Arial"/>
        <family val="2"/>
        <charset val="1"/>
      </rPr>
      <t xml:space="preserve"> que se encuentran fuera del despacho</t>
    </r>
  </si>
  <si>
    <r>
      <rPr>
        <sz val="8"/>
        <rFont val="Arial"/>
        <family val="2"/>
        <charset val="1"/>
      </rPr>
      <t xml:space="preserve">Fecha escrito más antiguo pendiente de resolver </t>
    </r>
    <r>
      <rPr>
        <b/>
        <sz val="8"/>
        <rFont val="Arial"/>
        <family val="2"/>
        <charset val="1"/>
      </rPr>
      <t>de expedientes que se encuentran archivados, en el Superior, suspendidos,  etc.</t>
    </r>
  </si>
  <si>
    <r>
      <rPr>
        <sz val="8"/>
        <rFont val="Arial"/>
        <family val="2"/>
        <charset val="1"/>
      </rPr>
      <t xml:space="preserve">Fecha actual - fecha del escrito más antiguo pendiente de resolver de los </t>
    </r>
    <r>
      <rPr>
        <b/>
        <sz val="8"/>
        <rFont val="Arial"/>
        <family val="2"/>
        <charset val="1"/>
      </rPr>
      <t>que están en el despacho</t>
    </r>
  </si>
  <si>
    <r>
      <rPr>
        <sz val="8"/>
        <rFont val="Arial"/>
        <family val="2"/>
        <charset val="1"/>
      </rPr>
      <t xml:space="preserve">Fecha escrito más antiguo pendiente de resolver </t>
    </r>
    <r>
      <rPr>
        <b/>
        <sz val="8"/>
        <rFont val="Arial"/>
        <family val="2"/>
        <charset val="1"/>
      </rPr>
      <t>(expedientes en estado de trámite)</t>
    </r>
  </si>
  <si>
    <t>Operacional</t>
  </si>
  <si>
    <t>Cantidad de escritos pendientes de resolver</t>
  </si>
  <si>
    <t>Cantidad TOTAL de escritos pendientes de resolver (incluye los reservados)</t>
  </si>
  <si>
    <t>Cantidad de escritos pendientes de resolver en estado de Trámite (excluyendo los de los expedientes que se encuentran fuera del despacho y reservados)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</si>
  <si>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</si>
  <si>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</si>
  <si>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</si>
  <si>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</si>
  <si>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</si>
  <si>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Audiencias pendientes de realización</t>
  </si>
  <si>
    <t>Agenda Cronos</t>
  </si>
  <si>
    <t>Cantidad de expedientes pendientes de fallo</t>
  </si>
  <si>
    <t>Expedientes pendientes de fallo</t>
  </si>
  <si>
    <t>Cantidad de resoluciones pasados a firmar por Técnico o Técnica</t>
  </si>
  <si>
    <t>Este dato se obtiene del escritorio virtual</t>
  </si>
  <si>
    <t>Persona Técnica Judicial 1</t>
  </si>
  <si>
    <t>Persona Técnica Judicial 2</t>
  </si>
  <si>
    <t>Persona Técnica Judicial 3</t>
  </si>
  <si>
    <t>Persona Técnica Judicial 4</t>
  </si>
  <si>
    <t>Persona Técnica Judicial 5</t>
  </si>
  <si>
    <t>Porcentaje de rendimiento por Técnico o Técnica</t>
  </si>
  <si>
    <t>(Cantidad de resoluciones pasadas a firmar / Cantidad de resoluciones a realizar)</t>
  </si>
  <si>
    <t>Cantidad de giros realizados por el Cajero (Coord. Jud.)</t>
  </si>
  <si>
    <r>
      <rPr>
        <sz val="8"/>
        <rFont val="Arial"/>
        <family val="2"/>
        <charset val="1"/>
      </rPr>
      <t xml:space="preserve">Porcentaje de rendimiento del Cajero </t>
    </r>
    <r>
      <rPr>
        <b/>
        <sz val="8"/>
        <rFont val="Arial"/>
        <family val="2"/>
        <charset val="1"/>
      </rPr>
      <t>(Coord. Jud.)</t>
    </r>
  </si>
  <si>
    <t>Cantidad Personas Juzgadoras del despacho</t>
  </si>
  <si>
    <t>Cantidad de sentencias dictadas por juez o jueza</t>
  </si>
  <si>
    <t>Cuota mensual por persona Juzgadora</t>
  </si>
  <si>
    <t>Este dato se obtiene libro de sentencias</t>
  </si>
  <si>
    <t>Total de sentencias</t>
  </si>
  <si>
    <t>De Audiencias Complementarias y Escritorio</t>
  </si>
  <si>
    <t>Otras resoluciones</t>
  </si>
  <si>
    <r>
      <rPr>
        <sz val="8"/>
        <rFont val="Arial"/>
        <family val="2"/>
        <charset val="1"/>
      </rPr>
      <t>Cantidad de sentencias dictadas</t>
    </r>
    <r>
      <rPr>
        <b/>
        <sz val="8"/>
        <rFont val="Arial"/>
        <family val="2"/>
        <charset val="1"/>
      </rPr>
      <t xml:space="preserve"> por apoyo de jueces del Centro de Apoyo, Coordinación y Mejoramiento de la Función Jurisdiccional (CACMFJ)</t>
    </r>
  </si>
  <si>
    <t>Juezas y Jueces de Apoyo</t>
  </si>
  <si>
    <t>Porcentaje de rendimiento por Juez o Jueza</t>
  </si>
  <si>
    <t>(Cantidad de sentencias dictadas/ Cantidad de sentencias necesarios)</t>
  </si>
  <si>
    <t>Cantidad de resoluciones firmadas por Jueza o Juez</t>
  </si>
  <si>
    <t>Versión N° 1 de Matriz de Indicadores: Vigente a partir del 08 de octubre de 2018.</t>
  </si>
  <si>
    <t>Versión N° 2 de Matriz de Indicadores: Vigente a partir del 01 de octubre de 2019. (Se ajusta la cuota de trabajo de las personas juzgadoras a 6 asuntos por mes y se define un parámetro de medición para el indicador #9)</t>
  </si>
  <si>
    <t>Versión N° 3 de Matriz de Indicadores: Vigente a partir del 25 de noviembre de 2019 (Se ajustan los parámetros de medición para el indicador #2 y #3, y #15, se ajusta el cálculo del indicador #19).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</si>
</sst>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%"/>
    <numFmt numFmtId="165" formatCode="0.0000"/>
    <numFmt numFmtId="166" formatCode="0.0%"/>
    <numFmt numFmtId="167" formatCode="dd/mm/yy;@"/>
    <numFmt numFmtId="168" formatCode="0.0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CC00"/>
      </patternFill>
    </fill>
    <fill>
      <patternFill patternType="solid">
        <fgColor rgb="FFFCD5B4"/>
        <bgColor rgb="FFD9D9D9"/>
      </patternFill>
    </fill>
    <fill>
      <patternFill patternType="solid">
        <fgColor rgb="FF92CDDC"/>
        <bgColor rgb="FFB7DEE8"/>
      </patternFill>
    </fill>
    <fill>
      <patternFill patternType="solid">
        <fgColor rgb="FFD9D9D9"/>
        <bgColor rgb="FFB7DEE8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808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808080"/>
        <bgColor rgb="FF969696"/>
      </patternFill>
    </fill>
    <fill>
      <patternFill patternType="solid">
        <fgColor rgb="FFB7DEE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1" fillId="0" borderId="0"/>
  </cellStyleXfs>
  <cellXfs count="138">
    <xf numFmtId="0" fontId="0" fillId="0" borderId="0" xfId="0"/>
    <xf numFmtId="0" fontId="0" fillId="0" borderId="0" xfId="0" applyProtection="1"/>
    <xf numFmtId="0" fontId="1" fillId="0" borderId="0" xfId="0" applyFont="1"/>
    <xf numFmtId="0" fontId="0" fillId="0" borderId="0" xfId="0" applyFont="1" applyBorder="1" applyAlignment="1">
      <alignment horizontal="center"/>
    </xf>
    <xf numFmtId="1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protection locked="0"/>
    </xf>
    <xf numFmtId="0" fontId="4" fillId="4" borderId="5" xfId="0" applyFont="1" applyFill="1" applyBorder="1" applyAlignment="1" applyProtection="1">
      <alignment vertical="center" wrapText="1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vertical="center" wrapText="1"/>
    </xf>
    <xf numFmtId="0" fontId="4" fillId="9" borderId="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4" fontId="4" fillId="13" borderId="8" xfId="0" applyNumberFormat="1" applyFont="1" applyFill="1" applyBorder="1" applyAlignment="1" applyProtection="1">
      <alignment horizontal="center" vertical="center" wrapText="1"/>
    </xf>
    <xf numFmtId="4" fontId="6" fillId="4" borderId="8" xfId="0" applyNumberFormat="1" applyFont="1" applyFill="1" applyBorder="1" applyAlignment="1" applyProtection="1">
      <alignment horizontal="center" vertical="center" wrapText="1"/>
    </xf>
    <xf numFmtId="166" fontId="6" fillId="4" borderId="8" xfId="0" applyNumberFormat="1" applyFont="1" applyFill="1" applyBorder="1" applyAlignment="1" applyProtection="1">
      <alignment horizontal="center" vertical="center" wrapText="1"/>
    </xf>
    <xf numFmtId="166" fontId="8" fillId="10" borderId="8" xfId="0" applyNumberFormat="1" applyFont="1" applyFill="1" applyBorder="1" applyAlignment="1" applyProtection="1">
      <alignment horizontal="center" vertical="center" wrapText="1"/>
    </xf>
    <xf numFmtId="1" fontId="6" fillId="10" borderId="8" xfId="0" applyNumberFormat="1" applyFont="1" applyFill="1" applyBorder="1" applyAlignment="1" applyProtection="1">
      <alignment horizontal="center" vertical="center" wrapText="1"/>
    </xf>
    <xf numFmtId="1" fontId="6" fillId="14" borderId="8" xfId="0" applyNumberFormat="1" applyFont="1" applyFill="1" applyBorder="1" applyAlignment="1" applyProtection="1">
      <alignment horizontal="center" vertical="center" wrapText="1"/>
    </xf>
    <xf numFmtId="1" fontId="8" fillId="14" borderId="8" xfId="0" applyNumberFormat="1" applyFont="1" applyFill="1" applyBorder="1" applyAlignment="1" applyProtection="1">
      <alignment horizontal="center" vertical="center" wrapText="1"/>
    </xf>
    <xf numFmtId="166" fontId="8" fillId="15" borderId="8" xfId="0" applyNumberFormat="1" applyFont="1" applyFill="1" applyBorder="1" applyAlignment="1" applyProtection="1">
      <alignment horizontal="center" vertical="center" wrapText="1"/>
    </xf>
    <xf numFmtId="1" fontId="6" fillId="15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/>
      <protection locked="0"/>
    </xf>
    <xf numFmtId="4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166" fontId="6" fillId="4" borderId="6" xfId="0" applyNumberFormat="1" applyFont="1" applyFill="1" applyBorder="1" applyAlignment="1" applyProtection="1">
      <alignment horizontal="center" vertical="center" wrapText="1"/>
    </xf>
    <xf numFmtId="166" fontId="8" fillId="10" borderId="1" xfId="0" applyNumberFormat="1" applyFont="1" applyFill="1" applyBorder="1" applyAlignment="1" applyProtection="1">
      <alignment horizontal="center" vertical="center" wrapText="1"/>
    </xf>
    <xf numFmtId="1" fontId="6" fillId="10" borderId="1" xfId="0" applyNumberFormat="1" applyFont="1" applyFill="1" applyBorder="1" applyAlignment="1" applyProtection="1">
      <alignment horizontal="center" vertical="center" wrapText="1"/>
    </xf>
    <xf numFmtId="1" fontId="6" fillId="14" borderId="1" xfId="0" applyNumberFormat="1" applyFont="1" applyFill="1" applyBorder="1" applyAlignment="1" applyProtection="1">
      <alignment horizontal="center" vertical="center" wrapText="1"/>
    </xf>
    <xf numFmtId="1" fontId="8" fillId="14" borderId="1" xfId="0" applyNumberFormat="1" applyFont="1" applyFill="1" applyBorder="1" applyAlignment="1" applyProtection="1">
      <alignment horizontal="center" vertical="center" wrapText="1"/>
    </xf>
    <xf numFmtId="166" fontId="8" fillId="15" borderId="1" xfId="0" applyNumberFormat="1" applyFont="1" applyFill="1" applyBorder="1" applyAlignment="1" applyProtection="1">
      <alignment horizontal="center" vertical="center" wrapText="1"/>
    </xf>
    <xf numFmtId="1" fontId="6" fillId="15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16" borderId="6" xfId="0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4" fontId="4" fillId="13" borderId="1" xfId="0" applyNumberFormat="1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1" fontId="8" fillId="15" borderId="1" xfId="0" applyNumberFormat="1" applyFont="1" applyFill="1" applyBorder="1" applyAlignment="1" applyProtection="1">
      <alignment horizontal="center" vertical="center" wrapText="1"/>
    </xf>
    <xf numFmtId="3" fontId="4" fillId="8" borderId="11" xfId="0" applyNumberFormat="1" applyFont="1" applyFill="1" applyBorder="1" applyAlignment="1" applyProtection="1">
      <alignment horizontal="center" vertical="center" wrapText="1"/>
    </xf>
    <xf numFmtId="0" fontId="6" fillId="8" borderId="11" xfId="0" applyFont="1" applyFill="1" applyBorder="1" applyAlignment="1" applyProtection="1">
      <alignment horizontal="center" vertical="center" wrapText="1"/>
    </xf>
    <xf numFmtId="4" fontId="6" fillId="8" borderId="11" xfId="0" applyNumberFormat="1" applyFont="1" applyFill="1" applyBorder="1" applyAlignment="1" applyProtection="1">
      <alignment horizontal="center" vertical="center" wrapText="1"/>
    </xf>
    <xf numFmtId="4" fontId="6" fillId="4" borderId="11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166" fontId="6" fillId="4" borderId="11" xfId="0" applyNumberFormat="1" applyFont="1" applyFill="1" applyBorder="1" applyAlignment="1" applyProtection="1">
      <alignment horizontal="center" vertical="center" wrapText="1"/>
    </xf>
    <xf numFmtId="166" fontId="8" fillId="10" borderId="11" xfId="0" applyNumberFormat="1" applyFont="1" applyFill="1" applyBorder="1" applyAlignment="1" applyProtection="1">
      <alignment horizontal="center" vertical="center" wrapText="1"/>
    </xf>
    <xf numFmtId="164" fontId="6" fillId="10" borderId="11" xfId="1" applyFont="1" applyFill="1" applyBorder="1" applyAlignment="1" applyProtection="1">
      <alignment horizontal="center" vertical="center" wrapText="1"/>
    </xf>
    <xf numFmtId="164" fontId="6" fillId="14" borderId="11" xfId="1" applyFont="1" applyFill="1" applyBorder="1" applyAlignment="1" applyProtection="1">
      <alignment horizontal="center" vertical="center" wrapText="1"/>
    </xf>
    <xf numFmtId="1" fontId="8" fillId="14" borderId="11" xfId="0" applyNumberFormat="1" applyFont="1" applyFill="1" applyBorder="1" applyAlignment="1" applyProtection="1">
      <alignment horizontal="center" vertical="center" wrapText="1"/>
    </xf>
    <xf numFmtId="166" fontId="8" fillId="15" borderId="11" xfId="0" applyNumberFormat="1" applyFont="1" applyFill="1" applyBorder="1" applyAlignment="1" applyProtection="1">
      <alignment horizontal="center" vertical="center" wrapText="1"/>
    </xf>
    <xf numFmtId="164" fontId="6" fillId="15" borderId="11" xfId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/>
      <protection locked="0"/>
    </xf>
    <xf numFmtId="14" fontId="5" fillId="0" borderId="8" xfId="0" applyNumberFormat="1" applyFont="1" applyBorder="1" applyAlignment="1" applyProtection="1">
      <alignment horizontal="center" vertical="center"/>
      <protection locked="0"/>
    </xf>
    <xf numFmtId="14" fontId="5" fillId="4" borderId="9" xfId="0" applyNumberFormat="1" applyFont="1" applyFill="1" applyBorder="1" applyAlignment="1" applyProtection="1">
      <alignment horizontal="center"/>
      <protection locked="0"/>
    </xf>
    <xf numFmtId="1" fontId="6" fillId="10" borderId="1" xfId="1" applyNumberFormat="1" applyFont="1" applyFill="1" applyBorder="1" applyAlignment="1" applyProtection="1">
      <alignment horizontal="center" vertical="center" wrapText="1"/>
    </xf>
    <xf numFmtId="1" fontId="6" fillId="15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167" fontId="5" fillId="0" borderId="2" xfId="0" applyNumberFormat="1" applyFont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protection locked="0"/>
    </xf>
    <xf numFmtId="1" fontId="6" fillId="10" borderId="8" xfId="1" applyNumberFormat="1" applyFont="1" applyFill="1" applyBorder="1" applyAlignment="1" applyProtection="1">
      <alignment horizontal="center" vertical="center" wrapText="1"/>
    </xf>
    <xf numFmtId="1" fontId="8" fillId="15" borderId="8" xfId="0" applyNumberFormat="1" applyFont="1" applyFill="1" applyBorder="1" applyAlignment="1" applyProtection="1">
      <alignment horizontal="center" vertical="center" wrapText="1"/>
    </xf>
    <xf numFmtId="1" fontId="6" fillId="15" borderId="8" xfId="1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164" fontId="6" fillId="10" borderId="1" xfId="1" applyFont="1" applyFill="1" applyBorder="1" applyAlignment="1" applyProtection="1">
      <alignment horizontal="center" vertical="center" wrapText="1"/>
    </xf>
    <xf numFmtId="164" fontId="6" fillId="14" borderId="1" xfId="1" applyFont="1" applyFill="1" applyBorder="1" applyAlignment="1" applyProtection="1">
      <alignment horizontal="center" vertical="center" wrapText="1"/>
    </xf>
    <xf numFmtId="164" fontId="6" fillId="15" borderId="1" xfId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4" fillId="17" borderId="1" xfId="0" applyNumberFormat="1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 applyProtection="1">
      <alignment horizontal="center" vertical="center" wrapText="1"/>
    </xf>
    <xf numFmtId="1" fontId="5" fillId="13" borderId="1" xfId="0" applyNumberFormat="1" applyFont="1" applyFill="1" applyBorder="1" applyAlignment="1">
      <alignment horizontal="center" vertical="center"/>
    </xf>
    <xf numFmtId="1" fontId="5" fillId="13" borderId="1" xfId="0" applyNumberFormat="1" applyFont="1" applyFill="1" applyBorder="1" applyAlignment="1" applyProtection="1">
      <alignment horizontal="center" vertical="center"/>
      <protection locked="0"/>
    </xf>
    <xf numFmtId="1" fontId="6" fillId="14" borderId="1" xfId="1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protection locked="0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1" applyFont="1" applyBorder="1" applyAlignment="1" applyProtection="1">
      <alignment horizontal="center" vertical="center" wrapText="1"/>
    </xf>
    <xf numFmtId="164" fontId="6" fillId="0" borderId="11" xfId="1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/>
    </xf>
    <xf numFmtId="0" fontId="10" fillId="0" borderId="16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164" fontId="4" fillId="17" borderId="1" xfId="1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3" fontId="4" fillId="4" borderId="7" xfId="0" applyNumberFormat="1" applyFont="1" applyFill="1" applyBorder="1" applyAlignment="1" applyProtection="1">
      <alignment horizontal="center" vertical="center" textRotation="90" wrapText="1"/>
    </xf>
    <xf numFmtId="3" fontId="4" fillId="4" borderId="8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6" fillId="4" borderId="1" xfId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1" fontId="6" fillId="7" borderId="1" xfId="1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3" fontId="4" fillId="0" borderId="11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4" fontId="6" fillId="4" borderId="2" xfId="0" applyNumberFormat="1" applyFont="1" applyFill="1" applyBorder="1" applyAlignment="1" applyProtection="1">
      <alignment horizontal="center" vertical="center" wrapText="1"/>
    </xf>
    <xf numFmtId="166" fontId="6" fillId="4" borderId="2" xfId="0" applyNumberFormat="1" applyFont="1" applyFill="1" applyBorder="1" applyAlignment="1" applyProtection="1">
      <alignment horizontal="center" vertical="center" wrapText="1"/>
    </xf>
    <xf numFmtId="1" fontId="6" fillId="7" borderId="2" xfId="1" applyNumberFormat="1" applyFont="1" applyFill="1" applyBorder="1" applyAlignment="1" applyProtection="1">
      <alignment horizontal="center" vertical="center" wrapText="1"/>
    </xf>
    <xf numFmtId="3" fontId="4" fillId="4" borderId="14" xfId="0" applyNumberFormat="1" applyFont="1" applyFill="1" applyBorder="1" applyAlignment="1" applyProtection="1">
      <alignment horizontal="center" vertical="center" textRotation="90" wrapText="1"/>
    </xf>
    <xf numFmtId="3" fontId="4" fillId="8" borderId="8" xfId="0" applyNumberFormat="1" applyFont="1" applyFill="1" applyBorder="1" applyAlignment="1" applyProtection="1">
      <alignment horizontal="center" vertical="center" wrapText="1"/>
    </xf>
    <xf numFmtId="1" fontId="6" fillId="7" borderId="8" xfId="1" applyNumberFormat="1" applyFont="1" applyFill="1" applyBorder="1" applyAlignment="1" applyProtection="1">
      <alignment horizontal="center" vertical="center" wrapText="1"/>
    </xf>
    <xf numFmtId="17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center" vertical="center"/>
    </xf>
    <xf numFmtId="0" fontId="4" fillId="11" borderId="2" xfId="0" applyFont="1" applyFill="1" applyBorder="1" applyAlignment="1" applyProtection="1">
      <alignment horizontal="center" vertical="center"/>
    </xf>
    <xf numFmtId="0" fontId="7" fillId="12" borderId="2" xfId="0" applyFont="1" applyFill="1" applyBorder="1" applyAlignment="1" applyProtection="1">
      <alignment horizontal="center" vertical="center"/>
    </xf>
    <xf numFmtId="164" fontId="6" fillId="7" borderId="1" xfId="1" applyFont="1" applyFill="1" applyBorder="1" applyAlignment="1" applyProtection="1">
      <alignment horizontal="center" vertical="center" wrapText="1"/>
    </xf>
    <xf numFmtId="165" fontId="6" fillId="8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" fontId="6" fillId="8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3" fontId="4" fillId="4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19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z val="11"/>
      </font>
      <numFmt numFmtId="0" formatCode="General"/>
      <fill>
        <patternFill>
          <bgColor rgb="FF92D050"/>
        </patternFill>
      </fill>
    </dxf>
    <dxf>
      <font>
        <sz val="11"/>
      </font>
      <numFmt numFmtId="0" formatCode="General"/>
      <fill>
        <patternFill>
          <bgColor rgb="FFFF0000"/>
        </patternFill>
      </fill>
    </dxf>
    <dxf>
      <font>
        <sz val="11"/>
      </font>
      <numFmt numFmtId="0" formatCode="General"/>
      <fill>
        <patternFill>
          <bgColor rgb="FFFFFF00"/>
        </patternFill>
      </fill>
    </dxf>
    <dxf>
      <font>
        <sz val="11"/>
      </font>
      <numFmt numFmtId="0" formatCode="General"/>
      <fill>
        <patternFill>
          <bgColor rgb="FFD9D9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B7DEE8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CDDC"/>
      <rgbColor rgb="FFFF99CC"/>
      <rgbColor rgb="FFBFBFBF"/>
      <rgbColor rgb="FFFCD5B4"/>
      <rgbColor rgb="FF3366FF"/>
      <rgbColor rgb="FF33CCCC"/>
      <rgbColor rgb="FF92D050"/>
      <rgbColor rgb="FFFFCC00"/>
      <rgbColor rgb="FFFFC0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4"/>
  <sheetViews>
    <sheetView tabSelected="1" zoomScaleNormal="100" workbookViewId="0">
      <pane xSplit="16" ySplit="2" topLeftCell="AJ3" activePane="bottomRight" state="frozen"/>
      <selection pane="topRight" activeCell="Q1" sqref="Q1"/>
      <selection pane="bottomLeft" activeCell="A3" sqref="A3"/>
      <selection pane="bottomRight" activeCell="Q55" sqref="Q55"/>
    </sheetView>
  </sheetViews>
  <sheetFormatPr baseColWidth="10" defaultColWidth="9.140625" defaultRowHeight="15" x14ac:dyDescent="0.25"/>
  <cols>
    <col min="1" max="1" width="9.28515625" style="1" customWidth="1"/>
    <col min="2" max="2" width="5.140625" style="1" customWidth="1"/>
    <col min="3" max="3" width="23.42578125" style="1" customWidth="1"/>
    <col min="4" max="4" width="30.5703125" style="1" customWidth="1"/>
    <col min="5" max="7" width="11.5703125" style="1" hidden="1" customWidth="1"/>
    <col min="8" max="8" width="4" style="1" customWidth="1"/>
    <col min="9" max="10" width="6.85546875" style="1" customWidth="1"/>
    <col min="11" max="11" width="4.28515625" style="1" customWidth="1"/>
    <col min="12" max="12" width="4.5703125" style="1" customWidth="1"/>
    <col min="13" max="13" width="4.28515625" style="1" customWidth="1"/>
    <col min="14" max="14" width="6.85546875" style="1" customWidth="1"/>
    <col min="15" max="15" width="4" style="1" customWidth="1"/>
    <col min="16" max="16" width="6.85546875" style="1" customWidth="1"/>
    <col min="17" max="36" width="11.5703125" style="2" customWidth="1"/>
    <col min="37" max="37" width="12.42578125" style="2" customWidth="1"/>
    <col min="38" max="45" width="11.5703125" style="2" customWidth="1"/>
    <col min="46" max="46" width="43.28515625" customWidth="1"/>
    <col min="47" max="1025" width="11.5703125" style="3" customWidth="1"/>
  </cols>
  <sheetData>
    <row r="1" spans="1:46" ht="14.45" customHeight="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24">
        <v>43374</v>
      </c>
      <c r="R1" s="124">
        <v>43405</v>
      </c>
      <c r="S1" s="124">
        <v>43435</v>
      </c>
      <c r="T1" s="124">
        <v>43466</v>
      </c>
      <c r="U1" s="124">
        <v>43497</v>
      </c>
      <c r="V1" s="124">
        <v>43525</v>
      </c>
      <c r="W1" s="124">
        <v>43556</v>
      </c>
      <c r="X1" s="124">
        <v>43586</v>
      </c>
      <c r="Y1" s="124">
        <v>43617</v>
      </c>
      <c r="Z1" s="124">
        <v>43647</v>
      </c>
      <c r="AA1" s="124">
        <v>43678</v>
      </c>
      <c r="AB1" s="124">
        <v>43709</v>
      </c>
      <c r="AC1" s="124">
        <v>43739</v>
      </c>
      <c r="AD1" s="124">
        <v>43770</v>
      </c>
      <c r="AE1" s="124">
        <v>43800</v>
      </c>
      <c r="AF1" s="124">
        <v>43831</v>
      </c>
      <c r="AG1" s="124">
        <v>43862</v>
      </c>
      <c r="AH1" s="124">
        <v>43891</v>
      </c>
      <c r="AI1" s="124">
        <v>43922</v>
      </c>
      <c r="AJ1" s="124">
        <v>43952</v>
      </c>
      <c r="AK1" s="124">
        <v>43983</v>
      </c>
      <c r="AL1" s="124">
        <v>44013</v>
      </c>
      <c r="AM1" s="124">
        <v>44044</v>
      </c>
      <c r="AN1" s="124">
        <v>44075</v>
      </c>
      <c r="AO1" s="124">
        <v>44105</v>
      </c>
      <c r="AP1" s="124">
        <v>44136</v>
      </c>
      <c r="AQ1" s="124">
        <v>44166</v>
      </c>
      <c r="AR1" s="124">
        <v>44197</v>
      </c>
      <c r="AS1" s="124">
        <v>44228</v>
      </c>
      <c r="AT1" s="134" t="s">
        <v>1</v>
      </c>
    </row>
    <row r="2" spans="1:46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34"/>
    </row>
    <row r="3" spans="1:46" ht="18.600000000000001" customHeight="1" x14ac:dyDescent="0.25">
      <c r="A3" s="135" t="s">
        <v>2</v>
      </c>
      <c r="B3" s="136" t="s">
        <v>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4">
        <v>17</v>
      </c>
      <c r="R3" s="4">
        <v>22</v>
      </c>
      <c r="S3" s="4">
        <v>15</v>
      </c>
      <c r="T3" s="4">
        <v>19</v>
      </c>
      <c r="U3" s="4">
        <v>20</v>
      </c>
      <c r="V3" s="4">
        <v>16</v>
      </c>
      <c r="W3" s="4">
        <v>16</v>
      </c>
      <c r="X3" s="4">
        <v>22</v>
      </c>
      <c r="Y3" s="4">
        <v>20</v>
      </c>
      <c r="Z3" s="4">
        <v>22</v>
      </c>
      <c r="AA3" s="4">
        <v>20</v>
      </c>
      <c r="AB3" s="4">
        <v>21</v>
      </c>
      <c r="AC3" s="4">
        <v>22</v>
      </c>
      <c r="AD3" s="4">
        <v>21</v>
      </c>
      <c r="AE3" s="4">
        <v>15</v>
      </c>
      <c r="AF3" s="4">
        <v>20</v>
      </c>
      <c r="AG3" s="4">
        <v>20</v>
      </c>
      <c r="AH3" s="4">
        <v>22</v>
      </c>
      <c r="AI3" s="4">
        <v>17</v>
      </c>
      <c r="AJ3" s="4">
        <v>20</v>
      </c>
      <c r="AK3" s="4">
        <v>22</v>
      </c>
      <c r="AL3" s="4">
        <v>22</v>
      </c>
      <c r="AM3" s="4"/>
      <c r="AN3" s="4"/>
      <c r="AO3" s="4"/>
      <c r="AP3" s="4"/>
      <c r="AQ3" s="4"/>
      <c r="AR3" s="4"/>
      <c r="AS3" s="4"/>
      <c r="AT3" s="5"/>
    </row>
    <row r="4" spans="1:46" ht="15" customHeight="1" x14ac:dyDescent="0.25">
      <c r="A4" s="135"/>
      <c r="B4" s="6"/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  <c r="H4" s="129" t="s">
        <v>9</v>
      </c>
      <c r="I4" s="129"/>
      <c r="J4" s="129"/>
      <c r="K4" s="129"/>
      <c r="L4" s="133">
        <v>15</v>
      </c>
      <c r="M4" s="133"/>
      <c r="N4" s="105" t="s">
        <v>10</v>
      </c>
      <c r="O4" s="105"/>
      <c r="P4" s="105"/>
      <c r="Q4" s="8"/>
      <c r="R4" s="8">
        <v>1.5</v>
      </c>
      <c r="S4" s="8">
        <v>1</v>
      </c>
      <c r="T4" s="8">
        <v>2</v>
      </c>
      <c r="U4" s="8">
        <v>2.5</v>
      </c>
      <c r="V4" s="8">
        <v>2</v>
      </c>
      <c r="W4" s="8">
        <v>2.5</v>
      </c>
      <c r="X4" s="8">
        <v>1</v>
      </c>
      <c r="Y4" s="8">
        <v>3.5</v>
      </c>
      <c r="Z4" s="8">
        <v>2.5</v>
      </c>
      <c r="AA4" s="8">
        <v>5</v>
      </c>
      <c r="AB4" s="8">
        <v>5</v>
      </c>
      <c r="AC4" s="8">
        <v>1.5</v>
      </c>
      <c r="AD4" s="8">
        <v>2.5</v>
      </c>
      <c r="AE4" s="8">
        <v>5</v>
      </c>
      <c r="AF4" s="8">
        <v>6</v>
      </c>
      <c r="AG4" s="8">
        <v>6.5</v>
      </c>
      <c r="AH4" s="8">
        <v>2</v>
      </c>
      <c r="AI4" s="8">
        <v>3</v>
      </c>
      <c r="AJ4" s="8"/>
      <c r="AK4" s="91">
        <v>2.5</v>
      </c>
      <c r="AL4" s="8">
        <v>2</v>
      </c>
      <c r="AM4" s="8"/>
      <c r="AN4" s="8"/>
      <c r="AO4" s="8"/>
      <c r="AP4" s="8"/>
      <c r="AQ4" s="8"/>
      <c r="AR4" s="8"/>
      <c r="AS4" s="8"/>
      <c r="AT4" s="9"/>
    </row>
    <row r="5" spans="1:46" ht="15" customHeight="1" x14ac:dyDescent="0.25">
      <c r="A5" s="135"/>
      <c r="B5" s="10"/>
      <c r="C5" s="101"/>
      <c r="D5" s="101"/>
      <c r="E5" s="101"/>
      <c r="F5" s="101"/>
      <c r="G5" s="101"/>
      <c r="H5" s="129" t="s">
        <v>9</v>
      </c>
      <c r="I5" s="129"/>
      <c r="J5" s="129"/>
      <c r="K5" s="129"/>
      <c r="L5" s="133">
        <v>15</v>
      </c>
      <c r="M5" s="133"/>
      <c r="N5" s="105" t="s">
        <v>11</v>
      </c>
      <c r="O5" s="105"/>
      <c r="P5" s="105"/>
      <c r="Q5" s="8"/>
      <c r="R5" s="8">
        <v>4.5</v>
      </c>
      <c r="S5" s="8">
        <v>2</v>
      </c>
      <c r="T5" s="8">
        <v>1</v>
      </c>
      <c r="U5" s="8">
        <v>2.5</v>
      </c>
      <c r="V5" s="8">
        <v>1.5</v>
      </c>
      <c r="W5" s="8">
        <v>12.5</v>
      </c>
      <c r="X5" s="8">
        <v>5</v>
      </c>
      <c r="Y5" s="8">
        <v>1.5</v>
      </c>
      <c r="Z5" s="8">
        <v>1</v>
      </c>
      <c r="AA5" s="8">
        <v>2.5</v>
      </c>
      <c r="AB5" s="8">
        <v>2.5</v>
      </c>
      <c r="AC5" s="8">
        <v>3</v>
      </c>
      <c r="AD5" s="8">
        <v>2.5</v>
      </c>
      <c r="AE5" s="8">
        <v>6</v>
      </c>
      <c r="AF5" s="8">
        <v>6.5</v>
      </c>
      <c r="AG5" s="8">
        <v>5</v>
      </c>
      <c r="AH5" s="8">
        <v>1</v>
      </c>
      <c r="AI5" s="8"/>
      <c r="AJ5" s="8">
        <v>0.5</v>
      </c>
      <c r="AK5" s="8">
        <v>2</v>
      </c>
      <c r="AL5" s="8">
        <v>3</v>
      </c>
      <c r="AM5" s="8"/>
      <c r="AN5" s="8"/>
      <c r="AO5" s="8"/>
      <c r="AP5" s="8"/>
      <c r="AQ5" s="8"/>
      <c r="AR5" s="8"/>
      <c r="AS5" s="8"/>
      <c r="AT5" s="9"/>
    </row>
    <row r="6" spans="1:46" ht="15" customHeight="1" x14ac:dyDescent="0.25">
      <c r="A6" s="135"/>
      <c r="B6" s="10"/>
      <c r="C6" s="101"/>
      <c r="D6" s="101"/>
      <c r="E6" s="101"/>
      <c r="F6" s="101"/>
      <c r="G6" s="101"/>
      <c r="H6" s="129" t="s">
        <v>9</v>
      </c>
      <c r="I6" s="129"/>
      <c r="J6" s="129"/>
      <c r="K6" s="129"/>
      <c r="L6" s="133">
        <v>15</v>
      </c>
      <c r="M6" s="133"/>
      <c r="N6" s="105" t="s">
        <v>12</v>
      </c>
      <c r="O6" s="105"/>
      <c r="P6" s="105"/>
      <c r="Q6" s="11">
        <v>4</v>
      </c>
      <c r="R6" s="11">
        <v>2.5</v>
      </c>
      <c r="S6" s="11">
        <v>2</v>
      </c>
      <c r="T6" s="8">
        <v>5</v>
      </c>
      <c r="U6" s="8">
        <v>1.5</v>
      </c>
      <c r="V6" s="8">
        <v>0.5</v>
      </c>
      <c r="W6" s="8">
        <v>2.5</v>
      </c>
      <c r="X6" s="8">
        <v>4</v>
      </c>
      <c r="Y6" s="8">
        <v>2.5</v>
      </c>
      <c r="Z6" s="8">
        <v>5.5</v>
      </c>
      <c r="AA6" s="8">
        <v>5.5</v>
      </c>
      <c r="AB6" s="8">
        <v>4.5</v>
      </c>
      <c r="AC6" s="8">
        <v>1.5</v>
      </c>
      <c r="AD6" s="8">
        <v>2</v>
      </c>
      <c r="AE6" s="8">
        <v>3</v>
      </c>
      <c r="AF6" s="8">
        <v>7</v>
      </c>
      <c r="AG6" s="8">
        <v>5.5</v>
      </c>
      <c r="AH6" s="8">
        <v>8</v>
      </c>
      <c r="AI6" s="8"/>
      <c r="AJ6" s="8">
        <v>0.5</v>
      </c>
      <c r="AK6" s="8">
        <v>1</v>
      </c>
      <c r="AL6" s="8">
        <v>1</v>
      </c>
      <c r="AM6" s="8"/>
      <c r="AN6" s="8"/>
      <c r="AO6" s="8"/>
      <c r="AP6" s="8"/>
      <c r="AQ6" s="8"/>
      <c r="AR6" s="8"/>
      <c r="AS6" s="8"/>
      <c r="AT6" s="9"/>
    </row>
    <row r="7" spans="1:46" ht="15" customHeight="1" x14ac:dyDescent="0.25">
      <c r="A7" s="135"/>
      <c r="B7" s="10"/>
      <c r="C7" s="101"/>
      <c r="D7" s="101"/>
      <c r="E7" s="101"/>
      <c r="F7" s="101"/>
      <c r="G7" s="101"/>
      <c r="H7" s="129" t="s">
        <v>9</v>
      </c>
      <c r="I7" s="129"/>
      <c r="J7" s="129"/>
      <c r="K7" s="129"/>
      <c r="L7" s="133">
        <v>15</v>
      </c>
      <c r="M7" s="133"/>
      <c r="N7" s="105" t="s">
        <v>13</v>
      </c>
      <c r="O7" s="105"/>
      <c r="P7" s="105"/>
      <c r="Q7" s="8"/>
      <c r="R7" s="8"/>
      <c r="S7" s="8"/>
      <c r="T7" s="12">
        <v>5.5</v>
      </c>
      <c r="U7" s="8">
        <v>3.5</v>
      </c>
      <c r="V7" s="8">
        <v>1</v>
      </c>
      <c r="W7" s="8">
        <v>0.5</v>
      </c>
      <c r="X7" s="8">
        <v>4</v>
      </c>
      <c r="Y7" s="8">
        <v>4.5</v>
      </c>
      <c r="Z7" s="8">
        <v>2.5</v>
      </c>
      <c r="AA7" s="8">
        <v>3</v>
      </c>
      <c r="AB7" s="8">
        <v>2.5</v>
      </c>
      <c r="AC7" s="8">
        <v>2.5</v>
      </c>
      <c r="AD7" s="8">
        <v>3.5</v>
      </c>
      <c r="AE7" s="8">
        <v>4</v>
      </c>
      <c r="AF7" s="8">
        <v>6.5</v>
      </c>
      <c r="AG7" s="8">
        <v>8</v>
      </c>
      <c r="AH7" s="8">
        <v>0.5</v>
      </c>
      <c r="AI7" s="8"/>
      <c r="AJ7" s="8"/>
      <c r="AK7" s="8">
        <v>2</v>
      </c>
      <c r="AL7" s="8">
        <v>1</v>
      </c>
      <c r="AM7" s="8"/>
      <c r="AN7" s="8"/>
      <c r="AO7" s="8"/>
      <c r="AP7" s="8"/>
      <c r="AQ7" s="8"/>
      <c r="AR7" s="8"/>
      <c r="AS7" s="8"/>
      <c r="AT7" s="9"/>
    </row>
    <row r="8" spans="1:46" ht="15" customHeight="1" x14ac:dyDescent="0.25">
      <c r="A8" s="135"/>
      <c r="B8" s="10"/>
      <c r="C8" s="101"/>
      <c r="D8" s="101"/>
      <c r="E8" s="101"/>
      <c r="F8" s="101"/>
      <c r="G8" s="101"/>
      <c r="H8" s="129" t="s">
        <v>9</v>
      </c>
      <c r="I8" s="129"/>
      <c r="J8" s="129"/>
      <c r="K8" s="129"/>
      <c r="L8" s="133">
        <v>15</v>
      </c>
      <c r="M8" s="133"/>
      <c r="N8" s="105" t="s">
        <v>14</v>
      </c>
      <c r="O8" s="105"/>
      <c r="P8" s="105"/>
      <c r="Q8" s="13"/>
      <c r="R8" s="13">
        <v>4</v>
      </c>
      <c r="S8" s="13">
        <v>8</v>
      </c>
      <c r="T8" s="8"/>
      <c r="U8" s="8">
        <v>4</v>
      </c>
      <c r="V8" s="8">
        <v>1</v>
      </c>
      <c r="W8" s="8">
        <v>2</v>
      </c>
      <c r="X8" s="8">
        <v>4</v>
      </c>
      <c r="Y8" s="8">
        <v>2</v>
      </c>
      <c r="Z8" s="8">
        <v>3.5</v>
      </c>
      <c r="AA8" s="8">
        <v>3</v>
      </c>
      <c r="AB8" s="8">
        <v>4</v>
      </c>
      <c r="AC8" s="8">
        <v>2</v>
      </c>
      <c r="AD8" s="8">
        <v>2.5</v>
      </c>
      <c r="AE8" s="8">
        <v>4.5</v>
      </c>
      <c r="AF8" s="8">
        <v>10</v>
      </c>
      <c r="AG8" s="8">
        <v>5.5</v>
      </c>
      <c r="AH8" s="8">
        <v>9</v>
      </c>
      <c r="AI8" s="8">
        <v>3</v>
      </c>
      <c r="AJ8" s="8">
        <v>1</v>
      </c>
      <c r="AK8" s="8">
        <v>3</v>
      </c>
      <c r="AL8" s="8">
        <v>1</v>
      </c>
      <c r="AM8" s="8"/>
      <c r="AN8" s="8"/>
      <c r="AO8" s="8"/>
      <c r="AP8" s="8"/>
      <c r="AQ8" s="8"/>
      <c r="AR8" s="8"/>
      <c r="AS8" s="8"/>
      <c r="AT8" s="9"/>
    </row>
    <row r="9" spans="1:46" ht="15" customHeight="1" x14ac:dyDescent="0.25">
      <c r="A9" s="135"/>
      <c r="B9" s="10"/>
      <c r="C9" s="101"/>
      <c r="D9" s="101"/>
      <c r="E9" s="101"/>
      <c r="F9" s="101"/>
      <c r="G9" s="101"/>
      <c r="H9" s="129" t="s">
        <v>9</v>
      </c>
      <c r="I9" s="129"/>
      <c r="J9" s="129"/>
      <c r="K9" s="129"/>
      <c r="L9" s="133">
        <v>10</v>
      </c>
      <c r="M9" s="133"/>
      <c r="N9" s="105" t="s">
        <v>15</v>
      </c>
      <c r="O9" s="105"/>
      <c r="P9" s="105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9"/>
    </row>
    <row r="10" spans="1:46" ht="15" customHeight="1" x14ac:dyDescent="0.25">
      <c r="A10" s="135"/>
      <c r="B10" s="10"/>
      <c r="C10" s="101"/>
      <c r="D10" s="101"/>
      <c r="E10" s="101"/>
      <c r="F10" s="101"/>
      <c r="G10" s="101"/>
      <c r="H10" s="129" t="s">
        <v>9</v>
      </c>
      <c r="I10" s="129"/>
      <c r="J10" s="129"/>
      <c r="K10" s="129"/>
      <c r="L10" s="133"/>
      <c r="M10" s="133"/>
      <c r="N10" s="105" t="s">
        <v>16</v>
      </c>
      <c r="O10" s="105"/>
      <c r="P10" s="105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>
        <v>10</v>
      </c>
      <c r="AI10" s="8">
        <v>5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9"/>
    </row>
    <row r="11" spans="1:46" ht="15" customHeight="1" x14ac:dyDescent="0.25">
      <c r="A11" s="135"/>
      <c r="B11" s="10"/>
      <c r="C11" s="101"/>
      <c r="D11" s="101"/>
      <c r="E11" s="101"/>
      <c r="F11" s="101"/>
      <c r="G11" s="101"/>
      <c r="H11" s="129" t="s">
        <v>9</v>
      </c>
      <c r="I11" s="129"/>
      <c r="J11" s="129"/>
      <c r="K11" s="129"/>
      <c r="L11" s="130">
        <f>6/21</f>
        <v>0.2857142857142857</v>
      </c>
      <c r="M11" s="130"/>
      <c r="N11" s="105" t="s">
        <v>17</v>
      </c>
      <c r="O11" s="105"/>
      <c r="P11" s="105"/>
      <c r="Q11" s="8"/>
      <c r="R11" s="8">
        <v>0.5</v>
      </c>
      <c r="S11" s="8">
        <v>2</v>
      </c>
      <c r="T11" s="8">
        <v>2</v>
      </c>
      <c r="U11" s="8">
        <v>3</v>
      </c>
      <c r="V11" s="8">
        <v>3</v>
      </c>
      <c r="W11" s="8">
        <v>2.5</v>
      </c>
      <c r="X11" s="8">
        <v>5.5</v>
      </c>
      <c r="Y11" s="8"/>
      <c r="Z11" s="8">
        <v>2</v>
      </c>
      <c r="AA11" s="8"/>
      <c r="AB11" s="8">
        <v>1</v>
      </c>
      <c r="AC11" s="8">
        <v>5</v>
      </c>
      <c r="AD11" s="8"/>
      <c r="AE11" s="8"/>
      <c r="AF11" s="8"/>
      <c r="AG11" s="8">
        <v>2</v>
      </c>
      <c r="AH11" s="8"/>
      <c r="AI11" s="8">
        <v>6</v>
      </c>
      <c r="AJ11" s="8"/>
      <c r="AK11" s="8"/>
      <c r="AL11" s="8">
        <v>2</v>
      </c>
      <c r="AM11" s="8"/>
      <c r="AN11" s="8"/>
      <c r="AO11" s="8"/>
      <c r="AP11" s="8"/>
      <c r="AQ11" s="8"/>
      <c r="AR11" s="8"/>
      <c r="AS11" s="8"/>
      <c r="AT11" s="9"/>
    </row>
    <row r="12" spans="1:46" ht="15" customHeight="1" x14ac:dyDescent="0.25">
      <c r="A12" s="135"/>
      <c r="B12" s="10"/>
      <c r="C12" s="101"/>
      <c r="D12" s="101"/>
      <c r="E12" s="101"/>
      <c r="F12" s="101"/>
      <c r="G12" s="101"/>
      <c r="H12" s="129" t="s">
        <v>9</v>
      </c>
      <c r="I12" s="129"/>
      <c r="J12" s="129"/>
      <c r="K12" s="129"/>
      <c r="L12" s="130">
        <f>6/21</f>
        <v>0.2857142857142857</v>
      </c>
      <c r="M12" s="130"/>
      <c r="N12" s="105" t="s">
        <v>18</v>
      </c>
      <c r="O12" s="105"/>
      <c r="P12" s="105"/>
      <c r="Q12" s="8"/>
      <c r="R12" s="8">
        <v>1</v>
      </c>
      <c r="S12" s="8">
        <v>1</v>
      </c>
      <c r="T12" s="8">
        <v>2</v>
      </c>
      <c r="U12" s="8">
        <v>2.5</v>
      </c>
      <c r="V12" s="8">
        <v>1</v>
      </c>
      <c r="W12" s="8">
        <v>3</v>
      </c>
      <c r="X12" s="8">
        <v>2</v>
      </c>
      <c r="Y12" s="8"/>
      <c r="Z12" s="8">
        <v>2</v>
      </c>
      <c r="AA12" s="8"/>
      <c r="AB12" s="8"/>
      <c r="AC12" s="8">
        <v>3</v>
      </c>
      <c r="AD12" s="8">
        <v>2</v>
      </c>
      <c r="AE12" s="8"/>
      <c r="AF12" s="8">
        <v>1</v>
      </c>
      <c r="AG12" s="8">
        <v>1.5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/>
    </row>
    <row r="13" spans="1:46" ht="15" customHeight="1" x14ac:dyDescent="0.25">
      <c r="A13" s="135"/>
      <c r="B13" s="10"/>
      <c r="C13" s="101"/>
      <c r="D13" s="101"/>
      <c r="E13" s="101"/>
      <c r="F13" s="101"/>
      <c r="G13" s="101"/>
      <c r="H13" s="129" t="s">
        <v>9</v>
      </c>
      <c r="I13" s="129"/>
      <c r="J13" s="129"/>
      <c r="K13" s="129"/>
      <c r="L13" s="130">
        <f>6/21</f>
        <v>0.2857142857142857</v>
      </c>
      <c r="M13" s="130"/>
      <c r="N13" s="105" t="s">
        <v>19</v>
      </c>
      <c r="O13" s="105"/>
      <c r="P13" s="105"/>
      <c r="Q13" s="8">
        <v>4</v>
      </c>
      <c r="R13" s="8">
        <v>5</v>
      </c>
      <c r="S13" s="8">
        <v>1</v>
      </c>
      <c r="T13" s="8">
        <v>2</v>
      </c>
      <c r="U13" s="8">
        <v>7</v>
      </c>
      <c r="V13" s="8">
        <v>3.5</v>
      </c>
      <c r="W13" s="8">
        <v>5</v>
      </c>
      <c r="X13" s="8">
        <v>7</v>
      </c>
      <c r="Y13" s="8">
        <v>3</v>
      </c>
      <c r="Z13" s="8">
        <v>2</v>
      </c>
      <c r="AA13" s="8">
        <v>2</v>
      </c>
      <c r="AB13" s="8">
        <v>1</v>
      </c>
      <c r="AC13" s="8">
        <v>3.5</v>
      </c>
      <c r="AD13" s="8"/>
      <c r="AE13" s="8"/>
      <c r="AF13" s="8"/>
      <c r="AG13" s="8"/>
      <c r="AH13" s="8"/>
      <c r="AI13" s="8">
        <v>5</v>
      </c>
      <c r="AJ13" s="8"/>
      <c r="AK13" s="8"/>
      <c r="AL13" s="8">
        <v>2</v>
      </c>
      <c r="AM13" s="8"/>
      <c r="AN13" s="8"/>
      <c r="AO13" s="8"/>
      <c r="AP13" s="8"/>
      <c r="AQ13" s="8"/>
      <c r="AR13" s="8"/>
      <c r="AS13" s="8"/>
      <c r="AT13" s="9"/>
    </row>
    <row r="14" spans="1:46" ht="15" customHeight="1" x14ac:dyDescent="0.25">
      <c r="A14" s="135"/>
      <c r="B14" s="10"/>
      <c r="C14" s="101"/>
      <c r="D14" s="101"/>
      <c r="E14" s="101"/>
      <c r="F14" s="101"/>
      <c r="G14" s="101"/>
      <c r="H14" s="129" t="s">
        <v>9</v>
      </c>
      <c r="I14" s="129"/>
      <c r="J14" s="129"/>
      <c r="K14" s="129"/>
      <c r="L14" s="130">
        <f>6/21</f>
        <v>0.2857142857142857</v>
      </c>
      <c r="M14" s="130"/>
      <c r="N14" s="105" t="s">
        <v>20</v>
      </c>
      <c r="O14" s="105"/>
      <c r="P14" s="105"/>
      <c r="Q14" s="8">
        <v>2</v>
      </c>
      <c r="R14" s="8">
        <v>1</v>
      </c>
      <c r="S14" s="8">
        <v>1</v>
      </c>
      <c r="T14" s="8">
        <v>2.5</v>
      </c>
      <c r="U14" s="8">
        <v>6</v>
      </c>
      <c r="V14" s="8">
        <v>2</v>
      </c>
      <c r="W14" s="8">
        <v>1.5</v>
      </c>
      <c r="X14" s="8">
        <v>4.5</v>
      </c>
      <c r="Y14" s="8">
        <v>1</v>
      </c>
      <c r="Z14" s="8"/>
      <c r="AA14" s="8"/>
      <c r="AB14" s="8"/>
      <c r="AC14" s="8"/>
      <c r="AD14" s="8"/>
      <c r="AE14" s="8">
        <v>1</v>
      </c>
      <c r="AF14" s="8"/>
      <c r="AG14" s="8">
        <v>2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</row>
    <row r="15" spans="1:46" ht="15" customHeight="1" x14ac:dyDescent="0.25">
      <c r="A15" s="135"/>
      <c r="B15" s="14"/>
      <c r="C15" s="101"/>
      <c r="D15" s="101"/>
      <c r="E15" s="7"/>
      <c r="F15" s="7"/>
      <c r="G15" s="7"/>
      <c r="H15" s="129" t="s">
        <v>9</v>
      </c>
      <c r="I15" s="129"/>
      <c r="J15" s="129"/>
      <c r="K15" s="129"/>
      <c r="L15" s="130">
        <f>6/21</f>
        <v>0.2857142857142857</v>
      </c>
      <c r="M15" s="130"/>
      <c r="N15" s="105" t="s">
        <v>21</v>
      </c>
      <c r="O15" s="105"/>
      <c r="P15" s="105"/>
      <c r="Q15" s="8"/>
      <c r="R15" s="8">
        <v>1</v>
      </c>
      <c r="S15" s="8">
        <v>2</v>
      </c>
      <c r="T15" s="8">
        <v>2</v>
      </c>
      <c r="U15" s="8">
        <v>4</v>
      </c>
      <c r="V15" s="8">
        <v>2.5</v>
      </c>
      <c r="W15" s="8">
        <v>2</v>
      </c>
      <c r="X15" s="8">
        <v>4</v>
      </c>
      <c r="Y15" s="8"/>
      <c r="Z15" s="8">
        <v>3</v>
      </c>
      <c r="AA15" s="8"/>
      <c r="AB15" s="8"/>
      <c r="AC15" s="8">
        <v>3.5</v>
      </c>
      <c r="AD15" s="8"/>
      <c r="AE15" s="8">
        <v>2</v>
      </c>
      <c r="AF15" s="8"/>
      <c r="AG15" s="8">
        <v>6</v>
      </c>
      <c r="AH15" s="8">
        <v>6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</row>
    <row r="16" spans="1:46" ht="14.45" customHeight="1" x14ac:dyDescent="0.25">
      <c r="A16" s="131" t="s">
        <v>22</v>
      </c>
      <c r="B16" s="131"/>
      <c r="C16" s="131"/>
      <c r="D16" s="131"/>
      <c r="E16" s="131"/>
      <c r="F16" s="131"/>
      <c r="G16" s="131"/>
      <c r="H16" s="132" t="s">
        <v>23</v>
      </c>
      <c r="I16" s="132"/>
      <c r="J16" s="132"/>
      <c r="K16" s="132"/>
      <c r="L16" s="132"/>
      <c r="M16" s="132"/>
      <c r="N16" s="132"/>
      <c r="O16" s="132"/>
      <c r="P16" s="132"/>
      <c r="Q16" s="124">
        <v>43374</v>
      </c>
      <c r="R16" s="124">
        <v>43405</v>
      </c>
      <c r="S16" s="124">
        <v>43435</v>
      </c>
      <c r="T16" s="124">
        <v>43466</v>
      </c>
      <c r="U16" s="124">
        <v>43497</v>
      </c>
      <c r="V16" s="124">
        <v>43525</v>
      </c>
      <c r="W16" s="124">
        <v>43556</v>
      </c>
      <c r="X16" s="124">
        <v>43586</v>
      </c>
      <c r="Y16" s="124">
        <v>43617</v>
      </c>
      <c r="Z16" s="124">
        <v>43647</v>
      </c>
      <c r="AA16" s="124">
        <v>43678</v>
      </c>
      <c r="AB16" s="124">
        <v>43709</v>
      </c>
      <c r="AC16" s="124">
        <v>43739</v>
      </c>
      <c r="AD16" s="124">
        <v>43770</v>
      </c>
      <c r="AE16" s="124">
        <v>43800</v>
      </c>
      <c r="AF16" s="124">
        <v>43831</v>
      </c>
      <c r="AG16" s="124">
        <v>43862</v>
      </c>
      <c r="AH16" s="124">
        <v>43891</v>
      </c>
      <c r="AI16" s="124">
        <v>43922</v>
      </c>
      <c r="AJ16" s="124">
        <v>43952</v>
      </c>
      <c r="AK16" s="124">
        <v>43983</v>
      </c>
      <c r="AL16" s="124">
        <v>44013</v>
      </c>
      <c r="AM16" s="124">
        <v>44044</v>
      </c>
      <c r="AN16" s="124">
        <v>44075</v>
      </c>
      <c r="AO16" s="124">
        <v>44105</v>
      </c>
      <c r="AP16" s="124">
        <v>44136</v>
      </c>
      <c r="AQ16" s="124">
        <v>44166</v>
      </c>
      <c r="AR16" s="124">
        <v>44197</v>
      </c>
      <c r="AS16" s="124">
        <v>44228</v>
      </c>
      <c r="AT16" s="125" t="s">
        <v>1</v>
      </c>
    </row>
    <row r="17" spans="1:46" x14ac:dyDescent="0.25">
      <c r="A17" s="15" t="s">
        <v>24</v>
      </c>
      <c r="B17" s="15" t="s">
        <v>25</v>
      </c>
      <c r="C17" s="15" t="s">
        <v>26</v>
      </c>
      <c r="D17" s="15" t="s">
        <v>27</v>
      </c>
      <c r="E17" s="15" t="s">
        <v>28</v>
      </c>
      <c r="F17" s="15" t="s">
        <v>29</v>
      </c>
      <c r="G17" s="15" t="s">
        <v>30</v>
      </c>
      <c r="H17" s="126" t="s">
        <v>31</v>
      </c>
      <c r="I17" s="126"/>
      <c r="J17" s="127" t="s">
        <v>32</v>
      </c>
      <c r="K17" s="127"/>
      <c r="L17" s="127"/>
      <c r="M17" s="127"/>
      <c r="N17" s="127"/>
      <c r="O17" s="128" t="s">
        <v>33</v>
      </c>
      <c r="P17" s="128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5"/>
    </row>
    <row r="18" spans="1:46" ht="48.95" customHeight="1" x14ac:dyDescent="0.25">
      <c r="A18" s="102" t="s">
        <v>34</v>
      </c>
      <c r="B18" s="103">
        <v>1</v>
      </c>
      <c r="C18" s="114" t="s">
        <v>35</v>
      </c>
      <c r="D18" s="17" t="s">
        <v>36</v>
      </c>
      <c r="E18" s="18" t="s">
        <v>6</v>
      </c>
      <c r="F18" s="16" t="s">
        <v>7</v>
      </c>
      <c r="G18" s="19" t="s">
        <v>37</v>
      </c>
      <c r="H18" s="20" t="s">
        <v>38</v>
      </c>
      <c r="I18" s="21">
        <f>I19+I20+I21</f>
        <v>70</v>
      </c>
      <c r="J18" s="22">
        <f>P18</f>
        <v>66</v>
      </c>
      <c r="K18" s="23" t="s">
        <v>39</v>
      </c>
      <c r="L18" s="23" t="s">
        <v>40</v>
      </c>
      <c r="M18" s="23" t="s">
        <v>39</v>
      </c>
      <c r="N18" s="22">
        <f>I18</f>
        <v>70</v>
      </c>
      <c r="O18" s="24" t="s">
        <v>41</v>
      </c>
      <c r="P18" s="25">
        <f t="shared" ref="P18:AS18" si="0">P19+P20+P21</f>
        <v>66</v>
      </c>
      <c r="Q18" s="26">
        <f t="shared" si="0"/>
        <v>17</v>
      </c>
      <c r="R18" s="26">
        <f t="shared" si="0"/>
        <v>28</v>
      </c>
      <c r="S18" s="26">
        <f t="shared" si="0"/>
        <v>16</v>
      </c>
      <c r="T18" s="26">
        <f t="shared" si="0"/>
        <v>27</v>
      </c>
      <c r="U18" s="26">
        <f t="shared" si="0"/>
        <v>27</v>
      </c>
      <c r="V18" s="26">
        <f t="shared" si="0"/>
        <v>31</v>
      </c>
      <c r="W18" s="26">
        <f t="shared" si="0"/>
        <v>21</v>
      </c>
      <c r="X18" s="26">
        <f t="shared" si="0"/>
        <v>93</v>
      </c>
      <c r="Y18" s="26">
        <f t="shared" si="0"/>
        <v>244</v>
      </c>
      <c r="Z18" s="26">
        <f t="shared" si="0"/>
        <v>201</v>
      </c>
      <c r="AA18" s="26">
        <f t="shared" si="0"/>
        <v>54</v>
      </c>
      <c r="AB18" s="26">
        <f t="shared" si="0"/>
        <v>76</v>
      </c>
      <c r="AC18" s="26">
        <f t="shared" si="0"/>
        <v>219</v>
      </c>
      <c r="AD18" s="26">
        <f t="shared" si="0"/>
        <v>27</v>
      </c>
      <c r="AE18" s="26">
        <f t="shared" si="0"/>
        <v>25</v>
      </c>
      <c r="AF18" s="26">
        <f t="shared" si="0"/>
        <v>16</v>
      </c>
      <c r="AG18" s="26">
        <f t="shared" si="0"/>
        <v>17</v>
      </c>
      <c r="AH18" s="26">
        <f t="shared" si="0"/>
        <v>16</v>
      </c>
      <c r="AI18" s="26">
        <f t="shared" si="0"/>
        <v>12</v>
      </c>
      <c r="AJ18" s="26">
        <f t="shared" si="0"/>
        <v>10</v>
      </c>
      <c r="AK18" s="26">
        <f t="shared" si="0"/>
        <v>24</v>
      </c>
      <c r="AL18" s="26">
        <f t="shared" si="0"/>
        <v>16</v>
      </c>
      <c r="AM18" s="26">
        <f t="shared" si="0"/>
        <v>0</v>
      </c>
      <c r="AN18" s="26">
        <f t="shared" si="0"/>
        <v>0</v>
      </c>
      <c r="AO18" s="26">
        <f t="shared" si="0"/>
        <v>0</v>
      </c>
      <c r="AP18" s="26">
        <f t="shared" si="0"/>
        <v>0</v>
      </c>
      <c r="AQ18" s="26">
        <f t="shared" si="0"/>
        <v>0</v>
      </c>
      <c r="AR18" s="26">
        <f t="shared" si="0"/>
        <v>0</v>
      </c>
      <c r="AS18" s="26">
        <f t="shared" si="0"/>
        <v>0</v>
      </c>
      <c r="AT18" s="27"/>
    </row>
    <row r="19" spans="1:46" x14ac:dyDescent="0.25">
      <c r="A19" s="102"/>
      <c r="B19" s="103"/>
      <c r="C19" s="114"/>
      <c r="D19" s="28" t="s">
        <v>42</v>
      </c>
      <c r="E19" s="28"/>
      <c r="F19" s="29"/>
      <c r="G19" s="30"/>
      <c r="H19" s="31" t="s">
        <v>38</v>
      </c>
      <c r="I19" s="32">
        <v>18</v>
      </c>
      <c r="J19" s="33">
        <f>P19</f>
        <v>17</v>
      </c>
      <c r="K19" s="34" t="s">
        <v>39</v>
      </c>
      <c r="L19" s="34" t="s">
        <v>40</v>
      </c>
      <c r="M19" s="34" t="s">
        <v>39</v>
      </c>
      <c r="N19" s="33">
        <f>I19</f>
        <v>18</v>
      </c>
      <c r="O19" s="35" t="s">
        <v>41</v>
      </c>
      <c r="P19" s="36">
        <v>17</v>
      </c>
      <c r="Q19" s="37">
        <v>7</v>
      </c>
      <c r="R19" s="37">
        <v>21</v>
      </c>
      <c r="S19" s="37">
        <v>12</v>
      </c>
      <c r="T19" s="37">
        <v>16</v>
      </c>
      <c r="U19" s="37">
        <v>18</v>
      </c>
      <c r="V19" s="37">
        <v>21</v>
      </c>
      <c r="W19" s="37">
        <v>14</v>
      </c>
      <c r="X19" s="37">
        <v>18</v>
      </c>
      <c r="Y19" s="37">
        <v>20</v>
      </c>
      <c r="Z19" s="37">
        <v>13</v>
      </c>
      <c r="AA19" s="37">
        <v>14</v>
      </c>
      <c r="AB19" s="37">
        <v>18</v>
      </c>
      <c r="AC19" s="37">
        <v>23</v>
      </c>
      <c r="AD19" s="37">
        <v>19</v>
      </c>
      <c r="AE19" s="37">
        <v>21</v>
      </c>
      <c r="AF19" s="37">
        <v>14</v>
      </c>
      <c r="AG19" s="37">
        <v>16</v>
      </c>
      <c r="AH19" s="37">
        <v>13</v>
      </c>
      <c r="AI19" s="37">
        <v>10</v>
      </c>
      <c r="AJ19" s="37">
        <v>7</v>
      </c>
      <c r="AK19" s="37">
        <v>22</v>
      </c>
      <c r="AL19" s="37">
        <v>11</v>
      </c>
      <c r="AM19" s="37"/>
      <c r="AN19" s="37"/>
      <c r="AO19" s="37"/>
      <c r="AP19" s="37"/>
      <c r="AQ19" s="37"/>
      <c r="AR19" s="37"/>
      <c r="AS19" s="37"/>
      <c r="AT19" s="38"/>
    </row>
    <row r="20" spans="1:46" x14ac:dyDescent="0.25">
      <c r="A20" s="102"/>
      <c r="B20" s="103"/>
      <c r="C20" s="114"/>
      <c r="D20" s="28" t="s">
        <v>43</v>
      </c>
      <c r="E20" s="28"/>
      <c r="F20" s="29"/>
      <c r="G20" s="30"/>
      <c r="H20" s="31" t="s">
        <v>38</v>
      </c>
      <c r="I20" s="32">
        <v>50</v>
      </c>
      <c r="J20" s="33">
        <f>P20</f>
        <v>48</v>
      </c>
      <c r="K20" s="34" t="s">
        <v>39</v>
      </c>
      <c r="L20" s="34" t="s">
        <v>40</v>
      </c>
      <c r="M20" s="34" t="s">
        <v>39</v>
      </c>
      <c r="N20" s="33">
        <f>I20</f>
        <v>50</v>
      </c>
      <c r="O20" s="35" t="s">
        <v>41</v>
      </c>
      <c r="P20" s="36">
        <v>48</v>
      </c>
      <c r="Q20" s="37">
        <v>10</v>
      </c>
      <c r="R20" s="37">
        <v>7</v>
      </c>
      <c r="S20" s="37">
        <v>4</v>
      </c>
      <c r="T20" s="37">
        <v>11</v>
      </c>
      <c r="U20" s="37">
        <v>9</v>
      </c>
      <c r="V20" s="37">
        <v>10</v>
      </c>
      <c r="W20" s="37">
        <v>0</v>
      </c>
      <c r="X20" s="37">
        <v>75</v>
      </c>
      <c r="Y20" s="37">
        <v>224</v>
      </c>
      <c r="Z20" s="37">
        <v>188</v>
      </c>
      <c r="AA20" s="37">
        <v>40</v>
      </c>
      <c r="AB20" s="37">
        <v>58</v>
      </c>
      <c r="AC20" s="37">
        <v>196</v>
      </c>
      <c r="AD20" s="37">
        <v>8</v>
      </c>
      <c r="AE20" s="37">
        <v>4</v>
      </c>
      <c r="AF20" s="37">
        <v>2</v>
      </c>
      <c r="AG20" s="37">
        <v>1</v>
      </c>
      <c r="AH20" s="37">
        <v>3</v>
      </c>
      <c r="AI20" s="37">
        <v>2</v>
      </c>
      <c r="AJ20" s="37">
        <v>2</v>
      </c>
      <c r="AK20" s="37">
        <v>2</v>
      </c>
      <c r="AL20" s="37">
        <v>5</v>
      </c>
      <c r="AM20" s="37"/>
      <c r="AN20" s="37"/>
      <c r="AO20" s="37"/>
      <c r="AP20" s="37"/>
      <c r="AQ20" s="37"/>
      <c r="AR20" s="37"/>
      <c r="AS20" s="37"/>
      <c r="AT20" s="38"/>
    </row>
    <row r="21" spans="1:46" x14ac:dyDescent="0.25">
      <c r="A21" s="102"/>
      <c r="B21" s="103"/>
      <c r="C21" s="114"/>
      <c r="D21" s="28" t="s">
        <v>44</v>
      </c>
      <c r="E21" s="28"/>
      <c r="F21" s="29"/>
      <c r="G21" s="30"/>
      <c r="H21" s="31" t="s">
        <v>38</v>
      </c>
      <c r="I21" s="32">
        <v>2</v>
      </c>
      <c r="J21" s="33">
        <f>P21</f>
        <v>1</v>
      </c>
      <c r="K21" s="34" t="s">
        <v>39</v>
      </c>
      <c r="L21" s="34" t="s">
        <v>40</v>
      </c>
      <c r="M21" s="34" t="s">
        <v>39</v>
      </c>
      <c r="N21" s="33">
        <f>I21</f>
        <v>2</v>
      </c>
      <c r="O21" s="35" t="s">
        <v>41</v>
      </c>
      <c r="P21" s="36">
        <v>1</v>
      </c>
      <c r="Q21" s="39"/>
      <c r="R21" s="39"/>
      <c r="S21" s="39"/>
      <c r="T21" s="37">
        <v>0</v>
      </c>
      <c r="U21" s="37">
        <v>0</v>
      </c>
      <c r="V21" s="37">
        <v>0</v>
      </c>
      <c r="W21" s="37">
        <v>7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1</v>
      </c>
      <c r="AK21" s="37">
        <v>0</v>
      </c>
      <c r="AL21" s="37">
        <v>0</v>
      </c>
      <c r="AM21" s="37"/>
      <c r="AN21" s="37"/>
      <c r="AO21" s="37"/>
      <c r="AP21" s="37"/>
      <c r="AQ21" s="37"/>
      <c r="AR21" s="37"/>
      <c r="AS21" s="37"/>
      <c r="AT21" s="38"/>
    </row>
    <row r="22" spans="1:46" ht="27.6" customHeight="1" x14ac:dyDescent="0.25">
      <c r="A22" s="102"/>
      <c r="B22" s="106">
        <v>2</v>
      </c>
      <c r="C22" s="101" t="s">
        <v>45</v>
      </c>
      <c r="D22" s="41" t="s">
        <v>46</v>
      </c>
      <c r="E22" s="42" t="s">
        <v>6</v>
      </c>
      <c r="F22" s="7" t="s">
        <v>7</v>
      </c>
      <c r="G22" s="43" t="s">
        <v>37</v>
      </c>
      <c r="H22" s="31" t="s">
        <v>41</v>
      </c>
      <c r="I22" s="32">
        <f>I23+I24</f>
        <v>19</v>
      </c>
      <c r="J22" s="33">
        <f>I22</f>
        <v>19</v>
      </c>
      <c r="K22" s="34" t="s">
        <v>39</v>
      </c>
      <c r="L22" s="34" t="s">
        <v>40</v>
      </c>
      <c r="M22" s="34" t="s">
        <v>39</v>
      </c>
      <c r="N22" s="33">
        <f>P22</f>
        <v>21</v>
      </c>
      <c r="O22" s="35" t="s">
        <v>38</v>
      </c>
      <c r="P22" s="36">
        <f t="shared" ref="P22:AS22" si="1">P23+P24</f>
        <v>21</v>
      </c>
      <c r="Q22" s="44">
        <f t="shared" si="1"/>
        <v>8</v>
      </c>
      <c r="R22" s="44">
        <f t="shared" si="1"/>
        <v>3</v>
      </c>
      <c r="S22" s="44">
        <f t="shared" si="1"/>
        <v>11</v>
      </c>
      <c r="T22" s="44">
        <f t="shared" si="1"/>
        <v>27</v>
      </c>
      <c r="U22" s="44">
        <f t="shared" si="1"/>
        <v>7</v>
      </c>
      <c r="V22" s="44">
        <f t="shared" si="1"/>
        <v>12</v>
      </c>
      <c r="W22" s="44">
        <f t="shared" si="1"/>
        <v>7</v>
      </c>
      <c r="X22" s="44">
        <f t="shared" si="1"/>
        <v>112</v>
      </c>
      <c r="Y22" s="44">
        <f t="shared" si="1"/>
        <v>190</v>
      </c>
      <c r="Z22" s="44">
        <f t="shared" si="1"/>
        <v>294</v>
      </c>
      <c r="AA22" s="44">
        <f t="shared" si="1"/>
        <v>38</v>
      </c>
      <c r="AB22" s="44">
        <f t="shared" si="1"/>
        <v>94</v>
      </c>
      <c r="AC22" s="44">
        <f t="shared" si="1"/>
        <v>209</v>
      </c>
      <c r="AD22" s="44">
        <f t="shared" si="1"/>
        <v>31</v>
      </c>
      <c r="AE22" s="44">
        <f t="shared" si="1"/>
        <v>7</v>
      </c>
      <c r="AF22" s="44">
        <f t="shared" si="1"/>
        <v>7</v>
      </c>
      <c r="AG22" s="44">
        <f t="shared" si="1"/>
        <v>35</v>
      </c>
      <c r="AH22" s="44">
        <f t="shared" si="1"/>
        <v>11</v>
      </c>
      <c r="AI22" s="44">
        <f t="shared" si="1"/>
        <v>73</v>
      </c>
      <c r="AJ22" s="44">
        <f t="shared" si="1"/>
        <v>17</v>
      </c>
      <c r="AK22" s="44">
        <f t="shared" si="1"/>
        <v>9</v>
      </c>
      <c r="AL22" s="44">
        <f t="shared" si="1"/>
        <v>47</v>
      </c>
      <c r="AM22" s="44">
        <f t="shared" si="1"/>
        <v>0</v>
      </c>
      <c r="AN22" s="44">
        <f t="shared" si="1"/>
        <v>0</v>
      </c>
      <c r="AO22" s="44">
        <f t="shared" si="1"/>
        <v>0</v>
      </c>
      <c r="AP22" s="44">
        <f t="shared" si="1"/>
        <v>0</v>
      </c>
      <c r="AQ22" s="44">
        <f t="shared" si="1"/>
        <v>0</v>
      </c>
      <c r="AR22" s="44">
        <f t="shared" si="1"/>
        <v>0</v>
      </c>
      <c r="AS22" s="44">
        <f t="shared" si="1"/>
        <v>0</v>
      </c>
      <c r="AT22" s="5"/>
    </row>
    <row r="23" spans="1:46" x14ac:dyDescent="0.25">
      <c r="A23" s="102"/>
      <c r="B23" s="106"/>
      <c r="C23" s="101"/>
      <c r="D23" s="42" t="s">
        <v>47</v>
      </c>
      <c r="E23" s="42"/>
      <c r="F23" s="7"/>
      <c r="G23" s="43"/>
      <c r="H23" s="31" t="s">
        <v>41</v>
      </c>
      <c r="I23" s="32">
        <v>17</v>
      </c>
      <c r="J23" s="33">
        <f>I23</f>
        <v>17</v>
      </c>
      <c r="K23" s="34" t="s">
        <v>39</v>
      </c>
      <c r="L23" s="34" t="s">
        <v>40</v>
      </c>
      <c r="M23" s="34" t="s">
        <v>39</v>
      </c>
      <c r="N23" s="33">
        <f>P23</f>
        <v>18</v>
      </c>
      <c r="O23" s="35" t="s">
        <v>38</v>
      </c>
      <c r="P23" s="36">
        <v>18</v>
      </c>
      <c r="Q23" s="37">
        <v>8</v>
      </c>
      <c r="R23" s="37">
        <v>3</v>
      </c>
      <c r="S23" s="37">
        <v>11</v>
      </c>
      <c r="T23" s="37">
        <v>27</v>
      </c>
      <c r="U23" s="37">
        <v>7</v>
      </c>
      <c r="V23" s="37">
        <v>12</v>
      </c>
      <c r="W23" s="37">
        <v>7</v>
      </c>
      <c r="X23" s="37">
        <v>75</v>
      </c>
      <c r="Y23" s="37">
        <v>190</v>
      </c>
      <c r="Z23" s="37">
        <v>217</v>
      </c>
      <c r="AA23" s="37">
        <v>37</v>
      </c>
      <c r="AB23" s="37">
        <v>94</v>
      </c>
      <c r="AC23" s="37">
        <v>209</v>
      </c>
      <c r="AD23" s="37">
        <v>31</v>
      </c>
      <c r="AE23" s="37">
        <v>7</v>
      </c>
      <c r="AF23" s="37">
        <v>7</v>
      </c>
      <c r="AG23" s="37">
        <v>35</v>
      </c>
      <c r="AH23" s="37">
        <v>11</v>
      </c>
      <c r="AI23" s="37">
        <v>73</v>
      </c>
      <c r="AJ23" s="37">
        <v>17</v>
      </c>
      <c r="AK23" s="37">
        <v>9</v>
      </c>
      <c r="AL23" s="37">
        <v>47</v>
      </c>
      <c r="AM23" s="37"/>
      <c r="AN23" s="37"/>
      <c r="AO23" s="37"/>
      <c r="AP23" s="37"/>
      <c r="AQ23" s="37"/>
      <c r="AR23" s="37"/>
      <c r="AS23" s="37"/>
      <c r="AT23" s="5"/>
    </row>
    <row r="24" spans="1:46" x14ac:dyDescent="0.25">
      <c r="A24" s="102"/>
      <c r="B24" s="106"/>
      <c r="C24" s="101"/>
      <c r="D24" s="42" t="s">
        <v>48</v>
      </c>
      <c r="E24" s="42"/>
      <c r="F24" s="7"/>
      <c r="G24" s="43"/>
      <c r="H24" s="31" t="s">
        <v>41</v>
      </c>
      <c r="I24" s="32">
        <v>2</v>
      </c>
      <c r="J24" s="33">
        <f>I24</f>
        <v>2</v>
      </c>
      <c r="K24" s="34" t="s">
        <v>39</v>
      </c>
      <c r="L24" s="34" t="s">
        <v>40</v>
      </c>
      <c r="M24" s="34" t="s">
        <v>39</v>
      </c>
      <c r="N24" s="33">
        <f>P24</f>
        <v>3</v>
      </c>
      <c r="O24" s="35" t="s">
        <v>38</v>
      </c>
      <c r="P24" s="36">
        <v>3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37</v>
      </c>
      <c r="Y24" s="37">
        <v>0</v>
      </c>
      <c r="Z24" s="37">
        <v>77</v>
      </c>
      <c r="AA24" s="37">
        <v>1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/>
      <c r="AN24" s="37"/>
      <c r="AO24" s="37"/>
      <c r="AP24" s="37"/>
      <c r="AQ24" s="37"/>
      <c r="AR24" s="37"/>
      <c r="AS24" s="37"/>
      <c r="AT24" s="5"/>
    </row>
    <row r="25" spans="1:46" ht="45" x14ac:dyDescent="0.25">
      <c r="A25" s="102"/>
      <c r="B25" s="40">
        <v>3</v>
      </c>
      <c r="C25" s="7" t="s">
        <v>49</v>
      </c>
      <c r="D25" s="42" t="s">
        <v>50</v>
      </c>
      <c r="E25" s="42" t="s">
        <v>6</v>
      </c>
      <c r="F25" s="7" t="s">
        <v>7</v>
      </c>
      <c r="G25" s="43" t="s">
        <v>37</v>
      </c>
      <c r="H25" s="31" t="s">
        <v>38</v>
      </c>
      <c r="I25" s="32">
        <v>482</v>
      </c>
      <c r="J25" s="33">
        <f>P25</f>
        <v>459</v>
      </c>
      <c r="K25" s="34" t="s">
        <v>39</v>
      </c>
      <c r="L25" s="34" t="s">
        <v>40</v>
      </c>
      <c r="M25" s="34" t="s">
        <v>39</v>
      </c>
      <c r="N25" s="33">
        <f>I25</f>
        <v>482</v>
      </c>
      <c r="O25" s="45" t="s">
        <v>41</v>
      </c>
      <c r="P25" s="36">
        <v>459</v>
      </c>
      <c r="Q25" s="37">
        <v>418</v>
      </c>
      <c r="R25" s="37">
        <v>420</v>
      </c>
      <c r="S25" s="37">
        <v>445</v>
      </c>
      <c r="T25" s="37">
        <v>444</v>
      </c>
      <c r="U25" s="37">
        <v>463</v>
      </c>
      <c r="V25" s="37">
        <v>482</v>
      </c>
      <c r="W25" s="37">
        <v>489</v>
      </c>
      <c r="X25" s="37">
        <v>550</v>
      </c>
      <c r="Y25" s="37">
        <v>604</v>
      </c>
      <c r="Z25" s="37">
        <v>511</v>
      </c>
      <c r="AA25" s="37">
        <v>527</v>
      </c>
      <c r="AB25" s="37">
        <v>509</v>
      </c>
      <c r="AC25" s="37">
        <v>519</v>
      </c>
      <c r="AD25" s="37">
        <v>515</v>
      </c>
      <c r="AE25" s="37">
        <v>533</v>
      </c>
      <c r="AF25" s="37">
        <v>542</v>
      </c>
      <c r="AG25" s="37">
        <v>524</v>
      </c>
      <c r="AH25" s="37">
        <v>529</v>
      </c>
      <c r="AI25" s="37">
        <v>469</v>
      </c>
      <c r="AJ25" s="37">
        <v>462</v>
      </c>
      <c r="AK25" s="37">
        <v>477</v>
      </c>
      <c r="AL25" s="37">
        <v>446</v>
      </c>
      <c r="AM25" s="37"/>
      <c r="AN25" s="37"/>
      <c r="AO25" s="37"/>
      <c r="AP25" s="37"/>
      <c r="AQ25" s="37"/>
      <c r="AR25" s="37"/>
      <c r="AS25" s="37"/>
      <c r="AT25" s="5"/>
    </row>
    <row r="26" spans="1:46" ht="53.45" customHeight="1" x14ac:dyDescent="0.25">
      <c r="A26" s="102"/>
      <c r="B26" s="46">
        <v>4</v>
      </c>
      <c r="C26" s="47" t="s">
        <v>51</v>
      </c>
      <c r="D26" s="48" t="s">
        <v>52</v>
      </c>
      <c r="E26" s="49" t="s">
        <v>6</v>
      </c>
      <c r="F26" s="50" t="s">
        <v>7</v>
      </c>
      <c r="G26" s="51" t="s">
        <v>53</v>
      </c>
      <c r="H26" s="52" t="s">
        <v>41</v>
      </c>
      <c r="I26" s="53">
        <v>0.9</v>
      </c>
      <c r="J26" s="54">
        <f>I26</f>
        <v>0.9</v>
      </c>
      <c r="K26" s="55" t="s">
        <v>39</v>
      </c>
      <c r="L26" s="55" t="s">
        <v>40</v>
      </c>
      <c r="M26" s="55" t="s">
        <v>39</v>
      </c>
      <c r="N26" s="54">
        <f>P26</f>
        <v>1</v>
      </c>
      <c r="O26" s="56" t="s">
        <v>38</v>
      </c>
      <c r="P26" s="57">
        <v>1</v>
      </c>
      <c r="Q26" s="58">
        <f t="shared" ref="Q26:AS26" si="2">Q22/Q18</f>
        <v>0.47058823529411764</v>
      </c>
      <c r="R26" s="58">
        <f t="shared" si="2"/>
        <v>0.10714285714285714</v>
      </c>
      <c r="S26" s="58">
        <f t="shared" si="2"/>
        <v>0.6875</v>
      </c>
      <c r="T26" s="58">
        <f t="shared" si="2"/>
        <v>1</v>
      </c>
      <c r="U26" s="58">
        <f t="shared" si="2"/>
        <v>0.25925925925925924</v>
      </c>
      <c r="V26" s="58">
        <f t="shared" si="2"/>
        <v>0.38709677419354838</v>
      </c>
      <c r="W26" s="58">
        <f t="shared" si="2"/>
        <v>0.33333333333333331</v>
      </c>
      <c r="X26" s="58">
        <f t="shared" si="2"/>
        <v>1.2043010752688172</v>
      </c>
      <c r="Y26" s="58">
        <f t="shared" si="2"/>
        <v>0.77868852459016391</v>
      </c>
      <c r="Z26" s="58">
        <f t="shared" si="2"/>
        <v>1.4626865671641791</v>
      </c>
      <c r="AA26" s="58">
        <f t="shared" si="2"/>
        <v>0.70370370370370372</v>
      </c>
      <c r="AB26" s="58">
        <f t="shared" si="2"/>
        <v>1.236842105263158</v>
      </c>
      <c r="AC26" s="58">
        <f t="shared" si="2"/>
        <v>0.954337899543379</v>
      </c>
      <c r="AD26" s="58">
        <f t="shared" si="2"/>
        <v>1.1481481481481481</v>
      </c>
      <c r="AE26" s="58">
        <f t="shared" si="2"/>
        <v>0.28000000000000003</v>
      </c>
      <c r="AF26" s="58">
        <f t="shared" si="2"/>
        <v>0.4375</v>
      </c>
      <c r="AG26" s="58">
        <f t="shared" si="2"/>
        <v>2.0588235294117645</v>
      </c>
      <c r="AH26" s="58">
        <f t="shared" si="2"/>
        <v>0.6875</v>
      </c>
      <c r="AI26" s="58">
        <f t="shared" si="2"/>
        <v>6.083333333333333</v>
      </c>
      <c r="AJ26" s="58">
        <f t="shared" si="2"/>
        <v>1.7</v>
      </c>
      <c r="AK26" s="58">
        <f t="shared" si="2"/>
        <v>0.375</v>
      </c>
      <c r="AL26" s="58">
        <f t="shared" si="2"/>
        <v>2.9375</v>
      </c>
      <c r="AM26" s="58" t="e">
        <f t="shared" si="2"/>
        <v>#DIV/0!</v>
      </c>
      <c r="AN26" s="58" t="e">
        <f t="shared" si="2"/>
        <v>#DIV/0!</v>
      </c>
      <c r="AO26" s="58" t="e">
        <f t="shared" si="2"/>
        <v>#DIV/0!</v>
      </c>
      <c r="AP26" s="58" t="e">
        <f t="shared" si="2"/>
        <v>#DIV/0!</v>
      </c>
      <c r="AQ26" s="58" t="e">
        <f t="shared" si="2"/>
        <v>#DIV/0!</v>
      </c>
      <c r="AR26" s="58" t="e">
        <f t="shared" si="2"/>
        <v>#DIV/0!</v>
      </c>
      <c r="AS26" s="58" t="e">
        <f t="shared" si="2"/>
        <v>#DIV/0!</v>
      </c>
      <c r="AT26" s="59"/>
    </row>
    <row r="27" spans="1:46" ht="14.45" customHeight="1" x14ac:dyDescent="0.25">
      <c r="A27" s="121" t="s">
        <v>54</v>
      </c>
      <c r="B27" s="122" t="s">
        <v>55</v>
      </c>
      <c r="C27" s="122"/>
      <c r="D27" s="122"/>
      <c r="E27" s="122"/>
      <c r="F27" s="122"/>
      <c r="G27" s="122"/>
      <c r="H27" s="123" t="s">
        <v>56</v>
      </c>
      <c r="I27" s="123"/>
      <c r="J27" s="123"/>
      <c r="K27" s="123"/>
      <c r="L27" s="123"/>
      <c r="M27" s="123"/>
      <c r="N27" s="123"/>
      <c r="O27" s="123"/>
      <c r="P27" s="123"/>
      <c r="Q27" s="60">
        <v>43420</v>
      </c>
      <c r="R27" s="60">
        <v>43455</v>
      </c>
      <c r="S27" s="60">
        <v>43490</v>
      </c>
      <c r="T27" s="60">
        <v>43518</v>
      </c>
      <c r="U27" s="60">
        <v>43539</v>
      </c>
      <c r="V27" s="60">
        <v>43567</v>
      </c>
      <c r="W27" s="60">
        <v>43601</v>
      </c>
      <c r="X27" s="60">
        <v>43630</v>
      </c>
      <c r="Y27" s="60">
        <v>43658</v>
      </c>
      <c r="Z27" s="60">
        <v>43693</v>
      </c>
      <c r="AA27" s="60">
        <v>43721</v>
      </c>
      <c r="AB27" s="60">
        <v>43749</v>
      </c>
      <c r="AC27" s="60">
        <v>43784</v>
      </c>
      <c r="AD27" s="60">
        <v>43812</v>
      </c>
      <c r="AE27" s="60">
        <v>43846</v>
      </c>
      <c r="AF27" s="60">
        <v>43873</v>
      </c>
      <c r="AG27" s="60">
        <v>43902</v>
      </c>
      <c r="AH27" s="60">
        <v>43945</v>
      </c>
      <c r="AI27" s="60">
        <v>43966</v>
      </c>
      <c r="AJ27" s="60">
        <v>43994</v>
      </c>
      <c r="AK27" s="60">
        <v>44036</v>
      </c>
      <c r="AL27" s="60">
        <v>44057</v>
      </c>
      <c r="AM27" s="60"/>
      <c r="AN27" s="60"/>
      <c r="AO27" s="60"/>
      <c r="AP27" s="60"/>
      <c r="AQ27" s="60"/>
      <c r="AR27" s="60"/>
      <c r="AS27" s="60"/>
      <c r="AT27" s="61"/>
    </row>
    <row r="28" spans="1:46" ht="31.5" customHeight="1" x14ac:dyDescent="0.25">
      <c r="A28" s="121"/>
      <c r="B28" s="106">
        <v>5</v>
      </c>
      <c r="C28" s="101" t="s">
        <v>57</v>
      </c>
      <c r="D28" s="112" t="s">
        <v>58</v>
      </c>
      <c r="E28" s="112" t="s">
        <v>6</v>
      </c>
      <c r="F28" s="101" t="s">
        <v>7</v>
      </c>
      <c r="G28" s="113" t="s">
        <v>59</v>
      </c>
      <c r="H28" s="31" t="s">
        <v>38</v>
      </c>
      <c r="I28" s="62">
        <v>23</v>
      </c>
      <c r="J28" s="33">
        <f>P28</f>
        <v>21</v>
      </c>
      <c r="K28" s="34" t="s">
        <v>39</v>
      </c>
      <c r="L28" s="34" t="s">
        <v>40</v>
      </c>
      <c r="M28" s="34" t="s">
        <v>39</v>
      </c>
      <c r="N28" s="33">
        <f>I28</f>
        <v>23</v>
      </c>
      <c r="O28" s="45" t="s">
        <v>41</v>
      </c>
      <c r="P28" s="63">
        <v>21</v>
      </c>
      <c r="Q28" s="64">
        <f t="shared" ref="Q28:AS28" si="3">IF(Q29&lt;&gt;""&amp;Q27&lt;&gt;"",Q27-Q29,"")</f>
        <v>39</v>
      </c>
      <c r="R28" s="64">
        <f t="shared" si="3"/>
        <v>157</v>
      </c>
      <c r="S28" s="64">
        <f t="shared" si="3"/>
        <v>187</v>
      </c>
      <c r="T28" s="64">
        <f t="shared" si="3"/>
        <v>215</v>
      </c>
      <c r="U28" s="64">
        <f t="shared" si="3"/>
        <v>236</v>
      </c>
      <c r="V28" s="64">
        <f t="shared" si="3"/>
        <v>142</v>
      </c>
      <c r="W28" s="64">
        <f t="shared" si="3"/>
        <v>128</v>
      </c>
      <c r="X28" s="64">
        <f t="shared" si="3"/>
        <v>157</v>
      </c>
      <c r="Y28" s="64">
        <f t="shared" si="3"/>
        <v>127</v>
      </c>
      <c r="Z28" s="64">
        <f t="shared" si="3"/>
        <v>162</v>
      </c>
      <c r="AA28" s="64">
        <f t="shared" si="3"/>
        <v>134</v>
      </c>
      <c r="AB28" s="64">
        <f t="shared" si="3"/>
        <v>162</v>
      </c>
      <c r="AC28" s="64">
        <f t="shared" si="3"/>
        <v>65</v>
      </c>
      <c r="AD28" s="64">
        <f t="shared" si="3"/>
        <v>84</v>
      </c>
      <c r="AE28" s="64">
        <f t="shared" si="3"/>
        <v>57</v>
      </c>
      <c r="AF28" s="64">
        <f t="shared" si="3"/>
        <v>20</v>
      </c>
      <c r="AG28" s="64">
        <f t="shared" si="3"/>
        <v>42</v>
      </c>
      <c r="AH28" s="64">
        <f t="shared" si="3"/>
        <v>8</v>
      </c>
      <c r="AI28" s="64">
        <f t="shared" si="3"/>
        <v>8</v>
      </c>
      <c r="AJ28" s="64">
        <f t="shared" si="3"/>
        <v>29</v>
      </c>
      <c r="AK28" s="64">
        <f t="shared" si="3"/>
        <v>37</v>
      </c>
      <c r="AL28" s="64">
        <f t="shared" si="3"/>
        <v>58</v>
      </c>
      <c r="AM28" s="64">
        <f t="shared" si="3"/>
        <v>0</v>
      </c>
      <c r="AN28" s="64">
        <f t="shared" si="3"/>
        <v>0</v>
      </c>
      <c r="AO28" s="64">
        <f t="shared" si="3"/>
        <v>0</v>
      </c>
      <c r="AP28" s="64">
        <f t="shared" si="3"/>
        <v>0</v>
      </c>
      <c r="AQ28" s="64">
        <f t="shared" si="3"/>
        <v>0</v>
      </c>
      <c r="AR28" s="64">
        <f t="shared" si="3"/>
        <v>0</v>
      </c>
      <c r="AS28" s="64">
        <f t="shared" si="3"/>
        <v>0</v>
      </c>
      <c r="AT28" s="9"/>
    </row>
    <row r="29" spans="1:46" ht="14.45" customHeight="1" x14ac:dyDescent="0.25">
      <c r="A29" s="121"/>
      <c r="B29" s="106"/>
      <c r="C29" s="101"/>
      <c r="D29" s="112"/>
      <c r="E29" s="112"/>
      <c r="F29" s="101"/>
      <c r="G29" s="113"/>
      <c r="H29" s="107" t="s">
        <v>60</v>
      </c>
      <c r="I29" s="107"/>
      <c r="J29" s="107"/>
      <c r="K29" s="107"/>
      <c r="L29" s="107"/>
      <c r="M29" s="107"/>
      <c r="N29" s="107"/>
      <c r="O29" s="107"/>
      <c r="P29" s="107"/>
      <c r="Q29" s="65">
        <v>43381</v>
      </c>
      <c r="R29" s="65">
        <v>43298</v>
      </c>
      <c r="S29" s="65">
        <v>43303</v>
      </c>
      <c r="T29" s="65">
        <v>43303</v>
      </c>
      <c r="U29" s="65">
        <v>43303</v>
      </c>
      <c r="V29" s="65">
        <v>43425</v>
      </c>
      <c r="W29" s="65">
        <v>43473</v>
      </c>
      <c r="X29" s="65">
        <v>43473</v>
      </c>
      <c r="Y29" s="65">
        <v>43531</v>
      </c>
      <c r="Z29" s="65">
        <v>43531</v>
      </c>
      <c r="AA29" s="65">
        <v>43587</v>
      </c>
      <c r="AB29" s="65">
        <v>43587</v>
      </c>
      <c r="AC29" s="65">
        <v>43719</v>
      </c>
      <c r="AD29" s="65">
        <v>43728</v>
      </c>
      <c r="AE29" s="65">
        <v>43789</v>
      </c>
      <c r="AF29" s="65">
        <v>43853</v>
      </c>
      <c r="AG29" s="65">
        <v>43860</v>
      </c>
      <c r="AH29" s="65">
        <v>43937</v>
      </c>
      <c r="AI29" s="65">
        <v>43958</v>
      </c>
      <c r="AJ29" s="65">
        <v>43965</v>
      </c>
      <c r="AK29" s="65">
        <v>43999</v>
      </c>
      <c r="AL29" s="65">
        <v>43999</v>
      </c>
      <c r="AM29" s="65"/>
      <c r="AN29" s="65"/>
      <c r="AO29" s="65"/>
      <c r="AP29" s="65"/>
      <c r="AQ29" s="65"/>
      <c r="AR29" s="65"/>
      <c r="AS29" s="65"/>
      <c r="AT29" s="9"/>
    </row>
    <row r="30" spans="1:46" ht="31.5" customHeight="1" x14ac:dyDescent="0.25">
      <c r="A30" s="121"/>
      <c r="B30" s="106">
        <v>6</v>
      </c>
      <c r="C30" s="101" t="s">
        <v>61</v>
      </c>
      <c r="D30" s="101" t="s">
        <v>62</v>
      </c>
      <c r="E30" s="112" t="s">
        <v>6</v>
      </c>
      <c r="F30" s="101" t="s">
        <v>7</v>
      </c>
      <c r="G30" s="113" t="s">
        <v>63</v>
      </c>
      <c r="H30" s="31" t="s">
        <v>38</v>
      </c>
      <c r="I30" s="62">
        <v>120</v>
      </c>
      <c r="J30" s="33">
        <f>P30</f>
        <v>90</v>
      </c>
      <c r="K30" s="34" t="s">
        <v>39</v>
      </c>
      <c r="L30" s="34" t="s">
        <v>40</v>
      </c>
      <c r="M30" s="34" t="s">
        <v>39</v>
      </c>
      <c r="N30" s="33">
        <f>I30</f>
        <v>120</v>
      </c>
      <c r="O30" s="45" t="s">
        <v>41</v>
      </c>
      <c r="P30" s="63">
        <v>90</v>
      </c>
      <c r="Q30" s="64">
        <f t="shared" ref="Q30:AS30" si="4">IF(Q31&lt;&gt;""&amp;Q27&lt;&gt;"",Q31-Q27,"")</f>
        <v>83</v>
      </c>
      <c r="R30" s="64">
        <f t="shared" si="4"/>
        <v>98</v>
      </c>
      <c r="S30" s="64">
        <f t="shared" si="4"/>
        <v>167</v>
      </c>
      <c r="T30" s="64">
        <f t="shared" si="4"/>
        <v>139</v>
      </c>
      <c r="U30" s="64">
        <f t="shared" si="4"/>
        <v>123</v>
      </c>
      <c r="V30" s="64">
        <f t="shared" si="4"/>
        <v>111</v>
      </c>
      <c r="W30" s="64">
        <f t="shared" si="4"/>
        <v>83</v>
      </c>
      <c r="X30" s="64">
        <f t="shared" si="4"/>
        <v>84</v>
      </c>
      <c r="Y30" s="64">
        <f t="shared" si="4"/>
        <v>96</v>
      </c>
      <c r="Z30" s="64">
        <f t="shared" si="4"/>
        <v>75</v>
      </c>
      <c r="AA30" s="64">
        <f t="shared" si="4"/>
        <v>89</v>
      </c>
      <c r="AB30" s="64">
        <f t="shared" si="4"/>
        <v>105</v>
      </c>
      <c r="AC30" s="64">
        <f t="shared" si="4"/>
        <v>124</v>
      </c>
      <c r="AD30" s="64">
        <f t="shared" si="4"/>
        <v>108</v>
      </c>
      <c r="AE30" s="64">
        <f t="shared" si="4"/>
        <v>76</v>
      </c>
      <c r="AF30" s="64">
        <f t="shared" si="4"/>
        <v>96</v>
      </c>
      <c r="AG30" s="64">
        <f t="shared" si="4"/>
        <v>97</v>
      </c>
      <c r="AH30" s="64">
        <f t="shared" si="4"/>
        <v>98</v>
      </c>
      <c r="AI30" s="64">
        <f t="shared" si="4"/>
        <v>117</v>
      </c>
      <c r="AJ30" s="64">
        <f t="shared" si="4"/>
        <v>143</v>
      </c>
      <c r="AK30" s="64">
        <f t="shared" si="4"/>
        <v>143</v>
      </c>
      <c r="AL30" s="64">
        <f t="shared" si="4"/>
        <v>154</v>
      </c>
      <c r="AM30" s="64">
        <f t="shared" si="4"/>
        <v>0</v>
      </c>
      <c r="AN30" s="64">
        <f t="shared" si="4"/>
        <v>0</v>
      </c>
      <c r="AO30" s="64">
        <f t="shared" si="4"/>
        <v>0</v>
      </c>
      <c r="AP30" s="64">
        <f t="shared" si="4"/>
        <v>0</v>
      </c>
      <c r="AQ30" s="64">
        <f t="shared" si="4"/>
        <v>0</v>
      </c>
      <c r="AR30" s="64">
        <f t="shared" si="4"/>
        <v>0</v>
      </c>
      <c r="AS30" s="64">
        <f t="shared" si="4"/>
        <v>0</v>
      </c>
      <c r="AT30" s="9"/>
    </row>
    <row r="31" spans="1:46" ht="15" customHeight="1" x14ac:dyDescent="0.25">
      <c r="A31" s="121"/>
      <c r="B31" s="106"/>
      <c r="C31" s="101"/>
      <c r="D31" s="101"/>
      <c r="E31" s="112"/>
      <c r="F31" s="101"/>
      <c r="G31" s="113"/>
      <c r="H31" s="107" t="s">
        <v>64</v>
      </c>
      <c r="I31" s="107"/>
      <c r="J31" s="107"/>
      <c r="K31" s="107"/>
      <c r="L31" s="107"/>
      <c r="M31" s="107"/>
      <c r="N31" s="107"/>
      <c r="O31" s="107"/>
      <c r="P31" s="107"/>
      <c r="Q31" s="65">
        <v>43503</v>
      </c>
      <c r="R31" s="65">
        <v>43553</v>
      </c>
      <c r="S31" s="65">
        <v>43657</v>
      </c>
      <c r="T31" s="65">
        <v>43657</v>
      </c>
      <c r="U31" s="65">
        <v>43662</v>
      </c>
      <c r="V31" s="65">
        <v>43678</v>
      </c>
      <c r="W31" s="65">
        <v>43684</v>
      </c>
      <c r="X31" s="65">
        <v>43714</v>
      </c>
      <c r="Y31" s="65">
        <v>43754</v>
      </c>
      <c r="Z31" s="65">
        <v>43768</v>
      </c>
      <c r="AA31" s="65">
        <v>43810</v>
      </c>
      <c r="AB31" s="65">
        <v>43854</v>
      </c>
      <c r="AC31" s="65">
        <v>43908</v>
      </c>
      <c r="AD31" s="65">
        <v>43920</v>
      </c>
      <c r="AE31" s="65">
        <v>43922</v>
      </c>
      <c r="AF31" s="65">
        <v>43969</v>
      </c>
      <c r="AG31" s="65">
        <v>43999</v>
      </c>
      <c r="AH31" s="65">
        <v>44043</v>
      </c>
      <c r="AI31" s="65">
        <v>44083</v>
      </c>
      <c r="AJ31" s="65">
        <v>44137</v>
      </c>
      <c r="AK31" s="65">
        <v>44179</v>
      </c>
      <c r="AL31" s="65">
        <v>44211</v>
      </c>
      <c r="AM31" s="65"/>
      <c r="AN31" s="65"/>
      <c r="AO31" s="65"/>
      <c r="AP31" s="65"/>
      <c r="AQ31" s="65"/>
      <c r="AR31" s="65"/>
      <c r="AS31" s="65"/>
      <c r="AT31" s="9"/>
    </row>
    <row r="32" spans="1:46" ht="31.5" customHeight="1" x14ac:dyDescent="0.25">
      <c r="A32" s="121"/>
      <c r="B32" s="106">
        <v>7</v>
      </c>
      <c r="C32" s="101" t="s">
        <v>65</v>
      </c>
      <c r="D32" s="101" t="s">
        <v>66</v>
      </c>
      <c r="E32" s="112" t="s">
        <v>6</v>
      </c>
      <c r="F32" s="101" t="s">
        <v>7</v>
      </c>
      <c r="G32" s="113" t="s">
        <v>67</v>
      </c>
      <c r="H32" s="31" t="s">
        <v>38</v>
      </c>
      <c r="I32" s="62">
        <v>7</v>
      </c>
      <c r="J32" s="33">
        <f>P32</f>
        <v>5</v>
      </c>
      <c r="K32" s="34" t="s">
        <v>39</v>
      </c>
      <c r="L32" s="34" t="s">
        <v>40</v>
      </c>
      <c r="M32" s="34" t="s">
        <v>39</v>
      </c>
      <c r="N32" s="33">
        <f>I32</f>
        <v>7</v>
      </c>
      <c r="O32" s="45" t="s">
        <v>41</v>
      </c>
      <c r="P32" s="63">
        <v>5</v>
      </c>
      <c r="Q32" s="64">
        <f t="shared" ref="Q32:AS32" si="5">IF(Q33&lt;&gt;""&amp;Q27&lt;&gt;"",Q27-Q33,"")</f>
        <v>39</v>
      </c>
      <c r="R32" s="64">
        <f t="shared" si="5"/>
        <v>2</v>
      </c>
      <c r="S32" s="64">
        <f t="shared" si="5"/>
        <v>0</v>
      </c>
      <c r="T32" s="64">
        <f t="shared" si="5"/>
        <v>2</v>
      </c>
      <c r="U32" s="64">
        <f t="shared" si="5"/>
        <v>0</v>
      </c>
      <c r="V32" s="64">
        <f t="shared" si="5"/>
        <v>7</v>
      </c>
      <c r="W32" s="64">
        <f t="shared" si="5"/>
        <v>0</v>
      </c>
      <c r="X32" s="64">
        <f t="shared" si="5"/>
        <v>1</v>
      </c>
      <c r="Y32" s="64">
        <f t="shared" si="5"/>
        <v>7</v>
      </c>
      <c r="Z32" s="64">
        <f t="shared" si="5"/>
        <v>0</v>
      </c>
      <c r="AA32" s="64">
        <f t="shared" si="5"/>
        <v>0</v>
      </c>
      <c r="AB32" s="64">
        <f t="shared" si="5"/>
        <v>0</v>
      </c>
      <c r="AC32" s="64">
        <f t="shared" si="5"/>
        <v>3</v>
      </c>
      <c r="AD32" s="64">
        <f t="shared" si="5"/>
        <v>2</v>
      </c>
      <c r="AE32" s="64">
        <f t="shared" si="5"/>
        <v>4</v>
      </c>
      <c r="AF32" s="64">
        <f t="shared" si="5"/>
        <v>0</v>
      </c>
      <c r="AG32" s="64">
        <f t="shared" si="5"/>
        <v>6</v>
      </c>
      <c r="AH32" s="64">
        <f t="shared" si="5"/>
        <v>0</v>
      </c>
      <c r="AI32" s="64">
        <f t="shared" si="5"/>
        <v>0</v>
      </c>
      <c r="AJ32" s="64">
        <f t="shared" si="5"/>
        <v>0</v>
      </c>
      <c r="AK32" s="64">
        <f t="shared" si="5"/>
        <v>0</v>
      </c>
      <c r="AL32" s="64">
        <f t="shared" si="5"/>
        <v>2</v>
      </c>
      <c r="AM32" s="64">
        <f t="shared" si="5"/>
        <v>0</v>
      </c>
      <c r="AN32" s="64">
        <f t="shared" si="5"/>
        <v>0</v>
      </c>
      <c r="AO32" s="64">
        <f t="shared" si="5"/>
        <v>0</v>
      </c>
      <c r="AP32" s="64">
        <f t="shared" si="5"/>
        <v>0</v>
      </c>
      <c r="AQ32" s="64">
        <f t="shared" si="5"/>
        <v>0</v>
      </c>
      <c r="AR32" s="64">
        <f t="shared" si="5"/>
        <v>0</v>
      </c>
      <c r="AS32" s="64">
        <f t="shared" si="5"/>
        <v>0</v>
      </c>
      <c r="AT32" s="9"/>
    </row>
    <row r="33" spans="1:46" ht="16.5" customHeight="1" x14ac:dyDescent="0.25">
      <c r="A33" s="121"/>
      <c r="B33" s="106"/>
      <c r="C33" s="101"/>
      <c r="D33" s="101"/>
      <c r="E33" s="112"/>
      <c r="F33" s="101"/>
      <c r="G33" s="113"/>
      <c r="H33" s="107" t="s">
        <v>68</v>
      </c>
      <c r="I33" s="107"/>
      <c r="J33" s="107"/>
      <c r="K33" s="107"/>
      <c r="L33" s="107"/>
      <c r="M33" s="107"/>
      <c r="N33" s="107"/>
      <c r="O33" s="107"/>
      <c r="P33" s="107"/>
      <c r="Q33" s="65">
        <v>43381</v>
      </c>
      <c r="R33" s="65">
        <v>43453</v>
      </c>
      <c r="S33" s="65">
        <v>43490</v>
      </c>
      <c r="T33" s="65">
        <v>43516</v>
      </c>
      <c r="U33" s="65">
        <v>43539</v>
      </c>
      <c r="V33" s="65">
        <v>43560</v>
      </c>
      <c r="W33" s="65">
        <v>43601</v>
      </c>
      <c r="X33" s="65">
        <v>43629</v>
      </c>
      <c r="Y33" s="65">
        <v>43651</v>
      </c>
      <c r="Z33" s="65">
        <v>43693</v>
      </c>
      <c r="AA33" s="65">
        <v>43721</v>
      </c>
      <c r="AB33" s="65">
        <v>43749</v>
      </c>
      <c r="AC33" s="65">
        <v>43781</v>
      </c>
      <c r="AD33" s="65">
        <v>43810</v>
      </c>
      <c r="AE33" s="65">
        <v>43842</v>
      </c>
      <c r="AF33" s="65">
        <v>43873</v>
      </c>
      <c r="AG33" s="65">
        <v>43896</v>
      </c>
      <c r="AH33" s="65">
        <v>43945</v>
      </c>
      <c r="AI33" s="65">
        <v>43966</v>
      </c>
      <c r="AJ33" s="65">
        <v>43994</v>
      </c>
      <c r="AK33" s="65">
        <v>44036</v>
      </c>
      <c r="AL33" s="65">
        <v>44055</v>
      </c>
      <c r="AM33" s="65"/>
      <c r="AN33" s="65"/>
      <c r="AO33" s="65"/>
      <c r="AP33" s="65"/>
      <c r="AQ33" s="65"/>
      <c r="AR33" s="65"/>
      <c r="AS33" s="65"/>
      <c r="AT33" s="9"/>
    </row>
    <row r="34" spans="1:46" ht="31.5" customHeight="1" x14ac:dyDescent="0.25">
      <c r="A34" s="121"/>
      <c r="B34" s="116">
        <v>8</v>
      </c>
      <c r="C34" s="117" t="s">
        <v>69</v>
      </c>
      <c r="D34" s="117" t="s">
        <v>70</v>
      </c>
      <c r="E34" s="112" t="s">
        <v>6</v>
      </c>
      <c r="F34" s="101" t="s">
        <v>7</v>
      </c>
      <c r="G34" s="113" t="s">
        <v>67</v>
      </c>
      <c r="H34" s="31" t="s">
        <v>38</v>
      </c>
      <c r="I34" s="62">
        <v>30</v>
      </c>
      <c r="J34" s="33">
        <f>P34</f>
        <v>25</v>
      </c>
      <c r="K34" s="34" t="s">
        <v>39</v>
      </c>
      <c r="L34" s="34" t="s">
        <v>40</v>
      </c>
      <c r="M34" s="34" t="s">
        <v>39</v>
      </c>
      <c r="N34" s="33">
        <f>I34</f>
        <v>30</v>
      </c>
      <c r="O34" s="45" t="s">
        <v>41</v>
      </c>
      <c r="P34" s="63">
        <v>25</v>
      </c>
      <c r="Q34" s="64">
        <f t="shared" ref="Q34:AS34" si="6">IF(Q35&lt;&gt;""&amp;Q27&lt;&gt;"",Q27-Q35,"")</f>
        <v>122</v>
      </c>
      <c r="R34" s="64">
        <f t="shared" si="6"/>
        <v>43</v>
      </c>
      <c r="S34" s="64">
        <f t="shared" si="6"/>
        <v>0</v>
      </c>
      <c r="T34" s="64">
        <f t="shared" si="6"/>
        <v>0</v>
      </c>
      <c r="U34" s="64">
        <f t="shared" si="6"/>
        <v>21</v>
      </c>
      <c r="V34" s="64">
        <f t="shared" si="6"/>
        <v>49</v>
      </c>
      <c r="W34" s="64">
        <f t="shared" si="6"/>
        <v>83</v>
      </c>
      <c r="X34" s="64">
        <f t="shared" si="6"/>
        <v>112</v>
      </c>
      <c r="Y34" s="64">
        <f t="shared" si="6"/>
        <v>140</v>
      </c>
      <c r="Z34" s="64">
        <f t="shared" si="6"/>
        <v>0</v>
      </c>
      <c r="AA34" s="64">
        <f t="shared" si="6"/>
        <v>2</v>
      </c>
      <c r="AB34" s="64">
        <f t="shared" si="6"/>
        <v>0</v>
      </c>
      <c r="AC34" s="64">
        <f t="shared" si="6"/>
        <v>0</v>
      </c>
      <c r="AD34" s="64">
        <f t="shared" si="6"/>
        <v>0</v>
      </c>
      <c r="AE34" s="64">
        <f t="shared" si="6"/>
        <v>0</v>
      </c>
      <c r="AF34" s="64">
        <f t="shared" si="6"/>
        <v>0</v>
      </c>
      <c r="AG34" s="64">
        <f t="shared" si="6"/>
        <v>0</v>
      </c>
      <c r="AH34" s="64">
        <f t="shared" si="6"/>
        <v>8</v>
      </c>
      <c r="AI34" s="64">
        <f t="shared" si="6"/>
        <v>0</v>
      </c>
      <c r="AJ34" s="64">
        <f t="shared" si="6"/>
        <v>0</v>
      </c>
      <c r="AK34" s="64">
        <f t="shared" si="6"/>
        <v>15</v>
      </c>
      <c r="AL34" s="64">
        <f t="shared" si="6"/>
        <v>10</v>
      </c>
      <c r="AM34" s="64">
        <f t="shared" si="6"/>
        <v>0</v>
      </c>
      <c r="AN34" s="64">
        <f t="shared" si="6"/>
        <v>0</v>
      </c>
      <c r="AO34" s="64">
        <f t="shared" si="6"/>
        <v>0</v>
      </c>
      <c r="AP34" s="64">
        <f t="shared" si="6"/>
        <v>0</v>
      </c>
      <c r="AQ34" s="64">
        <f t="shared" si="6"/>
        <v>0</v>
      </c>
      <c r="AR34" s="64">
        <f t="shared" si="6"/>
        <v>0</v>
      </c>
      <c r="AS34" s="64">
        <f t="shared" si="6"/>
        <v>0</v>
      </c>
      <c r="AT34" s="9"/>
    </row>
    <row r="35" spans="1:46" ht="34.15" customHeight="1" x14ac:dyDescent="0.25">
      <c r="A35" s="121"/>
      <c r="B35" s="116"/>
      <c r="C35" s="117"/>
      <c r="D35" s="117"/>
      <c r="E35" s="112"/>
      <c r="F35" s="101"/>
      <c r="G35" s="113"/>
      <c r="H35" s="107" t="s">
        <v>71</v>
      </c>
      <c r="I35" s="107"/>
      <c r="J35" s="107"/>
      <c r="K35" s="107"/>
      <c r="L35" s="107"/>
      <c r="M35" s="107"/>
      <c r="N35" s="107"/>
      <c r="O35" s="107"/>
      <c r="P35" s="107"/>
      <c r="Q35" s="65">
        <v>43298</v>
      </c>
      <c r="R35" s="65">
        <v>43412</v>
      </c>
      <c r="S35" s="65">
        <v>43490</v>
      </c>
      <c r="T35" s="65">
        <v>43518</v>
      </c>
      <c r="U35" s="65">
        <v>43518</v>
      </c>
      <c r="V35" s="65">
        <v>43518</v>
      </c>
      <c r="W35" s="65">
        <v>43518</v>
      </c>
      <c r="X35" s="65">
        <v>43518</v>
      </c>
      <c r="Y35" s="65">
        <v>43518</v>
      </c>
      <c r="Z35" s="65">
        <v>43693</v>
      </c>
      <c r="AA35" s="65">
        <v>43719</v>
      </c>
      <c r="AB35" s="65">
        <v>43749</v>
      </c>
      <c r="AC35" s="65">
        <v>43784</v>
      </c>
      <c r="AD35" s="65">
        <v>43812</v>
      </c>
      <c r="AE35" s="65">
        <v>43846</v>
      </c>
      <c r="AF35" s="65">
        <v>43873</v>
      </c>
      <c r="AG35" s="65">
        <v>43902</v>
      </c>
      <c r="AH35" s="65">
        <v>43937</v>
      </c>
      <c r="AI35" s="65">
        <v>43966</v>
      </c>
      <c r="AJ35" s="65">
        <v>43994</v>
      </c>
      <c r="AK35" s="65">
        <v>44021</v>
      </c>
      <c r="AL35" s="65">
        <v>44047</v>
      </c>
      <c r="AM35" s="65"/>
      <c r="AN35" s="65"/>
      <c r="AO35" s="65"/>
      <c r="AP35" s="65"/>
      <c r="AQ35" s="65"/>
      <c r="AR35" s="65"/>
      <c r="AS35" s="65"/>
      <c r="AT35" s="9"/>
    </row>
    <row r="36" spans="1:46" ht="31.5" customHeight="1" x14ac:dyDescent="0.25">
      <c r="A36" s="121"/>
      <c r="B36" s="116"/>
      <c r="C36" s="117"/>
      <c r="D36" s="117" t="s">
        <v>72</v>
      </c>
      <c r="E36" s="118" t="s">
        <v>6</v>
      </c>
      <c r="F36" s="117" t="s">
        <v>7</v>
      </c>
      <c r="G36" s="119" t="s">
        <v>67</v>
      </c>
      <c r="H36" s="31" t="s">
        <v>38</v>
      </c>
      <c r="I36" s="62">
        <v>15</v>
      </c>
      <c r="J36" s="33">
        <f>P36</f>
        <v>10</v>
      </c>
      <c r="K36" s="34" t="s">
        <v>39</v>
      </c>
      <c r="L36" s="34" t="s">
        <v>40</v>
      </c>
      <c r="M36" s="34" t="s">
        <v>39</v>
      </c>
      <c r="N36" s="33">
        <f>I36</f>
        <v>15</v>
      </c>
      <c r="O36" s="45" t="s">
        <v>41</v>
      </c>
      <c r="P36" s="63">
        <v>10</v>
      </c>
      <c r="Q36" s="64">
        <f t="shared" ref="Q36:AS36" si="7">IF(Q37&lt;&gt;""&amp;Q27&lt;&gt;"",Q27-Q37,"")</f>
        <v>101</v>
      </c>
      <c r="R36" s="64">
        <f t="shared" si="7"/>
        <v>11</v>
      </c>
      <c r="S36" s="64">
        <f t="shared" si="7"/>
        <v>7</v>
      </c>
      <c r="T36" s="64">
        <f t="shared" si="7"/>
        <v>25</v>
      </c>
      <c r="U36" s="64">
        <f t="shared" si="7"/>
        <v>3</v>
      </c>
      <c r="V36" s="64">
        <f t="shared" si="7"/>
        <v>23</v>
      </c>
      <c r="W36" s="64">
        <f t="shared" si="7"/>
        <v>13</v>
      </c>
      <c r="X36" s="64">
        <f t="shared" si="7"/>
        <v>10</v>
      </c>
      <c r="Y36" s="64">
        <f t="shared" si="7"/>
        <v>11</v>
      </c>
      <c r="Z36" s="64">
        <f t="shared" si="7"/>
        <v>100</v>
      </c>
      <c r="AA36" s="64">
        <f t="shared" si="7"/>
        <v>23</v>
      </c>
      <c r="AB36" s="64">
        <f t="shared" si="7"/>
        <v>30</v>
      </c>
      <c r="AC36" s="64">
        <f t="shared" si="7"/>
        <v>8</v>
      </c>
      <c r="AD36" s="64">
        <f t="shared" si="7"/>
        <v>22</v>
      </c>
      <c r="AE36" s="64">
        <f t="shared" si="7"/>
        <v>8</v>
      </c>
      <c r="AF36" s="64">
        <f t="shared" si="7"/>
        <v>27</v>
      </c>
      <c r="AG36" s="64">
        <f t="shared" si="7"/>
        <v>8</v>
      </c>
      <c r="AH36" s="64">
        <f t="shared" si="7"/>
        <v>8</v>
      </c>
      <c r="AI36" s="64">
        <f t="shared" si="7"/>
        <v>1</v>
      </c>
      <c r="AJ36" s="64">
        <f t="shared" si="7"/>
        <v>11</v>
      </c>
      <c r="AK36" s="64">
        <f t="shared" si="7"/>
        <v>15</v>
      </c>
      <c r="AL36" s="64">
        <f t="shared" si="7"/>
        <v>11</v>
      </c>
      <c r="AM36" s="64">
        <f t="shared" si="7"/>
        <v>0</v>
      </c>
      <c r="AN36" s="64">
        <f t="shared" si="7"/>
        <v>0</v>
      </c>
      <c r="AO36" s="64">
        <f t="shared" si="7"/>
        <v>0</v>
      </c>
      <c r="AP36" s="64">
        <f t="shared" si="7"/>
        <v>0</v>
      </c>
      <c r="AQ36" s="64">
        <f t="shared" si="7"/>
        <v>0</v>
      </c>
      <c r="AR36" s="64">
        <f t="shared" si="7"/>
        <v>0</v>
      </c>
      <c r="AS36" s="64">
        <f t="shared" si="7"/>
        <v>0</v>
      </c>
      <c r="AT36" s="9"/>
    </row>
    <row r="37" spans="1:46" ht="34.9" customHeight="1" x14ac:dyDescent="0.25">
      <c r="A37" s="121"/>
      <c r="B37" s="116"/>
      <c r="C37" s="117"/>
      <c r="D37" s="117"/>
      <c r="E37" s="118"/>
      <c r="F37" s="117"/>
      <c r="G37" s="119"/>
      <c r="H37" s="120" t="s">
        <v>73</v>
      </c>
      <c r="I37" s="120"/>
      <c r="J37" s="120"/>
      <c r="K37" s="120"/>
      <c r="L37" s="120"/>
      <c r="M37" s="120"/>
      <c r="N37" s="120"/>
      <c r="O37" s="120"/>
      <c r="P37" s="120"/>
      <c r="Q37" s="66">
        <v>43319</v>
      </c>
      <c r="R37" s="66">
        <v>43444</v>
      </c>
      <c r="S37" s="66">
        <v>43483</v>
      </c>
      <c r="T37" s="66">
        <v>43493</v>
      </c>
      <c r="U37" s="66">
        <v>43536</v>
      </c>
      <c r="V37" s="66">
        <v>43544</v>
      </c>
      <c r="W37" s="66">
        <v>43588</v>
      </c>
      <c r="X37" s="66">
        <v>43620</v>
      </c>
      <c r="Y37" s="66">
        <v>43647</v>
      </c>
      <c r="Z37" s="66">
        <v>43593</v>
      </c>
      <c r="AA37" s="66">
        <v>43698</v>
      </c>
      <c r="AB37" s="66">
        <v>43719</v>
      </c>
      <c r="AC37" s="66">
        <v>43776</v>
      </c>
      <c r="AD37" s="66">
        <v>43790</v>
      </c>
      <c r="AE37" s="66">
        <v>43838</v>
      </c>
      <c r="AF37" s="66">
        <v>43846</v>
      </c>
      <c r="AG37" s="66">
        <v>43894</v>
      </c>
      <c r="AH37" s="66">
        <v>43937</v>
      </c>
      <c r="AI37" s="66">
        <v>43965</v>
      </c>
      <c r="AJ37" s="66">
        <v>43983</v>
      </c>
      <c r="AK37" s="66">
        <v>44021</v>
      </c>
      <c r="AL37" s="66">
        <v>44046</v>
      </c>
      <c r="AM37" s="66"/>
      <c r="AN37" s="66"/>
      <c r="AO37" s="66"/>
      <c r="AP37" s="66"/>
      <c r="AQ37" s="66"/>
      <c r="AR37" s="66"/>
      <c r="AS37" s="66"/>
      <c r="AT37" s="67"/>
    </row>
    <row r="38" spans="1:46" ht="48.95" customHeight="1" x14ac:dyDescent="0.25">
      <c r="A38" s="102" t="s">
        <v>74</v>
      </c>
      <c r="B38" s="103">
        <v>9</v>
      </c>
      <c r="C38" s="114" t="s">
        <v>75</v>
      </c>
      <c r="D38" s="16" t="s">
        <v>76</v>
      </c>
      <c r="E38" s="18" t="s">
        <v>6</v>
      </c>
      <c r="F38" s="16" t="s">
        <v>7</v>
      </c>
      <c r="G38" s="19" t="s">
        <v>67</v>
      </c>
      <c r="H38" s="20" t="s">
        <v>38</v>
      </c>
      <c r="I38" s="68">
        <v>24</v>
      </c>
      <c r="J38" s="22">
        <f>P38</f>
        <v>23</v>
      </c>
      <c r="K38" s="23" t="s">
        <v>39</v>
      </c>
      <c r="L38" s="23" t="s">
        <v>40</v>
      </c>
      <c r="M38" s="23" t="s">
        <v>39</v>
      </c>
      <c r="N38" s="22">
        <f>I38</f>
        <v>24</v>
      </c>
      <c r="O38" s="69" t="s">
        <v>41</v>
      </c>
      <c r="P38" s="70">
        <v>23</v>
      </c>
      <c r="Q38" s="71">
        <v>178</v>
      </c>
      <c r="R38" s="71">
        <v>34</v>
      </c>
      <c r="S38" s="71">
        <v>45</v>
      </c>
      <c r="T38" s="71">
        <v>33</v>
      </c>
      <c r="U38" s="71">
        <v>7</v>
      </c>
      <c r="V38" s="71">
        <v>32</v>
      </c>
      <c r="W38" s="71">
        <v>30</v>
      </c>
      <c r="X38" s="71">
        <v>17</v>
      </c>
      <c r="Y38" s="71">
        <v>28</v>
      </c>
      <c r="Z38" s="71">
        <v>23</v>
      </c>
      <c r="AA38" s="71">
        <v>12</v>
      </c>
      <c r="AB38" s="71">
        <v>13</v>
      </c>
      <c r="AC38" s="71">
        <v>32</v>
      </c>
      <c r="AD38" s="71">
        <v>10</v>
      </c>
      <c r="AE38" s="71">
        <v>21</v>
      </c>
      <c r="AF38" s="71">
        <v>16</v>
      </c>
      <c r="AG38" s="71">
        <v>14</v>
      </c>
      <c r="AH38" s="71">
        <v>15</v>
      </c>
      <c r="AI38" s="71">
        <v>7</v>
      </c>
      <c r="AJ38" s="71">
        <v>14</v>
      </c>
      <c r="AK38" s="71">
        <v>15</v>
      </c>
      <c r="AL38" s="71">
        <v>34</v>
      </c>
      <c r="AM38" s="71"/>
      <c r="AN38" s="71"/>
      <c r="AO38" s="71"/>
      <c r="AP38" s="71"/>
      <c r="AQ38" s="71"/>
      <c r="AR38" s="71"/>
      <c r="AS38" s="71"/>
      <c r="AT38" s="72"/>
    </row>
    <row r="39" spans="1:46" ht="54.75" customHeight="1" x14ac:dyDescent="0.25">
      <c r="A39" s="102"/>
      <c r="B39" s="103"/>
      <c r="C39" s="114"/>
      <c r="D39" s="7" t="s">
        <v>77</v>
      </c>
      <c r="E39" s="42" t="s">
        <v>6</v>
      </c>
      <c r="F39" s="7" t="s">
        <v>7</v>
      </c>
      <c r="G39" s="43" t="s">
        <v>67</v>
      </c>
      <c r="H39" s="31" t="s">
        <v>38</v>
      </c>
      <c r="I39" s="62">
        <v>20</v>
      </c>
      <c r="J39" s="33">
        <f>P39</f>
        <v>19</v>
      </c>
      <c r="K39" s="34" t="s">
        <v>39</v>
      </c>
      <c r="L39" s="34" t="s">
        <v>40</v>
      </c>
      <c r="M39" s="34" t="s">
        <v>39</v>
      </c>
      <c r="N39" s="33">
        <f>I39</f>
        <v>20</v>
      </c>
      <c r="O39" s="45" t="s">
        <v>41</v>
      </c>
      <c r="P39" s="63">
        <v>19</v>
      </c>
      <c r="Q39" s="73">
        <v>164</v>
      </c>
      <c r="R39" s="73">
        <v>32</v>
      </c>
      <c r="S39" s="73">
        <v>45</v>
      </c>
      <c r="T39" s="73">
        <v>29</v>
      </c>
      <c r="U39" s="73">
        <v>6</v>
      </c>
      <c r="V39" s="73">
        <v>24</v>
      </c>
      <c r="W39" s="73">
        <v>24</v>
      </c>
      <c r="X39" s="73">
        <v>13</v>
      </c>
      <c r="Y39" s="73">
        <v>22</v>
      </c>
      <c r="Z39" s="73">
        <v>23</v>
      </c>
      <c r="AA39" s="73">
        <v>11</v>
      </c>
      <c r="AB39" s="73">
        <v>13</v>
      </c>
      <c r="AC39" s="73">
        <v>32</v>
      </c>
      <c r="AD39" s="73">
        <v>10</v>
      </c>
      <c r="AE39" s="73">
        <v>21</v>
      </c>
      <c r="AF39" s="73">
        <v>16</v>
      </c>
      <c r="AG39" s="73">
        <v>14</v>
      </c>
      <c r="AH39" s="73">
        <v>14</v>
      </c>
      <c r="AI39" s="73">
        <v>7</v>
      </c>
      <c r="AJ39" s="73">
        <v>14</v>
      </c>
      <c r="AK39" s="73">
        <v>14</v>
      </c>
      <c r="AL39" s="73">
        <v>30</v>
      </c>
      <c r="AM39" s="73"/>
      <c r="AN39" s="73"/>
      <c r="AO39" s="73"/>
      <c r="AP39" s="73"/>
      <c r="AQ39" s="73"/>
      <c r="AR39" s="73"/>
      <c r="AS39" s="73"/>
      <c r="AT39" s="9"/>
    </row>
    <row r="40" spans="1:46" ht="14.45" customHeight="1" x14ac:dyDescent="0.25">
      <c r="A40" s="102"/>
      <c r="B40" s="108">
        <v>10</v>
      </c>
      <c r="C40" s="101" t="s">
        <v>78</v>
      </c>
      <c r="D40" s="101" t="s">
        <v>79</v>
      </c>
      <c r="E40" s="101" t="s">
        <v>6</v>
      </c>
      <c r="F40" s="101" t="s">
        <v>7</v>
      </c>
      <c r="G40" s="101" t="s">
        <v>63</v>
      </c>
      <c r="H40" s="31" t="s">
        <v>41</v>
      </c>
      <c r="I40" s="75">
        <v>0.5</v>
      </c>
      <c r="J40" s="76">
        <f>I40</f>
        <v>0.5</v>
      </c>
      <c r="K40" s="34" t="s">
        <v>39</v>
      </c>
      <c r="L40" s="34" t="s">
        <v>40</v>
      </c>
      <c r="M40" s="34" t="s">
        <v>39</v>
      </c>
      <c r="N40" s="76">
        <f>P40</f>
        <v>0.65</v>
      </c>
      <c r="O40" s="35" t="s">
        <v>38</v>
      </c>
      <c r="P40" s="77">
        <v>0.65</v>
      </c>
      <c r="Q40" s="78" t="str">
        <f t="shared" ref="Q40:AS40" si="8">IF(Q41=0,"",(Q42/Q41))</f>
        <v/>
      </c>
      <c r="R40" s="78">
        <f t="shared" si="8"/>
        <v>0.77777777777777779</v>
      </c>
      <c r="S40" s="78">
        <f t="shared" si="8"/>
        <v>0.5714285714285714</v>
      </c>
      <c r="T40" s="78">
        <f t="shared" si="8"/>
        <v>0.66666666666666663</v>
      </c>
      <c r="U40" s="78">
        <f t="shared" si="8"/>
        <v>0.77777777777777779</v>
      </c>
      <c r="V40" s="78">
        <f t="shared" si="8"/>
        <v>0.70588235294117652</v>
      </c>
      <c r="W40" s="78">
        <f t="shared" si="8"/>
        <v>0.66666666666666663</v>
      </c>
      <c r="X40" s="78">
        <f t="shared" si="8"/>
        <v>0.89473684210526316</v>
      </c>
      <c r="Y40" s="78">
        <f t="shared" si="8"/>
        <v>0.77777777777777779</v>
      </c>
      <c r="Z40" s="78">
        <f t="shared" si="8"/>
        <v>0.6</v>
      </c>
      <c r="AA40" s="78">
        <f t="shared" si="8"/>
        <v>0.9</v>
      </c>
      <c r="AB40" s="78">
        <f t="shared" si="8"/>
        <v>0.68421052631578949</v>
      </c>
      <c r="AC40" s="78">
        <f t="shared" si="8"/>
        <v>0.53333333333333333</v>
      </c>
      <c r="AD40" s="78">
        <f t="shared" si="8"/>
        <v>0.82608695652173914</v>
      </c>
      <c r="AE40" s="78">
        <f t="shared" si="8"/>
        <v>0.73684210526315785</v>
      </c>
      <c r="AF40" s="78">
        <f t="shared" si="8"/>
        <v>0.7931034482758621</v>
      </c>
      <c r="AG40" s="78">
        <f t="shared" si="8"/>
        <v>0.58333333333333337</v>
      </c>
      <c r="AH40" s="78">
        <f t="shared" si="8"/>
        <v>0.40740740740740738</v>
      </c>
      <c r="AI40" s="78">
        <f t="shared" si="8"/>
        <v>0</v>
      </c>
      <c r="AJ40" s="78">
        <f t="shared" si="8"/>
        <v>8.3333333333333329E-2</v>
      </c>
      <c r="AK40" s="78">
        <f t="shared" si="8"/>
        <v>0.62857142857142856</v>
      </c>
      <c r="AL40" s="78">
        <f t="shared" si="8"/>
        <v>0.41176470588235292</v>
      </c>
      <c r="AM40" s="78" t="str">
        <f t="shared" si="8"/>
        <v/>
      </c>
      <c r="AN40" s="78" t="str">
        <f t="shared" si="8"/>
        <v/>
      </c>
      <c r="AO40" s="78" t="str">
        <f t="shared" si="8"/>
        <v/>
      </c>
      <c r="AP40" s="78" t="str">
        <f t="shared" si="8"/>
        <v/>
      </c>
      <c r="AQ40" s="78" t="str">
        <f t="shared" si="8"/>
        <v/>
      </c>
      <c r="AR40" s="78" t="str">
        <f t="shared" si="8"/>
        <v/>
      </c>
      <c r="AS40" s="78" t="str">
        <f t="shared" si="8"/>
        <v/>
      </c>
      <c r="AT40" s="9"/>
    </row>
    <row r="41" spans="1:46" ht="14.1" customHeight="1" x14ac:dyDescent="0.25">
      <c r="A41" s="102"/>
      <c r="B41" s="108"/>
      <c r="C41" s="101"/>
      <c r="D41" s="101"/>
      <c r="E41" s="101"/>
      <c r="F41" s="101"/>
      <c r="G41" s="101"/>
      <c r="H41" s="107" t="s">
        <v>80</v>
      </c>
      <c r="I41" s="107"/>
      <c r="J41" s="107"/>
      <c r="K41" s="107"/>
      <c r="L41" s="107"/>
      <c r="M41" s="107"/>
      <c r="N41" s="107"/>
      <c r="O41" s="107"/>
      <c r="P41" s="107"/>
      <c r="Q41" s="8">
        <v>0</v>
      </c>
      <c r="R41" s="8">
        <v>9</v>
      </c>
      <c r="S41" s="8">
        <v>14</v>
      </c>
      <c r="T41" s="8">
        <v>15</v>
      </c>
      <c r="U41" s="8">
        <v>18</v>
      </c>
      <c r="V41" s="8">
        <v>17</v>
      </c>
      <c r="W41" s="8">
        <v>15</v>
      </c>
      <c r="X41" s="8">
        <v>19</v>
      </c>
      <c r="Y41" s="8">
        <v>18</v>
      </c>
      <c r="Z41" s="8">
        <v>20</v>
      </c>
      <c r="AA41" s="8">
        <v>20</v>
      </c>
      <c r="AB41" s="8">
        <v>19</v>
      </c>
      <c r="AC41" s="8">
        <v>30</v>
      </c>
      <c r="AD41" s="8">
        <v>23</v>
      </c>
      <c r="AE41" s="8">
        <v>19</v>
      </c>
      <c r="AF41" s="8">
        <v>29</v>
      </c>
      <c r="AG41" s="8">
        <v>24</v>
      </c>
      <c r="AH41" s="8">
        <v>27</v>
      </c>
      <c r="AI41" s="8">
        <v>22</v>
      </c>
      <c r="AJ41" s="8">
        <v>24</v>
      </c>
      <c r="AK41" s="8">
        <v>35</v>
      </c>
      <c r="AL41" s="8">
        <v>34</v>
      </c>
      <c r="AM41" s="8"/>
      <c r="AN41" s="8"/>
      <c r="AO41" s="8"/>
      <c r="AP41" s="8"/>
      <c r="AQ41" s="8"/>
      <c r="AR41" s="8"/>
      <c r="AS41" s="8"/>
      <c r="AT41" s="9"/>
    </row>
    <row r="42" spans="1:46" ht="14.1" customHeight="1" x14ac:dyDescent="0.25">
      <c r="A42" s="102"/>
      <c r="B42" s="108"/>
      <c r="C42" s="101"/>
      <c r="D42" s="101"/>
      <c r="E42" s="101"/>
      <c r="F42" s="101"/>
      <c r="G42" s="101"/>
      <c r="H42" s="107" t="s">
        <v>81</v>
      </c>
      <c r="I42" s="107"/>
      <c r="J42" s="107"/>
      <c r="K42" s="107"/>
      <c r="L42" s="107"/>
      <c r="M42" s="107"/>
      <c r="N42" s="107"/>
      <c r="O42" s="107"/>
      <c r="P42" s="107"/>
      <c r="Q42" s="8">
        <v>0</v>
      </c>
      <c r="R42" s="8">
        <v>7</v>
      </c>
      <c r="S42" s="8">
        <v>8</v>
      </c>
      <c r="T42" s="8">
        <v>10</v>
      </c>
      <c r="U42" s="8">
        <v>14</v>
      </c>
      <c r="V42" s="8">
        <v>12</v>
      </c>
      <c r="W42" s="8">
        <v>10</v>
      </c>
      <c r="X42" s="8">
        <v>17</v>
      </c>
      <c r="Y42" s="8">
        <v>14</v>
      </c>
      <c r="Z42" s="8">
        <v>12</v>
      </c>
      <c r="AA42" s="8">
        <v>18</v>
      </c>
      <c r="AB42" s="8">
        <v>13</v>
      </c>
      <c r="AC42" s="8">
        <v>16</v>
      </c>
      <c r="AD42" s="8">
        <v>19</v>
      </c>
      <c r="AE42" s="8">
        <v>14</v>
      </c>
      <c r="AF42" s="8">
        <v>23</v>
      </c>
      <c r="AG42" s="8">
        <v>14</v>
      </c>
      <c r="AH42" s="8">
        <v>11</v>
      </c>
      <c r="AI42" s="8">
        <v>0</v>
      </c>
      <c r="AJ42" s="8">
        <v>2</v>
      </c>
      <c r="AK42" s="8">
        <v>22</v>
      </c>
      <c r="AL42" s="8">
        <v>14</v>
      </c>
      <c r="AM42" s="8"/>
      <c r="AN42" s="8"/>
      <c r="AO42" s="8"/>
      <c r="AP42" s="8"/>
      <c r="AQ42" s="8"/>
      <c r="AR42" s="8"/>
      <c r="AS42" s="8"/>
      <c r="AT42" s="9"/>
    </row>
    <row r="43" spans="1:46" ht="32.25" customHeight="1" x14ac:dyDescent="0.25">
      <c r="A43" s="102"/>
      <c r="B43" s="40">
        <v>11</v>
      </c>
      <c r="C43" s="7" t="s">
        <v>82</v>
      </c>
      <c r="D43" s="42" t="s">
        <v>83</v>
      </c>
      <c r="E43" s="42" t="s">
        <v>6</v>
      </c>
      <c r="F43" s="7" t="s">
        <v>7</v>
      </c>
      <c r="G43" s="43" t="s">
        <v>84</v>
      </c>
      <c r="H43" s="31" t="s">
        <v>41</v>
      </c>
      <c r="I43" s="62">
        <v>50</v>
      </c>
      <c r="J43" s="33">
        <f>I43</f>
        <v>50</v>
      </c>
      <c r="K43" s="34" t="s">
        <v>39</v>
      </c>
      <c r="L43" s="34" t="s">
        <v>40</v>
      </c>
      <c r="M43" s="34" t="s">
        <v>39</v>
      </c>
      <c r="N43" s="33">
        <f>P43</f>
        <v>53</v>
      </c>
      <c r="O43" s="35" t="s">
        <v>38</v>
      </c>
      <c r="P43" s="63">
        <v>53</v>
      </c>
      <c r="Q43" s="73">
        <v>18</v>
      </c>
      <c r="R43" s="73">
        <v>34</v>
      </c>
      <c r="S43" s="73">
        <v>31</v>
      </c>
      <c r="T43" s="73">
        <v>37</v>
      </c>
      <c r="U43" s="73">
        <v>31</v>
      </c>
      <c r="V43" s="73">
        <v>27</v>
      </c>
      <c r="W43" s="73">
        <v>43</v>
      </c>
      <c r="X43" s="73">
        <v>34</v>
      </c>
      <c r="Y43" s="73">
        <v>39</v>
      </c>
      <c r="Z43" s="73">
        <v>30</v>
      </c>
      <c r="AA43" s="73">
        <v>37</v>
      </c>
      <c r="AB43" s="73">
        <v>37</v>
      </c>
      <c r="AC43" s="73">
        <v>45</v>
      </c>
      <c r="AD43" s="73">
        <v>43</v>
      </c>
      <c r="AE43" s="73">
        <v>35</v>
      </c>
      <c r="AF43" s="73">
        <v>35</v>
      </c>
      <c r="AG43" s="73">
        <v>41</v>
      </c>
      <c r="AH43" s="73">
        <v>48</v>
      </c>
      <c r="AI43" s="73">
        <v>57</v>
      </c>
      <c r="AJ43" s="73">
        <v>59</v>
      </c>
      <c r="AK43" s="73">
        <v>56</v>
      </c>
      <c r="AL43" s="73">
        <v>57</v>
      </c>
      <c r="AM43" s="73"/>
      <c r="AN43" s="73"/>
      <c r="AO43" s="73"/>
      <c r="AP43" s="73"/>
      <c r="AQ43" s="73"/>
      <c r="AR43" s="73"/>
      <c r="AS43" s="73"/>
      <c r="AT43" s="9"/>
    </row>
    <row r="44" spans="1:46" ht="49.9" customHeight="1" x14ac:dyDescent="0.25">
      <c r="A44" s="102"/>
      <c r="B44" s="40">
        <v>12</v>
      </c>
      <c r="C44" s="7" t="s">
        <v>85</v>
      </c>
      <c r="D44" s="42" t="s">
        <v>86</v>
      </c>
      <c r="E44" s="42" t="s">
        <v>6</v>
      </c>
      <c r="F44" s="7" t="s">
        <v>7</v>
      </c>
      <c r="G44" s="43" t="s">
        <v>59</v>
      </c>
      <c r="H44" s="31" t="s">
        <v>38</v>
      </c>
      <c r="I44" s="62">
        <v>32</v>
      </c>
      <c r="J44" s="33">
        <f>P44</f>
        <v>30</v>
      </c>
      <c r="K44" s="34" t="s">
        <v>39</v>
      </c>
      <c r="L44" s="34" t="s">
        <v>40</v>
      </c>
      <c r="M44" s="34" t="s">
        <v>39</v>
      </c>
      <c r="N44" s="33">
        <f>I44</f>
        <v>32</v>
      </c>
      <c r="O44" s="45" t="s">
        <v>41</v>
      </c>
      <c r="P44" s="63">
        <v>30</v>
      </c>
      <c r="Q44" s="73">
        <v>17</v>
      </c>
      <c r="R44" s="73">
        <v>38</v>
      </c>
      <c r="S44" s="73">
        <v>40</v>
      </c>
      <c r="T44" s="73">
        <v>39</v>
      </c>
      <c r="U44" s="73">
        <v>40</v>
      </c>
      <c r="V44" s="73">
        <v>38</v>
      </c>
      <c r="W44" s="73">
        <v>33</v>
      </c>
      <c r="X44" s="73">
        <v>30</v>
      </c>
      <c r="Y44" s="73">
        <v>17</v>
      </c>
      <c r="Z44" s="73">
        <v>14</v>
      </c>
      <c r="AA44" s="73">
        <v>15</v>
      </c>
      <c r="AB44" s="73">
        <v>11</v>
      </c>
      <c r="AC44" s="73">
        <v>12</v>
      </c>
      <c r="AD44" s="73">
        <v>6</v>
      </c>
      <c r="AE44" s="73">
        <v>8</v>
      </c>
      <c r="AF44" s="73">
        <v>7</v>
      </c>
      <c r="AG44" s="73">
        <v>8</v>
      </c>
      <c r="AH44" s="73">
        <v>2</v>
      </c>
      <c r="AI44" s="73">
        <v>3</v>
      </c>
      <c r="AJ44" s="73">
        <v>5</v>
      </c>
      <c r="AK44" s="73">
        <v>11</v>
      </c>
      <c r="AL44" s="73">
        <v>9</v>
      </c>
      <c r="AM44" s="73"/>
      <c r="AN44" s="73"/>
      <c r="AO44" s="73"/>
      <c r="AP44" s="73"/>
      <c r="AQ44" s="73"/>
      <c r="AR44" s="73"/>
      <c r="AS44" s="73"/>
      <c r="AT44" s="9"/>
    </row>
    <row r="45" spans="1:46" ht="14.45" customHeight="1" x14ac:dyDescent="0.25">
      <c r="A45" s="102"/>
      <c r="B45" s="108">
        <v>13</v>
      </c>
      <c r="C45" s="101" t="s">
        <v>87</v>
      </c>
      <c r="D45" s="101" t="s">
        <v>88</v>
      </c>
      <c r="E45" s="101" t="s">
        <v>6</v>
      </c>
      <c r="F45" s="101" t="s">
        <v>7</v>
      </c>
      <c r="G45" s="101" t="s">
        <v>8</v>
      </c>
      <c r="H45" s="105" t="s">
        <v>89</v>
      </c>
      <c r="I45" s="105"/>
      <c r="J45" s="105"/>
      <c r="K45" s="105"/>
      <c r="L45" s="105"/>
      <c r="M45" s="105"/>
      <c r="N45" s="105"/>
      <c r="O45" s="105"/>
      <c r="P45" s="105"/>
      <c r="Q45" s="8">
        <v>27</v>
      </c>
      <c r="R45" s="8">
        <v>56</v>
      </c>
      <c r="S45" s="8">
        <v>49</v>
      </c>
      <c r="T45" s="8">
        <v>43</v>
      </c>
      <c r="U45" s="8">
        <v>44</v>
      </c>
      <c r="V45" s="8">
        <v>35</v>
      </c>
      <c r="W45" s="8">
        <v>22</v>
      </c>
      <c r="X45" s="8">
        <v>39</v>
      </c>
      <c r="Y45" s="8">
        <v>29</v>
      </c>
      <c r="Z45" s="8">
        <v>37</v>
      </c>
      <c r="AA45" s="8">
        <v>30</v>
      </c>
      <c r="AB45" s="8">
        <v>27</v>
      </c>
      <c r="AC45" s="8">
        <v>38</v>
      </c>
      <c r="AD45" s="8">
        <v>26</v>
      </c>
      <c r="AE45" s="8">
        <v>18</v>
      </c>
      <c r="AF45" s="8">
        <v>41</v>
      </c>
      <c r="AG45" s="8">
        <v>21</v>
      </c>
      <c r="AH45" s="8">
        <v>44</v>
      </c>
      <c r="AI45" s="8">
        <v>27</v>
      </c>
      <c r="AJ45" s="8">
        <v>38</v>
      </c>
      <c r="AK45" s="8">
        <v>33</v>
      </c>
      <c r="AL45" s="8">
        <v>33</v>
      </c>
      <c r="AM45" s="8"/>
      <c r="AN45" s="8"/>
      <c r="AO45" s="8"/>
      <c r="AP45" s="8"/>
      <c r="AQ45" s="8"/>
      <c r="AR45" s="8"/>
      <c r="AS45" s="8"/>
      <c r="AT45" s="9"/>
    </row>
    <row r="46" spans="1:46" ht="14.45" customHeight="1" x14ac:dyDescent="0.25">
      <c r="A46" s="102"/>
      <c r="B46" s="108"/>
      <c r="C46" s="101"/>
      <c r="D46" s="101"/>
      <c r="E46" s="101"/>
      <c r="F46" s="101"/>
      <c r="G46" s="101"/>
      <c r="H46" s="105" t="s">
        <v>90</v>
      </c>
      <c r="I46" s="105"/>
      <c r="J46" s="105"/>
      <c r="K46" s="105"/>
      <c r="L46" s="105"/>
      <c r="M46" s="105"/>
      <c r="N46" s="105"/>
      <c r="O46" s="105"/>
      <c r="P46" s="105"/>
      <c r="Q46" s="8">
        <v>15</v>
      </c>
      <c r="R46" s="8">
        <v>26</v>
      </c>
      <c r="S46" s="8">
        <v>61</v>
      </c>
      <c r="T46" s="8">
        <v>41</v>
      </c>
      <c r="U46" s="8">
        <v>29</v>
      </c>
      <c r="V46" s="8">
        <v>42</v>
      </c>
      <c r="W46" s="8">
        <v>7</v>
      </c>
      <c r="X46" s="8">
        <v>39</v>
      </c>
      <c r="Y46" s="8">
        <v>51</v>
      </c>
      <c r="Z46" s="8">
        <v>47</v>
      </c>
      <c r="AA46" s="8">
        <v>35</v>
      </c>
      <c r="AB46" s="8">
        <v>35</v>
      </c>
      <c r="AC46" s="8">
        <v>41</v>
      </c>
      <c r="AD46" s="8">
        <v>39</v>
      </c>
      <c r="AE46" s="8">
        <v>38</v>
      </c>
      <c r="AF46" s="8">
        <v>34</v>
      </c>
      <c r="AG46" s="8">
        <v>36</v>
      </c>
      <c r="AH46" s="8">
        <v>53</v>
      </c>
      <c r="AI46" s="8">
        <v>24</v>
      </c>
      <c r="AJ46" s="8">
        <v>27</v>
      </c>
      <c r="AK46" s="8">
        <v>23</v>
      </c>
      <c r="AL46" s="8">
        <v>37</v>
      </c>
      <c r="AM46" s="8"/>
      <c r="AN46" s="8"/>
      <c r="AO46" s="8"/>
      <c r="AP46" s="8"/>
      <c r="AQ46" s="8"/>
      <c r="AR46" s="8"/>
      <c r="AS46" s="8"/>
      <c r="AT46" s="9"/>
    </row>
    <row r="47" spans="1:46" ht="14.45" customHeight="1" x14ac:dyDescent="0.25">
      <c r="A47" s="102"/>
      <c r="B47" s="108"/>
      <c r="C47" s="101"/>
      <c r="D47" s="101"/>
      <c r="E47" s="101"/>
      <c r="F47" s="101"/>
      <c r="G47" s="101"/>
      <c r="H47" s="105" t="s">
        <v>91</v>
      </c>
      <c r="I47" s="105"/>
      <c r="J47" s="105"/>
      <c r="K47" s="105"/>
      <c r="L47" s="105"/>
      <c r="M47" s="105"/>
      <c r="N47" s="105"/>
      <c r="O47" s="105"/>
      <c r="P47" s="105"/>
      <c r="Q47" s="8">
        <v>29</v>
      </c>
      <c r="R47" s="8">
        <v>48</v>
      </c>
      <c r="S47" s="8">
        <v>50</v>
      </c>
      <c r="T47" s="8">
        <v>37</v>
      </c>
      <c r="U47" s="8">
        <v>45</v>
      </c>
      <c r="V47" s="8">
        <v>42</v>
      </c>
      <c r="W47" s="8">
        <v>32</v>
      </c>
      <c r="X47" s="8">
        <v>51</v>
      </c>
      <c r="Y47" s="8">
        <v>37</v>
      </c>
      <c r="Z47" s="8">
        <v>45</v>
      </c>
      <c r="AA47" s="8">
        <v>31</v>
      </c>
      <c r="AB47" s="8">
        <v>31</v>
      </c>
      <c r="AC47" s="8">
        <v>49</v>
      </c>
      <c r="AD47" s="8">
        <v>45</v>
      </c>
      <c r="AE47" s="8">
        <v>33</v>
      </c>
      <c r="AF47" s="8">
        <v>44</v>
      </c>
      <c r="AG47" s="8">
        <v>48</v>
      </c>
      <c r="AH47" s="8">
        <v>31</v>
      </c>
      <c r="AI47" s="8">
        <v>21</v>
      </c>
      <c r="AJ47" s="8">
        <v>44</v>
      </c>
      <c r="AK47" s="8">
        <v>41</v>
      </c>
      <c r="AL47" s="8">
        <v>21</v>
      </c>
      <c r="AM47" s="8"/>
      <c r="AN47" s="8"/>
      <c r="AO47" s="8"/>
      <c r="AP47" s="8"/>
      <c r="AQ47" s="8"/>
      <c r="AR47" s="8"/>
      <c r="AS47" s="8"/>
      <c r="AT47" s="9"/>
    </row>
    <row r="48" spans="1:46" ht="14.45" customHeight="1" x14ac:dyDescent="0.25">
      <c r="A48" s="102"/>
      <c r="B48" s="108"/>
      <c r="C48" s="101"/>
      <c r="D48" s="101"/>
      <c r="E48" s="101"/>
      <c r="F48" s="101"/>
      <c r="G48" s="101"/>
      <c r="H48" s="105" t="s">
        <v>92</v>
      </c>
      <c r="I48" s="105"/>
      <c r="J48" s="105"/>
      <c r="K48" s="105"/>
      <c r="L48" s="105"/>
      <c r="M48" s="105"/>
      <c r="N48" s="105"/>
      <c r="O48" s="105"/>
      <c r="P48" s="105"/>
      <c r="Q48" s="8">
        <v>16</v>
      </c>
      <c r="R48" s="8">
        <v>29</v>
      </c>
      <c r="S48" s="8">
        <v>31</v>
      </c>
      <c r="T48" s="8">
        <v>16</v>
      </c>
      <c r="U48" s="8">
        <v>44</v>
      </c>
      <c r="V48" s="8">
        <v>39</v>
      </c>
      <c r="W48" s="8">
        <v>20</v>
      </c>
      <c r="X48" s="8">
        <v>59</v>
      </c>
      <c r="Y48" s="8">
        <v>36</v>
      </c>
      <c r="Z48" s="8">
        <v>50</v>
      </c>
      <c r="AA48" s="8">
        <v>36</v>
      </c>
      <c r="AB48" s="8">
        <v>47</v>
      </c>
      <c r="AC48" s="8">
        <v>43</v>
      </c>
      <c r="AD48" s="8">
        <v>60</v>
      </c>
      <c r="AE48" s="8">
        <v>28</v>
      </c>
      <c r="AF48" s="8">
        <v>42</v>
      </c>
      <c r="AG48" s="8">
        <v>32</v>
      </c>
      <c r="AH48" s="8">
        <v>54</v>
      </c>
      <c r="AI48" s="8">
        <v>29</v>
      </c>
      <c r="AJ48" s="8">
        <v>48</v>
      </c>
      <c r="AK48" s="8">
        <v>40</v>
      </c>
      <c r="AL48" s="8">
        <v>52</v>
      </c>
      <c r="AM48" s="8"/>
      <c r="AN48" s="8"/>
      <c r="AO48" s="8"/>
      <c r="AP48" s="8"/>
      <c r="AQ48" s="8"/>
      <c r="AR48" s="8"/>
      <c r="AS48" s="8"/>
      <c r="AT48" s="9"/>
    </row>
    <row r="49" spans="1:46" ht="14.45" customHeight="1" x14ac:dyDescent="0.25">
      <c r="A49" s="102"/>
      <c r="B49" s="108"/>
      <c r="C49" s="101"/>
      <c r="D49" s="101"/>
      <c r="E49" s="101"/>
      <c r="F49" s="101"/>
      <c r="G49" s="101"/>
      <c r="H49" s="105" t="s">
        <v>93</v>
      </c>
      <c r="I49" s="105"/>
      <c r="J49" s="105"/>
      <c r="K49" s="105"/>
      <c r="L49" s="105"/>
      <c r="M49" s="105"/>
      <c r="N49" s="105"/>
      <c r="O49" s="105"/>
      <c r="P49" s="105"/>
      <c r="Q49" s="8">
        <v>10</v>
      </c>
      <c r="R49" s="8">
        <v>23</v>
      </c>
      <c r="S49" s="8">
        <v>24</v>
      </c>
      <c r="T49" s="8">
        <v>34</v>
      </c>
      <c r="U49" s="8">
        <v>25</v>
      </c>
      <c r="V49" s="8">
        <v>44</v>
      </c>
      <c r="W49" s="8">
        <v>24</v>
      </c>
      <c r="X49" s="8">
        <v>65</v>
      </c>
      <c r="Y49" s="8">
        <v>50</v>
      </c>
      <c r="Z49" s="8">
        <v>51</v>
      </c>
      <c r="AA49" s="8">
        <v>32</v>
      </c>
      <c r="AB49" s="8">
        <v>33</v>
      </c>
      <c r="AC49" s="8">
        <v>25</v>
      </c>
      <c r="AD49" s="8">
        <v>63</v>
      </c>
      <c r="AE49" s="8">
        <v>59</v>
      </c>
      <c r="AF49" s="8">
        <v>30</v>
      </c>
      <c r="AG49" s="8">
        <v>46</v>
      </c>
      <c r="AH49" s="8">
        <v>36</v>
      </c>
      <c r="AI49" s="8">
        <v>33</v>
      </c>
      <c r="AJ49" s="8">
        <v>75</v>
      </c>
      <c r="AK49" s="8">
        <v>42</v>
      </c>
      <c r="AL49" s="8">
        <v>34</v>
      </c>
      <c r="AM49" s="8"/>
      <c r="AN49" s="8"/>
      <c r="AO49" s="8"/>
      <c r="AP49" s="8"/>
      <c r="AQ49" s="8"/>
      <c r="AR49" s="8"/>
      <c r="AS49" s="8"/>
      <c r="AT49" s="9"/>
    </row>
    <row r="50" spans="1:46" ht="14.45" customHeight="1" x14ac:dyDescent="0.25">
      <c r="A50" s="102"/>
      <c r="B50" s="115">
        <v>14</v>
      </c>
      <c r="C50" s="100" t="s">
        <v>94</v>
      </c>
      <c r="D50" s="100" t="s">
        <v>95</v>
      </c>
      <c r="E50" s="101" t="s">
        <v>6</v>
      </c>
      <c r="F50" s="101" t="s">
        <v>7</v>
      </c>
      <c r="G50" s="101" t="s">
        <v>67</v>
      </c>
      <c r="H50" s="31" t="s">
        <v>41</v>
      </c>
      <c r="I50" s="75">
        <v>0.95</v>
      </c>
      <c r="J50" s="76">
        <f>I50</f>
        <v>0.95</v>
      </c>
      <c r="K50" s="34" t="s">
        <v>39</v>
      </c>
      <c r="L50" s="34" t="s">
        <v>40</v>
      </c>
      <c r="M50" s="34" t="s">
        <v>39</v>
      </c>
      <c r="N50" s="76">
        <f>P50</f>
        <v>1</v>
      </c>
      <c r="O50" s="35" t="s">
        <v>38</v>
      </c>
      <c r="P50" s="77">
        <v>1</v>
      </c>
      <c r="Q50" s="78">
        <f t="shared" ref="Q50:AS50" si="9">AVERAGE(Q51:Q55)</f>
        <v>8.3076923076923076E-2</v>
      </c>
      <c r="R50" s="78">
        <f t="shared" si="9"/>
        <v>0.12366559547047351</v>
      </c>
      <c r="S50" s="78">
        <f t="shared" si="9"/>
        <v>0.2337826617826618</v>
      </c>
      <c r="T50" s="78">
        <f t="shared" si="9"/>
        <v>0.13899607406315356</v>
      </c>
      <c r="U50" s="78">
        <f t="shared" si="9"/>
        <v>0.14444036894036894</v>
      </c>
      <c r="V50" s="78">
        <f t="shared" si="9"/>
        <v>0.18186083302434805</v>
      </c>
      <c r="W50" s="78">
        <f t="shared" si="9"/>
        <v>0.12006144393241169</v>
      </c>
      <c r="X50" s="78">
        <f t="shared" si="9"/>
        <v>0.18497976968565205</v>
      </c>
      <c r="Y50" s="78">
        <f t="shared" si="9"/>
        <v>0.15638635535409726</v>
      </c>
      <c r="Z50" s="78">
        <f t="shared" si="9"/>
        <v>0.16244884244884245</v>
      </c>
      <c r="AA50" s="78">
        <f t="shared" si="9"/>
        <v>0.13517241379310346</v>
      </c>
      <c r="AB50" s="78">
        <f t="shared" si="9"/>
        <v>0.13253195709078064</v>
      </c>
      <c r="AC50" s="78">
        <f t="shared" si="9"/>
        <v>0.13142567174659603</v>
      </c>
      <c r="AD50" s="78">
        <f t="shared" si="9"/>
        <v>0.169545485334959</v>
      </c>
      <c r="AE50" s="78">
        <f t="shared" si="9"/>
        <v>0.22582299182299179</v>
      </c>
      <c r="AF50" s="78">
        <f t="shared" si="9"/>
        <v>0.19923755257088591</v>
      </c>
      <c r="AG50" s="78">
        <f t="shared" si="9"/>
        <v>0.1747330779054917</v>
      </c>
      <c r="AH50" s="78">
        <f t="shared" si="9"/>
        <v>0.16291938552403668</v>
      </c>
      <c r="AI50" s="78">
        <f t="shared" si="9"/>
        <v>0.11518207282913165</v>
      </c>
      <c r="AJ50" s="78">
        <f t="shared" si="9"/>
        <v>0.15851192082771029</v>
      </c>
      <c r="AK50" s="78">
        <f t="shared" si="9"/>
        <v>0.12006953280637492</v>
      </c>
      <c r="AL50" s="78">
        <f t="shared" si="9"/>
        <v>0.11590142021720969</v>
      </c>
      <c r="AM50" s="78" t="e">
        <f t="shared" si="9"/>
        <v>#DIV/0!</v>
      </c>
      <c r="AN50" s="78" t="e">
        <f t="shared" si="9"/>
        <v>#DIV/0!</v>
      </c>
      <c r="AO50" s="78" t="e">
        <f t="shared" si="9"/>
        <v>#DIV/0!</v>
      </c>
      <c r="AP50" s="78" t="e">
        <f t="shared" si="9"/>
        <v>#DIV/0!</v>
      </c>
      <c r="AQ50" s="78" t="e">
        <f t="shared" si="9"/>
        <v>#DIV/0!</v>
      </c>
      <c r="AR50" s="78" t="e">
        <f t="shared" si="9"/>
        <v>#DIV/0!</v>
      </c>
      <c r="AS50" s="78" t="e">
        <f t="shared" si="9"/>
        <v>#DIV/0!</v>
      </c>
      <c r="AT50" s="9"/>
    </row>
    <row r="51" spans="1:46" ht="14.45" customHeight="1" x14ac:dyDescent="0.25">
      <c r="A51" s="102"/>
      <c r="B51" s="115"/>
      <c r="C51" s="100"/>
      <c r="D51" s="100"/>
      <c r="E51" s="101"/>
      <c r="F51" s="101"/>
      <c r="G51" s="101"/>
      <c r="H51" s="105" t="s">
        <v>89</v>
      </c>
      <c r="I51" s="105"/>
      <c r="J51" s="105"/>
      <c r="K51" s="105"/>
      <c r="L51" s="105"/>
      <c r="M51" s="105"/>
      <c r="N51" s="105"/>
      <c r="O51" s="105"/>
      <c r="P51" s="105"/>
      <c r="Q51" s="81">
        <f>IF(Q$3="","",((Q45/((Q$3-Q4)*$L4))))</f>
        <v>0.10588235294117647</v>
      </c>
      <c r="R51" s="81">
        <f t="shared" ref="Q51:AS51" si="10">IF(R$3="","",((R45/((R$3-R4)*$L4))))</f>
        <v>0.1821138211382114</v>
      </c>
      <c r="S51" s="81">
        <f t="shared" si="10"/>
        <v>0.23333333333333334</v>
      </c>
      <c r="T51" s="81">
        <f t="shared" si="10"/>
        <v>0.16862745098039217</v>
      </c>
      <c r="U51" s="81">
        <f t="shared" si="10"/>
        <v>0.16761904761904761</v>
      </c>
      <c r="V51" s="81">
        <f t="shared" si="10"/>
        <v>0.16666666666666666</v>
      </c>
      <c r="W51" s="81">
        <f t="shared" si="10"/>
        <v>0.10864197530864197</v>
      </c>
      <c r="X51" s="81">
        <f t="shared" si="10"/>
        <v>0.12380952380952381</v>
      </c>
      <c r="Y51" s="81">
        <f t="shared" si="10"/>
        <v>0.11717171717171718</v>
      </c>
      <c r="Z51" s="81">
        <f t="shared" si="10"/>
        <v>0.12649572649572649</v>
      </c>
      <c r="AA51" s="81">
        <f t="shared" si="10"/>
        <v>0.13333333333333333</v>
      </c>
      <c r="AB51" s="81">
        <f t="shared" si="10"/>
        <v>0.1125</v>
      </c>
      <c r="AC51" s="81">
        <f t="shared" si="10"/>
        <v>0.12357723577235773</v>
      </c>
      <c r="AD51" s="81">
        <f t="shared" si="10"/>
        <v>9.3693693693693694E-2</v>
      </c>
      <c r="AE51" s="81">
        <f t="shared" si="10"/>
        <v>0.12</v>
      </c>
      <c r="AF51" s="81">
        <f t="shared" si="10"/>
        <v>0.19523809523809524</v>
      </c>
      <c r="AG51" s="81">
        <f t="shared" si="10"/>
        <v>0.1037037037037037</v>
      </c>
      <c r="AH51" s="81">
        <f t="shared" si="10"/>
        <v>0.14666666666666667</v>
      </c>
      <c r="AI51" s="81">
        <f t="shared" si="10"/>
        <v>0.12857142857142856</v>
      </c>
      <c r="AJ51" s="81">
        <f t="shared" si="10"/>
        <v>0.12666666666666668</v>
      </c>
      <c r="AK51" s="81">
        <f t="shared" si="10"/>
        <v>0.11282051282051282</v>
      </c>
      <c r="AL51" s="81">
        <f t="shared" si="10"/>
        <v>0.11</v>
      </c>
      <c r="AM51" s="81" t="str">
        <f t="shared" si="10"/>
        <v/>
      </c>
      <c r="AN51" s="81" t="str">
        <f t="shared" si="10"/>
        <v/>
      </c>
      <c r="AO51" s="81" t="str">
        <f t="shared" si="10"/>
        <v/>
      </c>
      <c r="AP51" s="81" t="str">
        <f t="shared" si="10"/>
        <v/>
      </c>
      <c r="AQ51" s="81" t="str">
        <f t="shared" si="10"/>
        <v/>
      </c>
      <c r="AR51" s="81" t="str">
        <f t="shared" si="10"/>
        <v/>
      </c>
      <c r="AS51" s="81" t="str">
        <f t="shared" si="10"/>
        <v/>
      </c>
      <c r="AT51" s="9"/>
    </row>
    <row r="52" spans="1:46" ht="14.45" customHeight="1" x14ac:dyDescent="0.25">
      <c r="A52" s="102"/>
      <c r="B52" s="115"/>
      <c r="C52" s="100"/>
      <c r="D52" s="100"/>
      <c r="E52" s="101"/>
      <c r="F52" s="101"/>
      <c r="G52" s="101"/>
      <c r="H52" s="105" t="s">
        <v>90</v>
      </c>
      <c r="I52" s="105"/>
      <c r="J52" s="105"/>
      <c r="K52" s="105"/>
      <c r="L52" s="105"/>
      <c r="M52" s="105"/>
      <c r="N52" s="105"/>
      <c r="O52" s="105"/>
      <c r="P52" s="105"/>
      <c r="Q52" s="81">
        <f t="shared" ref="Q52:AS52" si="11">IF(Q$3="","",((Q46/((Q$3-Q5)*$L5))))</f>
        <v>5.8823529411764705E-2</v>
      </c>
      <c r="R52" s="81">
        <f t="shared" si="11"/>
        <v>9.9047619047619051E-2</v>
      </c>
      <c r="S52" s="81">
        <f t="shared" si="11"/>
        <v>0.31282051282051282</v>
      </c>
      <c r="T52" s="81">
        <f t="shared" si="11"/>
        <v>0.15185185185185185</v>
      </c>
      <c r="U52" s="81">
        <f t="shared" si="11"/>
        <v>0.11047619047619048</v>
      </c>
      <c r="V52" s="81">
        <f t="shared" si="11"/>
        <v>0.19310344827586207</v>
      </c>
      <c r="W52" s="81">
        <f t="shared" si="11"/>
        <v>0.13333333333333333</v>
      </c>
      <c r="X52" s="81">
        <f t="shared" si="11"/>
        <v>0.15294117647058825</v>
      </c>
      <c r="Y52" s="81">
        <f t="shared" si="11"/>
        <v>0.18378378378378379</v>
      </c>
      <c r="Z52" s="81">
        <f t="shared" si="11"/>
        <v>0.1492063492063492</v>
      </c>
      <c r="AA52" s="81">
        <f t="shared" si="11"/>
        <v>0.13333333333333333</v>
      </c>
      <c r="AB52" s="81">
        <f t="shared" si="11"/>
        <v>0.12612612612612611</v>
      </c>
      <c r="AC52" s="81">
        <f t="shared" si="11"/>
        <v>0.14385964912280702</v>
      </c>
      <c r="AD52" s="81">
        <f t="shared" si="11"/>
        <v>0.14054054054054055</v>
      </c>
      <c r="AE52" s="81">
        <f t="shared" si="11"/>
        <v>0.2814814814814815</v>
      </c>
      <c r="AF52" s="81">
        <f t="shared" si="11"/>
        <v>0.16790123456790124</v>
      </c>
      <c r="AG52" s="81">
        <f t="shared" si="11"/>
        <v>0.16</v>
      </c>
      <c r="AH52" s="81">
        <f t="shared" si="11"/>
        <v>0.16825396825396827</v>
      </c>
      <c r="AI52" s="81">
        <f t="shared" si="11"/>
        <v>9.4117647058823528E-2</v>
      </c>
      <c r="AJ52" s="81">
        <f t="shared" si="11"/>
        <v>9.2307692307692313E-2</v>
      </c>
      <c r="AK52" s="81">
        <f t="shared" si="11"/>
        <v>7.6666666666666661E-2</v>
      </c>
      <c r="AL52" s="81">
        <f t="shared" si="11"/>
        <v>0.12982456140350876</v>
      </c>
      <c r="AM52" s="81" t="str">
        <f t="shared" si="11"/>
        <v/>
      </c>
      <c r="AN52" s="81" t="str">
        <f t="shared" si="11"/>
        <v/>
      </c>
      <c r="AO52" s="81" t="str">
        <f t="shared" si="11"/>
        <v/>
      </c>
      <c r="AP52" s="81" t="str">
        <f t="shared" si="11"/>
        <v/>
      </c>
      <c r="AQ52" s="81" t="str">
        <f t="shared" si="11"/>
        <v/>
      </c>
      <c r="AR52" s="81" t="str">
        <f t="shared" si="11"/>
        <v/>
      </c>
      <c r="AS52" s="81" t="str">
        <f t="shared" si="11"/>
        <v/>
      </c>
      <c r="AT52" s="9"/>
    </row>
    <row r="53" spans="1:46" ht="14.45" customHeight="1" x14ac:dyDescent="0.25">
      <c r="A53" s="102"/>
      <c r="B53" s="115"/>
      <c r="C53" s="100"/>
      <c r="D53" s="100"/>
      <c r="E53" s="101"/>
      <c r="F53" s="101"/>
      <c r="G53" s="101"/>
      <c r="H53" s="105" t="s">
        <v>91</v>
      </c>
      <c r="I53" s="105"/>
      <c r="J53" s="105"/>
      <c r="K53" s="105"/>
      <c r="L53" s="105"/>
      <c r="M53" s="105"/>
      <c r="N53" s="105"/>
      <c r="O53" s="105"/>
      <c r="P53" s="105"/>
      <c r="Q53" s="81">
        <f t="shared" ref="Q53:AS53" si="12">IF(Q$3="","",((Q47/((Q$3-Q6)*$L6))))</f>
        <v>0.14871794871794872</v>
      </c>
      <c r="R53" s="81">
        <f t="shared" si="12"/>
        <v>0.1641025641025641</v>
      </c>
      <c r="S53" s="81">
        <f t="shared" si="12"/>
        <v>0.25641025641025639</v>
      </c>
      <c r="T53" s="81">
        <f t="shared" si="12"/>
        <v>0.1761904761904762</v>
      </c>
      <c r="U53" s="81">
        <f t="shared" si="12"/>
        <v>0.16216216216216217</v>
      </c>
      <c r="V53" s="81">
        <f t="shared" si="12"/>
        <v>0.18064516129032257</v>
      </c>
      <c r="W53" s="81">
        <f t="shared" si="12"/>
        <v>0.15802469135802469</v>
      </c>
      <c r="X53" s="81">
        <f t="shared" si="12"/>
        <v>0.18888888888888888</v>
      </c>
      <c r="Y53" s="81">
        <f t="shared" si="12"/>
        <v>0.14095238095238094</v>
      </c>
      <c r="Z53" s="81">
        <f t="shared" si="12"/>
        <v>0.18181818181818182</v>
      </c>
      <c r="AA53" s="81">
        <f t="shared" si="12"/>
        <v>0.14252873563218391</v>
      </c>
      <c r="AB53" s="81">
        <f t="shared" si="12"/>
        <v>0.12525252525252525</v>
      </c>
      <c r="AC53" s="81">
        <f t="shared" si="12"/>
        <v>0.15934959349593497</v>
      </c>
      <c r="AD53" s="81">
        <f t="shared" si="12"/>
        <v>0.15789473684210525</v>
      </c>
      <c r="AE53" s="81">
        <f t="shared" si="12"/>
        <v>0.18333333333333332</v>
      </c>
      <c r="AF53" s="81">
        <f t="shared" si="12"/>
        <v>0.22564102564102564</v>
      </c>
      <c r="AG53" s="81">
        <f t="shared" si="12"/>
        <v>0.22068965517241379</v>
      </c>
      <c r="AH53" s="81">
        <f t="shared" si="12"/>
        <v>0.14761904761904762</v>
      </c>
      <c r="AI53" s="81">
        <f t="shared" si="12"/>
        <v>8.2352941176470587E-2</v>
      </c>
      <c r="AJ53" s="81">
        <f t="shared" si="12"/>
        <v>0.15042735042735042</v>
      </c>
      <c r="AK53" s="81">
        <f t="shared" si="12"/>
        <v>0.13015873015873017</v>
      </c>
      <c r="AL53" s="81">
        <f t="shared" si="12"/>
        <v>6.6666666666666666E-2</v>
      </c>
      <c r="AM53" s="81" t="str">
        <f t="shared" si="12"/>
        <v/>
      </c>
      <c r="AN53" s="81" t="str">
        <f t="shared" si="12"/>
        <v/>
      </c>
      <c r="AO53" s="81" t="str">
        <f t="shared" si="12"/>
        <v/>
      </c>
      <c r="AP53" s="81" t="str">
        <f t="shared" si="12"/>
        <v/>
      </c>
      <c r="AQ53" s="81" t="str">
        <f t="shared" si="12"/>
        <v/>
      </c>
      <c r="AR53" s="81" t="str">
        <f t="shared" si="12"/>
        <v/>
      </c>
      <c r="AS53" s="81" t="str">
        <f t="shared" si="12"/>
        <v/>
      </c>
      <c r="AT53" s="9"/>
    </row>
    <row r="54" spans="1:46" ht="14.45" customHeight="1" x14ac:dyDescent="0.25">
      <c r="A54" s="102"/>
      <c r="B54" s="115"/>
      <c r="C54" s="100"/>
      <c r="D54" s="100"/>
      <c r="E54" s="101"/>
      <c r="F54" s="101"/>
      <c r="G54" s="101"/>
      <c r="H54" s="105" t="s">
        <v>92</v>
      </c>
      <c r="I54" s="105"/>
      <c r="J54" s="105"/>
      <c r="K54" s="105"/>
      <c r="L54" s="105"/>
      <c r="M54" s="105"/>
      <c r="N54" s="105"/>
      <c r="O54" s="105"/>
      <c r="P54" s="105"/>
      <c r="Q54" s="81">
        <f t="shared" ref="Q54:AS54" si="13">IF(Q$3="","",((Q48/((Q$3-Q7)*$L7))))</f>
        <v>6.2745098039215685E-2</v>
      </c>
      <c r="R54" s="81">
        <f t="shared" si="13"/>
        <v>8.7878787878787876E-2</v>
      </c>
      <c r="S54" s="81">
        <f t="shared" si="13"/>
        <v>0.13777777777777778</v>
      </c>
      <c r="T54" s="81">
        <f t="shared" si="13"/>
        <v>7.9012345679012344E-2</v>
      </c>
      <c r="U54" s="81">
        <f t="shared" si="13"/>
        <v>0.17777777777777778</v>
      </c>
      <c r="V54" s="81">
        <f t="shared" si="13"/>
        <v>0.17333333333333334</v>
      </c>
      <c r="W54" s="81">
        <f t="shared" si="13"/>
        <v>8.6021505376344093E-2</v>
      </c>
      <c r="X54" s="81">
        <f t="shared" si="13"/>
        <v>0.21851851851851853</v>
      </c>
      <c r="Y54" s="81">
        <f t="shared" si="13"/>
        <v>0.15483870967741936</v>
      </c>
      <c r="Z54" s="81">
        <f t="shared" si="13"/>
        <v>0.17094017094017094</v>
      </c>
      <c r="AA54" s="81">
        <f t="shared" si="13"/>
        <v>0.14117647058823529</v>
      </c>
      <c r="AB54" s="81">
        <f t="shared" si="13"/>
        <v>0.16936936936936936</v>
      </c>
      <c r="AC54" s="81">
        <f t="shared" si="13"/>
        <v>0.14700854700854701</v>
      </c>
      <c r="AD54" s="81">
        <f t="shared" si="13"/>
        <v>0.22857142857142856</v>
      </c>
      <c r="AE54" s="81">
        <f t="shared" si="13"/>
        <v>0.16969696969696971</v>
      </c>
      <c r="AF54" s="81">
        <f t="shared" si="13"/>
        <v>0.2074074074074074</v>
      </c>
      <c r="AG54" s="81">
        <f t="shared" si="13"/>
        <v>0.17777777777777778</v>
      </c>
      <c r="AH54" s="81">
        <f t="shared" si="13"/>
        <v>0.16744186046511628</v>
      </c>
      <c r="AI54" s="81">
        <f t="shared" si="13"/>
        <v>0.11372549019607843</v>
      </c>
      <c r="AJ54" s="81">
        <f t="shared" si="13"/>
        <v>0.16</v>
      </c>
      <c r="AK54" s="81">
        <f t="shared" si="13"/>
        <v>0.13333333333333333</v>
      </c>
      <c r="AL54" s="81">
        <f t="shared" si="13"/>
        <v>0.16507936507936508</v>
      </c>
      <c r="AM54" s="81" t="str">
        <f t="shared" si="13"/>
        <v/>
      </c>
      <c r="AN54" s="81" t="str">
        <f t="shared" si="13"/>
        <v/>
      </c>
      <c r="AO54" s="81" t="str">
        <f t="shared" si="13"/>
        <v/>
      </c>
      <c r="AP54" s="81" t="str">
        <f t="shared" si="13"/>
        <v/>
      </c>
      <c r="AQ54" s="81" t="str">
        <f t="shared" si="13"/>
        <v/>
      </c>
      <c r="AR54" s="81" t="str">
        <f t="shared" si="13"/>
        <v/>
      </c>
      <c r="AS54" s="81" t="str">
        <f t="shared" si="13"/>
        <v/>
      </c>
      <c r="AT54" s="9"/>
    </row>
    <row r="55" spans="1:46" ht="14.45" customHeight="1" x14ac:dyDescent="0.25">
      <c r="A55" s="102"/>
      <c r="B55" s="115"/>
      <c r="C55" s="100"/>
      <c r="D55" s="100"/>
      <c r="E55" s="101"/>
      <c r="F55" s="101"/>
      <c r="G55" s="101"/>
      <c r="H55" s="105" t="s">
        <v>93</v>
      </c>
      <c r="I55" s="105"/>
      <c r="J55" s="105"/>
      <c r="K55" s="105"/>
      <c r="L55" s="105"/>
      <c r="M55" s="105"/>
      <c r="N55" s="105"/>
      <c r="O55" s="105"/>
      <c r="P55" s="105"/>
      <c r="Q55" s="81">
        <f t="shared" ref="Q55:AS55" si="14">IF(Q$3="","",((Q49/((Q$3-Q8)*$L8))))</f>
        <v>3.9215686274509803E-2</v>
      </c>
      <c r="R55" s="81">
        <f t="shared" si="14"/>
        <v>8.5185185185185183E-2</v>
      </c>
      <c r="S55" s="81">
        <f t="shared" si="14"/>
        <v>0.22857142857142856</v>
      </c>
      <c r="T55" s="81">
        <f t="shared" si="14"/>
        <v>0.11929824561403508</v>
      </c>
      <c r="U55" s="81">
        <f t="shared" si="14"/>
        <v>0.10416666666666667</v>
      </c>
      <c r="V55" s="81">
        <f t="shared" si="14"/>
        <v>0.19555555555555557</v>
      </c>
      <c r="W55" s="81">
        <f t="shared" si="14"/>
        <v>0.11428571428571428</v>
      </c>
      <c r="X55" s="81">
        <f t="shared" si="14"/>
        <v>0.24074074074074073</v>
      </c>
      <c r="Y55" s="81">
        <f t="shared" si="14"/>
        <v>0.18518518518518517</v>
      </c>
      <c r="Z55" s="81">
        <f t="shared" si="14"/>
        <v>0.18378378378378379</v>
      </c>
      <c r="AA55" s="81">
        <f t="shared" si="14"/>
        <v>0.12549019607843137</v>
      </c>
      <c r="AB55" s="81">
        <f t="shared" si="14"/>
        <v>0.12941176470588237</v>
      </c>
      <c r="AC55" s="81">
        <f t="shared" si="14"/>
        <v>8.3333333333333329E-2</v>
      </c>
      <c r="AD55" s="81">
        <f t="shared" si="14"/>
        <v>0.22702702702702704</v>
      </c>
      <c r="AE55" s="81">
        <f t="shared" si="14"/>
        <v>0.3746031746031746</v>
      </c>
      <c r="AF55" s="81">
        <f t="shared" si="14"/>
        <v>0.2</v>
      </c>
      <c r="AG55" s="81">
        <f t="shared" si="14"/>
        <v>0.21149425287356322</v>
      </c>
      <c r="AH55" s="81">
        <f t="shared" si="14"/>
        <v>0.18461538461538463</v>
      </c>
      <c r="AI55" s="81">
        <f t="shared" si="14"/>
        <v>0.15714285714285714</v>
      </c>
      <c r="AJ55" s="81">
        <f t="shared" si="14"/>
        <v>0.26315789473684209</v>
      </c>
      <c r="AK55" s="81">
        <f t="shared" si="14"/>
        <v>0.14736842105263157</v>
      </c>
      <c r="AL55" s="81">
        <f t="shared" si="14"/>
        <v>0.10793650793650794</v>
      </c>
      <c r="AM55" s="81" t="str">
        <f t="shared" si="14"/>
        <v/>
      </c>
      <c r="AN55" s="81" t="str">
        <f t="shared" si="14"/>
        <v/>
      </c>
      <c r="AO55" s="81" t="str">
        <f t="shared" si="14"/>
        <v/>
      </c>
      <c r="AP55" s="81" t="str">
        <f t="shared" si="14"/>
        <v/>
      </c>
      <c r="AQ55" s="81" t="str">
        <f t="shared" si="14"/>
        <v/>
      </c>
      <c r="AR55" s="81" t="str">
        <f t="shared" si="14"/>
        <v/>
      </c>
      <c r="AS55" s="81" t="str">
        <f t="shared" si="14"/>
        <v/>
      </c>
      <c r="AT55" s="9"/>
    </row>
    <row r="56" spans="1:46" ht="36.4" customHeight="1" x14ac:dyDescent="0.25">
      <c r="A56" s="102"/>
      <c r="B56" s="74">
        <v>15</v>
      </c>
      <c r="C56" s="80" t="s">
        <v>96</v>
      </c>
      <c r="D56" s="7" t="s">
        <v>88</v>
      </c>
      <c r="E56" s="7"/>
      <c r="F56" s="7"/>
      <c r="G56" s="7"/>
      <c r="H56" s="31" t="s">
        <v>41</v>
      </c>
      <c r="I56" s="32">
        <v>14</v>
      </c>
      <c r="J56" s="33">
        <f>I56</f>
        <v>14</v>
      </c>
      <c r="K56" s="34" t="s">
        <v>39</v>
      </c>
      <c r="L56" s="34" t="s">
        <v>40</v>
      </c>
      <c r="M56" s="34" t="s">
        <v>39</v>
      </c>
      <c r="N56" s="33">
        <f>P56</f>
        <v>15</v>
      </c>
      <c r="O56" s="35" t="s">
        <v>38</v>
      </c>
      <c r="P56" s="36">
        <v>15</v>
      </c>
      <c r="Q56" s="73">
        <v>3</v>
      </c>
      <c r="R56" s="73">
        <v>31</v>
      </c>
      <c r="S56" s="73">
        <v>12</v>
      </c>
      <c r="T56" s="73">
        <v>7</v>
      </c>
      <c r="U56" s="73">
        <v>24</v>
      </c>
      <c r="V56" s="73">
        <v>3</v>
      </c>
      <c r="W56" s="73">
        <v>7</v>
      </c>
      <c r="X56" s="73">
        <v>10</v>
      </c>
      <c r="Y56" s="73">
        <v>36</v>
      </c>
      <c r="Z56" s="73">
        <v>14</v>
      </c>
      <c r="AA56" s="73">
        <v>20</v>
      </c>
      <c r="AB56" s="73">
        <v>24</v>
      </c>
      <c r="AC56" s="73">
        <v>30</v>
      </c>
      <c r="AD56" s="73">
        <v>21</v>
      </c>
      <c r="AE56" s="73">
        <v>42</v>
      </c>
      <c r="AF56" s="73">
        <v>9</v>
      </c>
      <c r="AG56" s="73">
        <v>21</v>
      </c>
      <c r="AH56" s="73">
        <v>16</v>
      </c>
      <c r="AI56" s="73">
        <v>26</v>
      </c>
      <c r="AJ56" s="73">
        <v>35</v>
      </c>
      <c r="AK56" s="73">
        <v>9</v>
      </c>
      <c r="AL56" s="73">
        <v>18</v>
      </c>
      <c r="AM56" s="73"/>
      <c r="AN56" s="73"/>
      <c r="AO56" s="73"/>
      <c r="AP56" s="73"/>
      <c r="AQ56" s="73"/>
      <c r="AR56" s="73"/>
      <c r="AS56" s="73"/>
      <c r="AT56" s="9"/>
    </row>
    <row r="57" spans="1:46" ht="36.4" customHeight="1" x14ac:dyDescent="0.25">
      <c r="A57" s="102"/>
      <c r="B57" s="79">
        <v>16</v>
      </c>
      <c r="C57" s="80" t="s">
        <v>97</v>
      </c>
      <c r="D57" s="80" t="s">
        <v>95</v>
      </c>
      <c r="E57" s="7"/>
      <c r="F57" s="7"/>
      <c r="G57" s="7"/>
      <c r="H57" s="31" t="s">
        <v>41</v>
      </c>
      <c r="I57" s="75">
        <v>0.95</v>
      </c>
      <c r="J57" s="76">
        <f>I57</f>
        <v>0.95</v>
      </c>
      <c r="K57" s="34" t="s">
        <v>39</v>
      </c>
      <c r="L57" s="34" t="s">
        <v>40</v>
      </c>
      <c r="M57" s="34" t="s">
        <v>39</v>
      </c>
      <c r="N57" s="76">
        <f>P57</f>
        <v>1</v>
      </c>
      <c r="O57" s="35" t="s">
        <v>38</v>
      </c>
      <c r="P57" s="77">
        <v>1</v>
      </c>
      <c r="Q57" s="78">
        <f t="shared" ref="Q57:AS57" si="15">(Q56/((Q$3-Q9)*$L$9))</f>
        <v>1.7647058823529412E-2</v>
      </c>
      <c r="R57" s="78">
        <f t="shared" si="15"/>
        <v>0.1409090909090909</v>
      </c>
      <c r="S57" s="78">
        <f t="shared" si="15"/>
        <v>0.08</v>
      </c>
      <c r="T57" s="78">
        <f t="shared" si="15"/>
        <v>3.6842105263157891E-2</v>
      </c>
      <c r="U57" s="78">
        <f t="shared" si="15"/>
        <v>0.12</v>
      </c>
      <c r="V57" s="78">
        <f t="shared" si="15"/>
        <v>1.8749999999999999E-2</v>
      </c>
      <c r="W57" s="78">
        <f t="shared" si="15"/>
        <v>4.3749999999999997E-2</v>
      </c>
      <c r="X57" s="78">
        <f t="shared" si="15"/>
        <v>4.5454545454545456E-2</v>
      </c>
      <c r="Y57" s="78">
        <f t="shared" si="15"/>
        <v>0.18</v>
      </c>
      <c r="Z57" s="78">
        <f t="shared" si="15"/>
        <v>6.363636363636363E-2</v>
      </c>
      <c r="AA57" s="78">
        <f t="shared" si="15"/>
        <v>0.1</v>
      </c>
      <c r="AB57" s="78">
        <f t="shared" si="15"/>
        <v>0.11428571428571428</v>
      </c>
      <c r="AC57" s="78">
        <f t="shared" si="15"/>
        <v>0.13636363636363635</v>
      </c>
      <c r="AD57" s="78">
        <f t="shared" si="15"/>
        <v>0.1</v>
      </c>
      <c r="AE57" s="78">
        <f t="shared" si="15"/>
        <v>0.28000000000000003</v>
      </c>
      <c r="AF57" s="78">
        <f t="shared" si="15"/>
        <v>4.4999999999999998E-2</v>
      </c>
      <c r="AG57" s="78">
        <f t="shared" si="15"/>
        <v>0.105</v>
      </c>
      <c r="AH57" s="78">
        <f t="shared" si="15"/>
        <v>7.2727272727272724E-2</v>
      </c>
      <c r="AI57" s="78">
        <f t="shared" si="15"/>
        <v>0.15294117647058825</v>
      </c>
      <c r="AJ57" s="78">
        <f t="shared" si="15"/>
        <v>0.17499999999999999</v>
      </c>
      <c r="AK57" s="78">
        <f t="shared" si="15"/>
        <v>4.0909090909090909E-2</v>
      </c>
      <c r="AL57" s="78">
        <f t="shared" si="15"/>
        <v>8.1818181818181818E-2</v>
      </c>
      <c r="AM57" s="78" t="e">
        <f t="shared" si="15"/>
        <v>#DIV/0!</v>
      </c>
      <c r="AN57" s="78" t="e">
        <f t="shared" si="15"/>
        <v>#DIV/0!</v>
      </c>
      <c r="AO57" s="78" t="e">
        <f t="shared" si="15"/>
        <v>#DIV/0!</v>
      </c>
      <c r="AP57" s="78" t="e">
        <f t="shared" si="15"/>
        <v>#DIV/0!</v>
      </c>
      <c r="AQ57" s="78" t="e">
        <f t="shared" si="15"/>
        <v>#DIV/0!</v>
      </c>
      <c r="AR57" s="78" t="e">
        <f t="shared" si="15"/>
        <v>#DIV/0!</v>
      </c>
      <c r="AS57" s="78" t="e">
        <f t="shared" si="15"/>
        <v>#DIV/0!</v>
      </c>
      <c r="AT57" s="9"/>
    </row>
    <row r="58" spans="1:46" ht="34.9" customHeight="1" x14ac:dyDescent="0.25">
      <c r="A58" s="102"/>
      <c r="B58" s="106">
        <v>17</v>
      </c>
      <c r="C58" s="80" t="s">
        <v>98</v>
      </c>
      <c r="D58" s="80">
        <v>5</v>
      </c>
      <c r="E58" s="7"/>
      <c r="F58" s="7"/>
      <c r="G58" s="7"/>
      <c r="H58" s="31" t="s">
        <v>41</v>
      </c>
      <c r="I58" s="32">
        <f>I59*D58</f>
        <v>30</v>
      </c>
      <c r="J58" s="33">
        <f>I58</f>
        <v>30</v>
      </c>
      <c r="K58" s="34" t="s">
        <v>39</v>
      </c>
      <c r="L58" s="34" t="s">
        <v>40</v>
      </c>
      <c r="M58" s="34" t="s">
        <v>39</v>
      </c>
      <c r="N58" s="33">
        <f>P58</f>
        <v>40</v>
      </c>
      <c r="O58" s="35" t="s">
        <v>38</v>
      </c>
      <c r="P58" s="36">
        <f>P59*D58</f>
        <v>40</v>
      </c>
      <c r="Q58" s="104">
        <f t="shared" ref="Q58:AS58" si="16">Q60+Q63+Q66+Q69+Q72</f>
        <v>0</v>
      </c>
      <c r="R58" s="104">
        <f t="shared" si="16"/>
        <v>9</v>
      </c>
      <c r="S58" s="104">
        <f t="shared" si="16"/>
        <v>13</v>
      </c>
      <c r="T58" s="104">
        <f t="shared" si="16"/>
        <v>13</v>
      </c>
      <c r="U58" s="104">
        <f t="shared" si="16"/>
        <v>14</v>
      </c>
      <c r="V58" s="104">
        <f t="shared" si="16"/>
        <v>13</v>
      </c>
      <c r="W58" s="104">
        <f t="shared" si="16"/>
        <v>10</v>
      </c>
      <c r="X58" s="104">
        <f t="shared" si="16"/>
        <v>13</v>
      </c>
      <c r="Y58" s="104">
        <f t="shared" si="16"/>
        <v>13</v>
      </c>
      <c r="Z58" s="104">
        <f t="shared" si="16"/>
        <v>12</v>
      </c>
      <c r="AA58" s="104">
        <f t="shared" si="16"/>
        <v>9</v>
      </c>
      <c r="AB58" s="104">
        <f t="shared" si="16"/>
        <v>11</v>
      </c>
      <c r="AC58" s="104">
        <f t="shared" si="16"/>
        <v>12</v>
      </c>
      <c r="AD58" s="104">
        <f t="shared" si="16"/>
        <v>12</v>
      </c>
      <c r="AE58" s="104">
        <f t="shared" si="16"/>
        <v>10</v>
      </c>
      <c r="AF58" s="104">
        <f t="shared" si="16"/>
        <v>15</v>
      </c>
      <c r="AG58" s="104">
        <f t="shared" si="16"/>
        <v>9</v>
      </c>
      <c r="AH58" s="104">
        <f t="shared" si="16"/>
        <v>11</v>
      </c>
      <c r="AI58" s="104">
        <f t="shared" si="16"/>
        <v>7</v>
      </c>
      <c r="AJ58" s="104">
        <f t="shared" si="16"/>
        <v>0</v>
      </c>
      <c r="AK58" s="104">
        <f t="shared" si="16"/>
        <v>8</v>
      </c>
      <c r="AL58" s="104">
        <f t="shared" si="16"/>
        <v>9</v>
      </c>
      <c r="AM58" s="104">
        <f t="shared" si="16"/>
        <v>0</v>
      </c>
      <c r="AN58" s="104">
        <f t="shared" si="16"/>
        <v>0</v>
      </c>
      <c r="AO58" s="104">
        <f t="shared" si="16"/>
        <v>0</v>
      </c>
      <c r="AP58" s="104">
        <f t="shared" si="16"/>
        <v>0</v>
      </c>
      <c r="AQ58" s="104">
        <f t="shared" si="16"/>
        <v>0</v>
      </c>
      <c r="AR58" s="104">
        <f t="shared" si="16"/>
        <v>0</v>
      </c>
      <c r="AS58" s="104">
        <f t="shared" si="16"/>
        <v>0</v>
      </c>
      <c r="AT58" s="9"/>
    </row>
    <row r="59" spans="1:46" ht="33.75" customHeight="1" x14ac:dyDescent="0.25">
      <c r="A59" s="102"/>
      <c r="B59" s="106"/>
      <c r="C59" s="101" t="s">
        <v>99</v>
      </c>
      <c r="D59" s="42" t="s">
        <v>100</v>
      </c>
      <c r="E59" s="7" t="s">
        <v>6</v>
      </c>
      <c r="F59" s="7" t="s">
        <v>7</v>
      </c>
      <c r="G59" s="7" t="s">
        <v>101</v>
      </c>
      <c r="H59" s="31" t="s">
        <v>41</v>
      </c>
      <c r="I59" s="32">
        <v>6</v>
      </c>
      <c r="J59" s="33">
        <f>I59</f>
        <v>6</v>
      </c>
      <c r="K59" s="34" t="s">
        <v>39</v>
      </c>
      <c r="L59" s="34" t="s">
        <v>40</v>
      </c>
      <c r="M59" s="34" t="s">
        <v>39</v>
      </c>
      <c r="N59" s="33">
        <f>P59</f>
        <v>8</v>
      </c>
      <c r="O59" s="35" t="s">
        <v>38</v>
      </c>
      <c r="P59" s="36">
        <v>8</v>
      </c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9"/>
    </row>
    <row r="60" spans="1:46" ht="14.85" customHeight="1" x14ac:dyDescent="0.25">
      <c r="A60" s="102"/>
      <c r="B60" s="106"/>
      <c r="C60" s="101"/>
      <c r="D60" s="83" t="s">
        <v>102</v>
      </c>
      <c r="E60" s="84"/>
      <c r="F60" s="84"/>
      <c r="G60" s="84"/>
      <c r="H60" s="97" t="s">
        <v>17</v>
      </c>
      <c r="I60" s="97"/>
      <c r="J60" s="97"/>
      <c r="K60" s="97"/>
      <c r="L60" s="97"/>
      <c r="M60" s="97"/>
      <c r="N60" s="97"/>
      <c r="O60" s="97"/>
      <c r="P60" s="97"/>
      <c r="Q60" s="82">
        <f t="shared" ref="Q60:AS60" si="17">Q61+Q62</f>
        <v>0</v>
      </c>
      <c r="R60" s="82">
        <f t="shared" si="17"/>
        <v>1</v>
      </c>
      <c r="S60" s="82">
        <f t="shared" si="17"/>
        <v>3</v>
      </c>
      <c r="T60" s="82">
        <f t="shared" si="17"/>
        <v>2</v>
      </c>
      <c r="U60" s="82">
        <f t="shared" si="17"/>
        <v>2</v>
      </c>
      <c r="V60" s="82">
        <f t="shared" si="17"/>
        <v>2</v>
      </c>
      <c r="W60" s="82">
        <f t="shared" si="17"/>
        <v>1</v>
      </c>
      <c r="X60" s="82">
        <f t="shared" si="17"/>
        <v>3</v>
      </c>
      <c r="Y60" s="82">
        <f t="shared" si="17"/>
        <v>3</v>
      </c>
      <c r="Z60" s="82">
        <f t="shared" si="17"/>
        <v>1</v>
      </c>
      <c r="AA60" s="82">
        <f t="shared" si="17"/>
        <v>2</v>
      </c>
      <c r="AB60" s="82">
        <f t="shared" si="17"/>
        <v>2</v>
      </c>
      <c r="AC60" s="82">
        <f t="shared" si="17"/>
        <v>3</v>
      </c>
      <c r="AD60" s="82">
        <f t="shared" si="17"/>
        <v>3</v>
      </c>
      <c r="AE60" s="82">
        <f t="shared" si="17"/>
        <v>2</v>
      </c>
      <c r="AF60" s="82">
        <f t="shared" si="17"/>
        <v>3</v>
      </c>
      <c r="AG60" s="82">
        <f t="shared" si="17"/>
        <v>3</v>
      </c>
      <c r="AH60" s="82">
        <f t="shared" si="17"/>
        <v>4</v>
      </c>
      <c r="AI60" s="82">
        <f t="shared" si="17"/>
        <v>1</v>
      </c>
      <c r="AJ60" s="82">
        <f t="shared" si="17"/>
        <v>0</v>
      </c>
      <c r="AK60" s="82">
        <f t="shared" si="17"/>
        <v>1</v>
      </c>
      <c r="AL60" s="82">
        <f t="shared" si="17"/>
        <v>2</v>
      </c>
      <c r="AM60" s="82">
        <f t="shared" si="17"/>
        <v>0</v>
      </c>
      <c r="AN60" s="82">
        <f t="shared" si="17"/>
        <v>0</v>
      </c>
      <c r="AO60" s="82">
        <f t="shared" si="17"/>
        <v>0</v>
      </c>
      <c r="AP60" s="82">
        <f t="shared" si="17"/>
        <v>0</v>
      </c>
      <c r="AQ60" s="82">
        <f t="shared" si="17"/>
        <v>0</v>
      </c>
      <c r="AR60" s="82">
        <f t="shared" si="17"/>
        <v>0</v>
      </c>
      <c r="AS60" s="82">
        <f t="shared" si="17"/>
        <v>0</v>
      </c>
      <c r="AT60" s="9"/>
    </row>
    <row r="61" spans="1:46" ht="22.5" x14ac:dyDescent="0.25">
      <c r="A61" s="102"/>
      <c r="B61" s="106"/>
      <c r="C61" s="101"/>
      <c r="D61" s="42" t="s">
        <v>103</v>
      </c>
      <c r="E61" s="7"/>
      <c r="F61" s="7"/>
      <c r="G61" s="7"/>
      <c r="H61" s="31" t="s">
        <v>41</v>
      </c>
      <c r="I61" s="32">
        <v>3</v>
      </c>
      <c r="J61" s="33">
        <f>I61</f>
        <v>3</v>
      </c>
      <c r="K61" s="34" t="s">
        <v>39</v>
      </c>
      <c r="L61" s="34" t="s">
        <v>40</v>
      </c>
      <c r="M61" s="34" t="s">
        <v>39</v>
      </c>
      <c r="N61" s="33">
        <f>P61</f>
        <v>4</v>
      </c>
      <c r="O61" s="35" t="s">
        <v>38</v>
      </c>
      <c r="P61" s="36">
        <v>4</v>
      </c>
      <c r="Q61" s="73"/>
      <c r="R61" s="73">
        <v>1</v>
      </c>
      <c r="S61" s="73">
        <v>3</v>
      </c>
      <c r="T61" s="73">
        <v>2</v>
      </c>
      <c r="U61" s="73">
        <v>1</v>
      </c>
      <c r="V61" s="73">
        <v>1</v>
      </c>
      <c r="W61" s="73">
        <v>0</v>
      </c>
      <c r="X61" s="73">
        <v>1</v>
      </c>
      <c r="Y61" s="73">
        <v>3</v>
      </c>
      <c r="Z61" s="73">
        <v>0</v>
      </c>
      <c r="AA61" s="73">
        <v>1</v>
      </c>
      <c r="AB61" s="73">
        <v>2</v>
      </c>
      <c r="AC61" s="73">
        <v>2</v>
      </c>
      <c r="AD61" s="73">
        <v>1</v>
      </c>
      <c r="AE61" s="73">
        <v>1</v>
      </c>
      <c r="AF61" s="73">
        <v>2</v>
      </c>
      <c r="AG61" s="73">
        <v>1</v>
      </c>
      <c r="AH61" s="73">
        <v>1</v>
      </c>
      <c r="AI61" s="73">
        <v>1</v>
      </c>
      <c r="AJ61" s="73">
        <v>0</v>
      </c>
      <c r="AK61" s="73">
        <v>1</v>
      </c>
      <c r="AL61" s="73">
        <v>2</v>
      </c>
      <c r="AM61" s="73"/>
      <c r="AN61" s="73"/>
      <c r="AO61" s="73"/>
      <c r="AP61" s="73"/>
      <c r="AQ61" s="73"/>
      <c r="AR61" s="73"/>
      <c r="AS61" s="73"/>
      <c r="AT61" s="9"/>
    </row>
    <row r="62" spans="1:46" ht="20.45" customHeight="1" x14ac:dyDescent="0.25">
      <c r="A62" s="102"/>
      <c r="B62" s="106"/>
      <c r="C62" s="101"/>
      <c r="D62" s="42" t="s">
        <v>104</v>
      </c>
      <c r="E62" s="7"/>
      <c r="F62" s="7"/>
      <c r="G62" s="7"/>
      <c r="H62" s="31" t="s">
        <v>41</v>
      </c>
      <c r="I62" s="32">
        <v>3</v>
      </c>
      <c r="J62" s="33">
        <f>I62</f>
        <v>3</v>
      </c>
      <c r="K62" s="34" t="s">
        <v>39</v>
      </c>
      <c r="L62" s="34" t="s">
        <v>40</v>
      </c>
      <c r="M62" s="34" t="s">
        <v>39</v>
      </c>
      <c r="N62" s="33">
        <f>P62</f>
        <v>4</v>
      </c>
      <c r="O62" s="35" t="s">
        <v>38</v>
      </c>
      <c r="P62" s="36">
        <v>4</v>
      </c>
      <c r="Q62" s="73"/>
      <c r="R62" s="73">
        <v>0</v>
      </c>
      <c r="S62" s="73"/>
      <c r="T62" s="73"/>
      <c r="U62" s="73">
        <v>1</v>
      </c>
      <c r="V62" s="73">
        <v>1</v>
      </c>
      <c r="W62" s="73">
        <v>1</v>
      </c>
      <c r="X62" s="73">
        <v>2</v>
      </c>
      <c r="Y62" s="73">
        <v>0</v>
      </c>
      <c r="Z62" s="73">
        <v>1</v>
      </c>
      <c r="AA62" s="73">
        <v>1</v>
      </c>
      <c r="AB62" s="73">
        <v>0</v>
      </c>
      <c r="AC62" s="73">
        <v>1</v>
      </c>
      <c r="AD62" s="73">
        <v>2</v>
      </c>
      <c r="AE62" s="73">
        <v>1</v>
      </c>
      <c r="AF62" s="73">
        <v>1</v>
      </c>
      <c r="AG62" s="73">
        <v>2</v>
      </c>
      <c r="AH62" s="73">
        <v>3</v>
      </c>
      <c r="AI62" s="73">
        <v>0</v>
      </c>
      <c r="AJ62" s="73">
        <v>0</v>
      </c>
      <c r="AK62" s="73">
        <v>0</v>
      </c>
      <c r="AL62" s="73">
        <v>0</v>
      </c>
      <c r="AM62" s="73"/>
      <c r="AN62" s="73"/>
      <c r="AO62" s="73"/>
      <c r="AP62" s="73"/>
      <c r="AQ62" s="73"/>
      <c r="AR62" s="73"/>
      <c r="AS62" s="73"/>
      <c r="AT62" s="9"/>
    </row>
    <row r="63" spans="1:46" ht="14.45" customHeight="1" x14ac:dyDescent="0.25">
      <c r="A63" s="102"/>
      <c r="B63" s="106"/>
      <c r="C63" s="101"/>
      <c r="D63" s="83" t="s">
        <v>102</v>
      </c>
      <c r="E63" s="84"/>
      <c r="F63" s="84"/>
      <c r="G63" s="84"/>
      <c r="H63" s="97" t="s">
        <v>18</v>
      </c>
      <c r="I63" s="97"/>
      <c r="J63" s="97"/>
      <c r="K63" s="97"/>
      <c r="L63" s="97"/>
      <c r="M63" s="97"/>
      <c r="N63" s="97"/>
      <c r="O63" s="97"/>
      <c r="P63" s="97"/>
      <c r="Q63" s="82">
        <f t="shared" ref="Q63:AS63" si="18">Q64+Q65</f>
        <v>0</v>
      </c>
      <c r="R63" s="82">
        <f t="shared" si="18"/>
        <v>4</v>
      </c>
      <c r="S63" s="82">
        <f t="shared" si="18"/>
        <v>3</v>
      </c>
      <c r="T63" s="82">
        <f t="shared" si="18"/>
        <v>3</v>
      </c>
      <c r="U63" s="82">
        <f t="shared" si="18"/>
        <v>4</v>
      </c>
      <c r="V63" s="82">
        <f t="shared" si="18"/>
        <v>3</v>
      </c>
      <c r="W63" s="82">
        <f t="shared" si="18"/>
        <v>3</v>
      </c>
      <c r="X63" s="82">
        <f t="shared" si="18"/>
        <v>3</v>
      </c>
      <c r="Y63" s="82">
        <f t="shared" si="18"/>
        <v>3</v>
      </c>
      <c r="Z63" s="82">
        <f t="shared" si="18"/>
        <v>3</v>
      </c>
      <c r="AA63" s="82">
        <f t="shared" si="18"/>
        <v>2</v>
      </c>
      <c r="AB63" s="82">
        <f t="shared" si="18"/>
        <v>3</v>
      </c>
      <c r="AC63" s="82">
        <f t="shared" si="18"/>
        <v>2</v>
      </c>
      <c r="AD63" s="82">
        <f t="shared" si="18"/>
        <v>2</v>
      </c>
      <c r="AE63" s="82">
        <f t="shared" si="18"/>
        <v>2</v>
      </c>
      <c r="AF63" s="82">
        <f t="shared" si="18"/>
        <v>3</v>
      </c>
      <c r="AG63" s="82">
        <f t="shared" si="18"/>
        <v>1</v>
      </c>
      <c r="AH63" s="82">
        <f t="shared" si="18"/>
        <v>3</v>
      </c>
      <c r="AI63" s="82">
        <f t="shared" si="18"/>
        <v>1</v>
      </c>
      <c r="AJ63" s="82">
        <f t="shared" si="18"/>
        <v>0</v>
      </c>
      <c r="AK63" s="82">
        <f t="shared" si="18"/>
        <v>2</v>
      </c>
      <c r="AL63" s="82">
        <f t="shared" si="18"/>
        <v>2</v>
      </c>
      <c r="AM63" s="82">
        <f t="shared" si="18"/>
        <v>0</v>
      </c>
      <c r="AN63" s="82">
        <f t="shared" si="18"/>
        <v>0</v>
      </c>
      <c r="AO63" s="82">
        <f t="shared" si="18"/>
        <v>0</v>
      </c>
      <c r="AP63" s="82">
        <f t="shared" si="18"/>
        <v>0</v>
      </c>
      <c r="AQ63" s="82">
        <f t="shared" si="18"/>
        <v>0</v>
      </c>
      <c r="AR63" s="82">
        <f t="shared" si="18"/>
        <v>0</v>
      </c>
      <c r="AS63" s="82">
        <f t="shared" si="18"/>
        <v>0</v>
      </c>
      <c r="AT63" s="9"/>
    </row>
    <row r="64" spans="1:46" ht="22.5" x14ac:dyDescent="0.25">
      <c r="A64" s="102"/>
      <c r="B64" s="106"/>
      <c r="C64" s="101"/>
      <c r="D64" s="42" t="s">
        <v>103</v>
      </c>
      <c r="E64" s="7"/>
      <c r="F64" s="7"/>
      <c r="G64" s="7"/>
      <c r="H64" s="31" t="s">
        <v>41</v>
      </c>
      <c r="I64" s="32">
        <v>3</v>
      </c>
      <c r="J64" s="33">
        <f>I64</f>
        <v>3</v>
      </c>
      <c r="K64" s="34" t="s">
        <v>39</v>
      </c>
      <c r="L64" s="34" t="s">
        <v>40</v>
      </c>
      <c r="M64" s="34" t="s">
        <v>39</v>
      </c>
      <c r="N64" s="33">
        <f>P64</f>
        <v>4</v>
      </c>
      <c r="O64" s="35" t="s">
        <v>38</v>
      </c>
      <c r="P64" s="36">
        <v>4</v>
      </c>
      <c r="Q64" s="73"/>
      <c r="R64" s="73">
        <v>4</v>
      </c>
      <c r="S64" s="73">
        <v>3</v>
      </c>
      <c r="T64" s="73">
        <v>2</v>
      </c>
      <c r="U64" s="73">
        <v>3</v>
      </c>
      <c r="V64" s="73">
        <v>2</v>
      </c>
      <c r="W64" s="73">
        <v>2</v>
      </c>
      <c r="X64" s="73">
        <v>2</v>
      </c>
      <c r="Y64" s="73">
        <v>2</v>
      </c>
      <c r="Z64" s="73">
        <v>2</v>
      </c>
      <c r="AA64" s="73">
        <v>2</v>
      </c>
      <c r="AB64" s="73">
        <v>2</v>
      </c>
      <c r="AC64" s="73">
        <v>2</v>
      </c>
      <c r="AD64" s="73">
        <v>2</v>
      </c>
      <c r="AE64" s="73">
        <v>2</v>
      </c>
      <c r="AF64" s="73">
        <v>2</v>
      </c>
      <c r="AG64" s="73">
        <v>1</v>
      </c>
      <c r="AH64" s="73">
        <v>3</v>
      </c>
      <c r="AI64" s="73">
        <v>1</v>
      </c>
      <c r="AJ64" s="73">
        <v>0</v>
      </c>
      <c r="AK64" s="73">
        <v>1</v>
      </c>
      <c r="AL64" s="73">
        <v>2</v>
      </c>
      <c r="AM64" s="73"/>
      <c r="AN64" s="73"/>
      <c r="AO64" s="73"/>
      <c r="AP64" s="73"/>
      <c r="AQ64" s="73"/>
      <c r="AR64" s="73"/>
      <c r="AS64" s="73"/>
      <c r="AT64" s="9"/>
    </row>
    <row r="65" spans="1:46" x14ac:dyDescent="0.25">
      <c r="A65" s="102"/>
      <c r="B65" s="106"/>
      <c r="C65" s="101"/>
      <c r="D65" s="42" t="s">
        <v>104</v>
      </c>
      <c r="E65" s="7"/>
      <c r="F65" s="7"/>
      <c r="G65" s="7"/>
      <c r="H65" s="31" t="s">
        <v>41</v>
      </c>
      <c r="I65" s="32">
        <v>3</v>
      </c>
      <c r="J65" s="33">
        <f>I65</f>
        <v>3</v>
      </c>
      <c r="K65" s="34" t="s">
        <v>39</v>
      </c>
      <c r="L65" s="34" t="s">
        <v>40</v>
      </c>
      <c r="M65" s="34" t="s">
        <v>39</v>
      </c>
      <c r="N65" s="33">
        <f>P65</f>
        <v>4</v>
      </c>
      <c r="O65" s="35" t="s">
        <v>38</v>
      </c>
      <c r="P65" s="36">
        <v>4</v>
      </c>
      <c r="Q65" s="73"/>
      <c r="R65" s="73">
        <v>0</v>
      </c>
      <c r="S65" s="73"/>
      <c r="T65" s="73">
        <v>1</v>
      </c>
      <c r="U65" s="73">
        <v>1</v>
      </c>
      <c r="V65" s="73">
        <v>1</v>
      </c>
      <c r="W65" s="73">
        <v>1</v>
      </c>
      <c r="X65" s="73">
        <v>1</v>
      </c>
      <c r="Y65" s="73">
        <v>1</v>
      </c>
      <c r="Z65" s="73">
        <v>1</v>
      </c>
      <c r="AA65" s="73">
        <v>0</v>
      </c>
      <c r="AB65" s="73">
        <v>1</v>
      </c>
      <c r="AC65" s="73">
        <v>0</v>
      </c>
      <c r="AD65" s="73">
        <v>0</v>
      </c>
      <c r="AE65" s="73">
        <v>0</v>
      </c>
      <c r="AF65" s="73">
        <v>1</v>
      </c>
      <c r="AG65" s="73">
        <v>0</v>
      </c>
      <c r="AH65" s="73">
        <v>0</v>
      </c>
      <c r="AI65" s="73">
        <v>0</v>
      </c>
      <c r="AJ65" s="73">
        <v>0</v>
      </c>
      <c r="AK65" s="73">
        <v>1</v>
      </c>
      <c r="AL65" s="73">
        <v>0</v>
      </c>
      <c r="AM65" s="73"/>
      <c r="AN65" s="73"/>
      <c r="AO65" s="73"/>
      <c r="AP65" s="73"/>
      <c r="AQ65" s="73"/>
      <c r="AR65" s="73"/>
      <c r="AS65" s="73"/>
      <c r="AT65" s="9"/>
    </row>
    <row r="66" spans="1:46" ht="14.45" customHeight="1" x14ac:dyDescent="0.25">
      <c r="A66" s="102"/>
      <c r="B66" s="106"/>
      <c r="C66" s="101"/>
      <c r="D66" s="83" t="s">
        <v>102</v>
      </c>
      <c r="E66" s="84"/>
      <c r="F66" s="84"/>
      <c r="G66" s="84"/>
      <c r="H66" s="97" t="s">
        <v>19</v>
      </c>
      <c r="I66" s="97"/>
      <c r="J66" s="97"/>
      <c r="K66" s="97"/>
      <c r="L66" s="97"/>
      <c r="M66" s="97"/>
      <c r="N66" s="97"/>
      <c r="O66" s="97"/>
      <c r="P66" s="97"/>
      <c r="Q66" s="82">
        <f t="shared" ref="Q66:AS66" si="19">Q67+Q68</f>
        <v>0</v>
      </c>
      <c r="R66" s="82">
        <f t="shared" si="19"/>
        <v>1</v>
      </c>
      <c r="S66" s="82">
        <f t="shared" si="19"/>
        <v>2</v>
      </c>
      <c r="T66" s="82">
        <f t="shared" si="19"/>
        <v>3</v>
      </c>
      <c r="U66" s="82">
        <f t="shared" si="19"/>
        <v>3</v>
      </c>
      <c r="V66" s="82">
        <f t="shared" si="19"/>
        <v>2</v>
      </c>
      <c r="W66" s="82">
        <f t="shared" si="19"/>
        <v>2</v>
      </c>
      <c r="X66" s="82">
        <f t="shared" si="19"/>
        <v>2</v>
      </c>
      <c r="Y66" s="82">
        <f t="shared" si="19"/>
        <v>3</v>
      </c>
      <c r="Z66" s="82">
        <f t="shared" si="19"/>
        <v>2</v>
      </c>
      <c r="AA66" s="82">
        <f t="shared" si="19"/>
        <v>2</v>
      </c>
      <c r="AB66" s="82">
        <f t="shared" si="19"/>
        <v>1</v>
      </c>
      <c r="AC66" s="82">
        <f t="shared" si="19"/>
        <v>2</v>
      </c>
      <c r="AD66" s="82">
        <f t="shared" si="19"/>
        <v>2</v>
      </c>
      <c r="AE66" s="82">
        <f t="shared" si="19"/>
        <v>2</v>
      </c>
      <c r="AF66" s="82">
        <f t="shared" si="19"/>
        <v>3</v>
      </c>
      <c r="AG66" s="82">
        <f t="shared" si="19"/>
        <v>2</v>
      </c>
      <c r="AH66" s="82">
        <f t="shared" si="19"/>
        <v>2</v>
      </c>
      <c r="AI66" s="82">
        <f t="shared" si="19"/>
        <v>0</v>
      </c>
      <c r="AJ66" s="82">
        <f t="shared" si="19"/>
        <v>0</v>
      </c>
      <c r="AK66" s="82">
        <f t="shared" si="19"/>
        <v>1</v>
      </c>
      <c r="AL66" s="82">
        <f t="shared" si="19"/>
        <v>1</v>
      </c>
      <c r="AM66" s="82">
        <f t="shared" si="19"/>
        <v>0</v>
      </c>
      <c r="AN66" s="82">
        <f t="shared" si="19"/>
        <v>0</v>
      </c>
      <c r="AO66" s="82">
        <f t="shared" si="19"/>
        <v>0</v>
      </c>
      <c r="AP66" s="82">
        <f t="shared" si="19"/>
        <v>0</v>
      </c>
      <c r="AQ66" s="82">
        <f t="shared" si="19"/>
        <v>0</v>
      </c>
      <c r="AR66" s="82">
        <f t="shared" si="19"/>
        <v>0</v>
      </c>
      <c r="AS66" s="82">
        <f t="shared" si="19"/>
        <v>0</v>
      </c>
      <c r="AT66" s="9"/>
    </row>
    <row r="67" spans="1:46" ht="22.9" customHeight="1" x14ac:dyDescent="0.25">
      <c r="A67" s="102"/>
      <c r="B67" s="106"/>
      <c r="C67" s="101"/>
      <c r="D67" s="42" t="s">
        <v>103</v>
      </c>
      <c r="E67" s="7"/>
      <c r="F67" s="7"/>
      <c r="G67" s="7"/>
      <c r="H67" s="31" t="s">
        <v>41</v>
      </c>
      <c r="I67" s="32">
        <v>3</v>
      </c>
      <c r="J67" s="33">
        <f>I67</f>
        <v>3</v>
      </c>
      <c r="K67" s="34" t="s">
        <v>39</v>
      </c>
      <c r="L67" s="34" t="s">
        <v>40</v>
      </c>
      <c r="M67" s="34" t="s">
        <v>39</v>
      </c>
      <c r="N67" s="33">
        <f>P67</f>
        <v>4</v>
      </c>
      <c r="O67" s="35" t="s">
        <v>38</v>
      </c>
      <c r="P67" s="36">
        <v>4</v>
      </c>
      <c r="Q67" s="73"/>
      <c r="R67" s="73">
        <v>1</v>
      </c>
      <c r="S67" s="73">
        <v>1</v>
      </c>
      <c r="T67" s="73">
        <v>2</v>
      </c>
      <c r="U67" s="73">
        <v>2</v>
      </c>
      <c r="V67" s="73">
        <v>1</v>
      </c>
      <c r="W67" s="73">
        <v>2</v>
      </c>
      <c r="X67" s="73">
        <v>2</v>
      </c>
      <c r="Y67" s="73">
        <v>2</v>
      </c>
      <c r="Z67" s="73">
        <v>2</v>
      </c>
      <c r="AA67" s="73">
        <v>2</v>
      </c>
      <c r="AB67" s="73">
        <v>1</v>
      </c>
      <c r="AC67" s="73">
        <v>2</v>
      </c>
      <c r="AD67" s="73">
        <v>2</v>
      </c>
      <c r="AE67" s="73">
        <v>1</v>
      </c>
      <c r="AF67" s="73">
        <v>3</v>
      </c>
      <c r="AG67" s="73">
        <v>1</v>
      </c>
      <c r="AH67" s="73">
        <v>2</v>
      </c>
      <c r="AI67" s="73">
        <v>0</v>
      </c>
      <c r="AJ67" s="73">
        <v>0</v>
      </c>
      <c r="AK67" s="73">
        <v>1</v>
      </c>
      <c r="AL67" s="73">
        <v>1</v>
      </c>
      <c r="AM67" s="73"/>
      <c r="AN67" s="73"/>
      <c r="AO67" s="73"/>
      <c r="AP67" s="73"/>
      <c r="AQ67" s="73"/>
      <c r="AR67" s="73"/>
      <c r="AS67" s="73"/>
      <c r="AT67" s="9"/>
    </row>
    <row r="68" spans="1:46" x14ac:dyDescent="0.25">
      <c r="A68" s="102"/>
      <c r="B68" s="106"/>
      <c r="C68" s="101"/>
      <c r="D68" s="42" t="s">
        <v>104</v>
      </c>
      <c r="E68" s="7"/>
      <c r="F68" s="7"/>
      <c r="G68" s="7"/>
      <c r="H68" s="31" t="s">
        <v>41</v>
      </c>
      <c r="I68" s="32">
        <v>3</v>
      </c>
      <c r="J68" s="33">
        <f>I68</f>
        <v>3</v>
      </c>
      <c r="K68" s="34" t="s">
        <v>39</v>
      </c>
      <c r="L68" s="34" t="s">
        <v>40</v>
      </c>
      <c r="M68" s="34" t="s">
        <v>39</v>
      </c>
      <c r="N68" s="33">
        <f>P68</f>
        <v>4</v>
      </c>
      <c r="O68" s="35" t="s">
        <v>38</v>
      </c>
      <c r="P68" s="36">
        <v>4</v>
      </c>
      <c r="Q68" s="73"/>
      <c r="R68" s="73">
        <v>0</v>
      </c>
      <c r="S68" s="73">
        <v>1</v>
      </c>
      <c r="T68" s="73">
        <v>1</v>
      </c>
      <c r="U68" s="73">
        <v>1</v>
      </c>
      <c r="V68" s="73">
        <v>1</v>
      </c>
      <c r="W68" s="73">
        <v>0</v>
      </c>
      <c r="X68" s="73">
        <v>0</v>
      </c>
      <c r="Y68" s="73">
        <v>1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1</v>
      </c>
      <c r="AF68" s="73">
        <v>0</v>
      </c>
      <c r="AG68" s="73">
        <v>1</v>
      </c>
      <c r="AH68" s="73">
        <v>0</v>
      </c>
      <c r="AI68" s="73">
        <v>0</v>
      </c>
      <c r="AJ68" s="73">
        <v>0</v>
      </c>
      <c r="AK68" s="73">
        <v>0</v>
      </c>
      <c r="AL68" s="73">
        <v>0</v>
      </c>
      <c r="AM68" s="73"/>
      <c r="AN68" s="73"/>
      <c r="AO68" s="73"/>
      <c r="AP68" s="73"/>
      <c r="AQ68" s="73"/>
      <c r="AR68" s="73"/>
      <c r="AS68" s="73"/>
      <c r="AT68" s="9"/>
    </row>
    <row r="69" spans="1:46" ht="14.45" customHeight="1" x14ac:dyDescent="0.25">
      <c r="A69" s="102"/>
      <c r="B69" s="106"/>
      <c r="C69" s="101"/>
      <c r="D69" s="83" t="s">
        <v>102</v>
      </c>
      <c r="E69" s="84"/>
      <c r="F69" s="84"/>
      <c r="G69" s="84"/>
      <c r="H69" s="97" t="s">
        <v>20</v>
      </c>
      <c r="I69" s="97"/>
      <c r="J69" s="97"/>
      <c r="K69" s="97"/>
      <c r="L69" s="97"/>
      <c r="M69" s="97"/>
      <c r="N69" s="97"/>
      <c r="O69" s="97"/>
      <c r="P69" s="97"/>
      <c r="Q69" s="82">
        <f t="shared" ref="Q69:AS69" si="20">Q70+Q71</f>
        <v>0</v>
      </c>
      <c r="R69" s="82">
        <f t="shared" si="20"/>
        <v>1</v>
      </c>
      <c r="S69" s="82">
        <f t="shared" si="20"/>
        <v>2</v>
      </c>
      <c r="T69" s="82">
        <f t="shared" si="20"/>
        <v>3</v>
      </c>
      <c r="U69" s="82">
        <f t="shared" si="20"/>
        <v>2</v>
      </c>
      <c r="V69" s="82">
        <f t="shared" si="20"/>
        <v>2</v>
      </c>
      <c r="W69" s="82">
        <f t="shared" si="20"/>
        <v>2</v>
      </c>
      <c r="X69" s="82">
        <f t="shared" si="20"/>
        <v>2</v>
      </c>
      <c r="Y69" s="82">
        <f t="shared" si="20"/>
        <v>1</v>
      </c>
      <c r="Z69" s="82">
        <f t="shared" si="20"/>
        <v>3</v>
      </c>
      <c r="AA69" s="82">
        <f t="shared" si="20"/>
        <v>0</v>
      </c>
      <c r="AB69" s="82">
        <f t="shared" si="20"/>
        <v>3</v>
      </c>
      <c r="AC69" s="82">
        <f t="shared" si="20"/>
        <v>2</v>
      </c>
      <c r="AD69" s="82">
        <f t="shared" si="20"/>
        <v>2</v>
      </c>
      <c r="AE69" s="82">
        <f t="shared" si="20"/>
        <v>2</v>
      </c>
      <c r="AF69" s="82">
        <f t="shared" si="20"/>
        <v>2</v>
      </c>
      <c r="AG69" s="82">
        <f t="shared" si="20"/>
        <v>2</v>
      </c>
      <c r="AH69" s="82">
        <f t="shared" si="20"/>
        <v>0</v>
      </c>
      <c r="AI69" s="82">
        <f t="shared" si="20"/>
        <v>1</v>
      </c>
      <c r="AJ69" s="82">
        <f t="shared" si="20"/>
        <v>0</v>
      </c>
      <c r="AK69" s="82">
        <f t="shared" si="20"/>
        <v>1</v>
      </c>
      <c r="AL69" s="82">
        <f t="shared" si="20"/>
        <v>2</v>
      </c>
      <c r="AM69" s="82">
        <f t="shared" si="20"/>
        <v>0</v>
      </c>
      <c r="AN69" s="82">
        <f t="shared" si="20"/>
        <v>0</v>
      </c>
      <c r="AO69" s="82">
        <f t="shared" si="20"/>
        <v>0</v>
      </c>
      <c r="AP69" s="82">
        <f t="shared" si="20"/>
        <v>0</v>
      </c>
      <c r="AQ69" s="82">
        <f t="shared" si="20"/>
        <v>0</v>
      </c>
      <c r="AR69" s="82">
        <f t="shared" si="20"/>
        <v>0</v>
      </c>
      <c r="AS69" s="82">
        <f t="shared" si="20"/>
        <v>0</v>
      </c>
      <c r="AT69" s="9"/>
    </row>
    <row r="70" spans="1:46" ht="21.6" customHeight="1" x14ac:dyDescent="0.25">
      <c r="A70" s="102"/>
      <c r="B70" s="106"/>
      <c r="C70" s="101"/>
      <c r="D70" s="42" t="s">
        <v>103</v>
      </c>
      <c r="E70" s="7"/>
      <c r="F70" s="7"/>
      <c r="G70" s="7"/>
      <c r="H70" s="31" t="s">
        <v>41</v>
      </c>
      <c r="I70" s="32">
        <v>3</v>
      </c>
      <c r="J70" s="33">
        <f>I70</f>
        <v>3</v>
      </c>
      <c r="K70" s="34" t="s">
        <v>39</v>
      </c>
      <c r="L70" s="34" t="s">
        <v>40</v>
      </c>
      <c r="M70" s="34" t="s">
        <v>39</v>
      </c>
      <c r="N70" s="33">
        <f>P70</f>
        <v>4</v>
      </c>
      <c r="O70" s="35" t="s">
        <v>38</v>
      </c>
      <c r="P70" s="36">
        <v>4</v>
      </c>
      <c r="Q70" s="73"/>
      <c r="R70" s="73">
        <v>1</v>
      </c>
      <c r="S70" s="73">
        <v>2</v>
      </c>
      <c r="T70" s="73">
        <v>2</v>
      </c>
      <c r="U70" s="73">
        <v>2</v>
      </c>
      <c r="V70" s="73">
        <v>1</v>
      </c>
      <c r="W70" s="73">
        <v>2</v>
      </c>
      <c r="X70" s="73">
        <v>1</v>
      </c>
      <c r="Y70" s="73">
        <v>1</v>
      </c>
      <c r="Z70" s="73">
        <v>1</v>
      </c>
      <c r="AA70" s="73">
        <v>0</v>
      </c>
      <c r="AB70" s="73">
        <v>3</v>
      </c>
      <c r="AC70" s="73">
        <v>1</v>
      </c>
      <c r="AD70" s="73">
        <v>0</v>
      </c>
      <c r="AE70" s="73">
        <v>2</v>
      </c>
      <c r="AF70" s="73">
        <v>2</v>
      </c>
      <c r="AG70" s="73">
        <v>0</v>
      </c>
      <c r="AH70" s="73">
        <v>0</v>
      </c>
      <c r="AI70" s="73">
        <v>0</v>
      </c>
      <c r="AJ70" s="73">
        <v>0</v>
      </c>
      <c r="AK70" s="73">
        <v>1</v>
      </c>
      <c r="AL70" s="73">
        <v>0</v>
      </c>
      <c r="AM70" s="73"/>
      <c r="AN70" s="73"/>
      <c r="AO70" s="73"/>
      <c r="AP70" s="73"/>
      <c r="AQ70" s="73"/>
      <c r="AR70" s="73"/>
      <c r="AS70" s="73"/>
      <c r="AT70" s="9"/>
    </row>
    <row r="71" spans="1:46" x14ac:dyDescent="0.25">
      <c r="A71" s="102"/>
      <c r="B71" s="106"/>
      <c r="C71" s="101"/>
      <c r="D71" s="42" t="s">
        <v>104</v>
      </c>
      <c r="E71" s="7"/>
      <c r="F71" s="7"/>
      <c r="G71" s="7"/>
      <c r="H71" s="31" t="s">
        <v>41</v>
      </c>
      <c r="I71" s="32">
        <v>3</v>
      </c>
      <c r="J71" s="33">
        <f>I71</f>
        <v>3</v>
      </c>
      <c r="K71" s="34" t="s">
        <v>39</v>
      </c>
      <c r="L71" s="34" t="s">
        <v>40</v>
      </c>
      <c r="M71" s="34" t="s">
        <v>39</v>
      </c>
      <c r="N71" s="33">
        <f>P71</f>
        <v>4</v>
      </c>
      <c r="O71" s="35" t="s">
        <v>38</v>
      </c>
      <c r="P71" s="36">
        <v>4</v>
      </c>
      <c r="Q71" s="73"/>
      <c r="R71" s="73">
        <v>0</v>
      </c>
      <c r="S71" s="73"/>
      <c r="T71" s="73">
        <v>1</v>
      </c>
      <c r="U71" s="73">
        <v>0</v>
      </c>
      <c r="V71" s="73">
        <v>1</v>
      </c>
      <c r="W71" s="73">
        <v>0</v>
      </c>
      <c r="X71" s="73">
        <v>1</v>
      </c>
      <c r="Y71" s="73">
        <v>0</v>
      </c>
      <c r="Z71" s="73">
        <v>2</v>
      </c>
      <c r="AA71" s="73">
        <v>0</v>
      </c>
      <c r="AB71" s="73">
        <v>0</v>
      </c>
      <c r="AC71" s="73">
        <v>1</v>
      </c>
      <c r="AD71" s="73">
        <v>2</v>
      </c>
      <c r="AE71" s="73">
        <v>0</v>
      </c>
      <c r="AF71" s="73">
        <v>0</v>
      </c>
      <c r="AG71" s="73">
        <v>2</v>
      </c>
      <c r="AH71" s="73">
        <v>0</v>
      </c>
      <c r="AI71" s="73">
        <v>1</v>
      </c>
      <c r="AJ71" s="73">
        <v>0</v>
      </c>
      <c r="AK71" s="73">
        <v>0</v>
      </c>
      <c r="AL71" s="73">
        <v>2</v>
      </c>
      <c r="AM71" s="73"/>
      <c r="AN71" s="73"/>
      <c r="AO71" s="73"/>
      <c r="AP71" s="73"/>
      <c r="AQ71" s="73"/>
      <c r="AR71" s="73"/>
      <c r="AS71" s="73"/>
      <c r="AT71" s="9"/>
    </row>
    <row r="72" spans="1:46" ht="14.45" customHeight="1" x14ac:dyDescent="0.25">
      <c r="A72" s="102"/>
      <c r="B72" s="106"/>
      <c r="C72" s="101"/>
      <c r="D72" s="83" t="s">
        <v>102</v>
      </c>
      <c r="E72" s="84"/>
      <c r="F72" s="84"/>
      <c r="G72" s="84"/>
      <c r="H72" s="97" t="s">
        <v>21</v>
      </c>
      <c r="I72" s="97"/>
      <c r="J72" s="97"/>
      <c r="K72" s="97"/>
      <c r="L72" s="97"/>
      <c r="M72" s="97"/>
      <c r="N72" s="97"/>
      <c r="O72" s="97"/>
      <c r="P72" s="97"/>
      <c r="Q72" s="82">
        <f t="shared" ref="Q72:AS72" si="21">Q73+Q74</f>
        <v>0</v>
      </c>
      <c r="R72" s="82">
        <f t="shared" si="21"/>
        <v>2</v>
      </c>
      <c r="S72" s="82">
        <f t="shared" si="21"/>
        <v>3</v>
      </c>
      <c r="T72" s="82">
        <f t="shared" si="21"/>
        <v>2</v>
      </c>
      <c r="U72" s="82">
        <f t="shared" si="21"/>
        <v>3</v>
      </c>
      <c r="V72" s="82">
        <f t="shared" si="21"/>
        <v>4</v>
      </c>
      <c r="W72" s="82">
        <f t="shared" si="21"/>
        <v>2</v>
      </c>
      <c r="X72" s="82">
        <f t="shared" si="21"/>
        <v>3</v>
      </c>
      <c r="Y72" s="82">
        <f t="shared" si="21"/>
        <v>3</v>
      </c>
      <c r="Z72" s="82">
        <f t="shared" si="21"/>
        <v>3</v>
      </c>
      <c r="AA72" s="82">
        <f t="shared" si="21"/>
        <v>3</v>
      </c>
      <c r="AB72" s="82">
        <f t="shared" si="21"/>
        <v>2</v>
      </c>
      <c r="AC72" s="82">
        <f t="shared" si="21"/>
        <v>3</v>
      </c>
      <c r="AD72" s="82">
        <f t="shared" si="21"/>
        <v>3</v>
      </c>
      <c r="AE72" s="82">
        <f t="shared" si="21"/>
        <v>2</v>
      </c>
      <c r="AF72" s="82">
        <f t="shared" si="21"/>
        <v>4</v>
      </c>
      <c r="AG72" s="82">
        <f t="shared" si="21"/>
        <v>1</v>
      </c>
      <c r="AH72" s="82">
        <f t="shared" si="21"/>
        <v>2</v>
      </c>
      <c r="AI72" s="82">
        <f t="shared" si="21"/>
        <v>4</v>
      </c>
      <c r="AJ72" s="82">
        <f t="shared" si="21"/>
        <v>0</v>
      </c>
      <c r="AK72" s="82">
        <f t="shared" si="21"/>
        <v>3</v>
      </c>
      <c r="AL72" s="82">
        <f t="shared" si="21"/>
        <v>2</v>
      </c>
      <c r="AM72" s="82">
        <f t="shared" si="21"/>
        <v>0</v>
      </c>
      <c r="AN72" s="82">
        <f t="shared" si="21"/>
        <v>0</v>
      </c>
      <c r="AO72" s="82">
        <f t="shared" si="21"/>
        <v>0</v>
      </c>
      <c r="AP72" s="82">
        <f t="shared" si="21"/>
        <v>0</v>
      </c>
      <c r="AQ72" s="82">
        <f t="shared" si="21"/>
        <v>0</v>
      </c>
      <c r="AR72" s="82">
        <f t="shared" si="21"/>
        <v>0</v>
      </c>
      <c r="AS72" s="82">
        <f t="shared" si="21"/>
        <v>0</v>
      </c>
      <c r="AT72" s="9"/>
    </row>
    <row r="73" spans="1:46" ht="22.5" x14ac:dyDescent="0.25">
      <c r="A73" s="102"/>
      <c r="B73" s="106"/>
      <c r="C73" s="101"/>
      <c r="D73" s="42" t="s">
        <v>103</v>
      </c>
      <c r="E73" s="7"/>
      <c r="F73" s="7"/>
      <c r="G73" s="7"/>
      <c r="H73" s="31" t="s">
        <v>41</v>
      </c>
      <c r="I73" s="32">
        <v>3</v>
      </c>
      <c r="J73" s="33">
        <f>I73</f>
        <v>3</v>
      </c>
      <c r="K73" s="34" t="s">
        <v>39</v>
      </c>
      <c r="L73" s="34" t="s">
        <v>40</v>
      </c>
      <c r="M73" s="34" t="s">
        <v>39</v>
      </c>
      <c r="N73" s="33">
        <f>P73</f>
        <v>4</v>
      </c>
      <c r="O73" s="35" t="s">
        <v>38</v>
      </c>
      <c r="P73" s="36">
        <v>4</v>
      </c>
      <c r="Q73" s="73"/>
      <c r="R73" s="73">
        <v>2</v>
      </c>
      <c r="S73" s="73">
        <v>3</v>
      </c>
      <c r="T73" s="73">
        <v>2</v>
      </c>
      <c r="U73" s="73">
        <v>3</v>
      </c>
      <c r="V73" s="73">
        <v>3</v>
      </c>
      <c r="W73" s="73">
        <v>2</v>
      </c>
      <c r="X73" s="73">
        <v>2</v>
      </c>
      <c r="Y73" s="73">
        <v>2</v>
      </c>
      <c r="Z73" s="73">
        <v>2</v>
      </c>
      <c r="AA73" s="73">
        <v>2</v>
      </c>
      <c r="AB73" s="73">
        <v>2</v>
      </c>
      <c r="AC73" s="73">
        <v>2</v>
      </c>
      <c r="AD73" s="73">
        <v>2</v>
      </c>
      <c r="AE73" s="73">
        <v>2</v>
      </c>
      <c r="AF73" s="73">
        <v>2</v>
      </c>
      <c r="AG73" s="73">
        <v>1</v>
      </c>
      <c r="AH73" s="73">
        <v>0</v>
      </c>
      <c r="AI73" s="73">
        <v>1</v>
      </c>
      <c r="AJ73" s="73">
        <v>0</v>
      </c>
      <c r="AK73" s="73">
        <v>2</v>
      </c>
      <c r="AL73" s="73">
        <v>1</v>
      </c>
      <c r="AM73" s="73"/>
      <c r="AN73" s="73"/>
      <c r="AO73" s="73"/>
      <c r="AP73" s="73"/>
      <c r="AQ73" s="73"/>
      <c r="AR73" s="73"/>
      <c r="AS73" s="73"/>
      <c r="AT73" s="9"/>
    </row>
    <row r="74" spans="1:46" x14ac:dyDescent="0.25">
      <c r="A74" s="102"/>
      <c r="B74" s="106"/>
      <c r="C74" s="101"/>
      <c r="D74" s="42" t="s">
        <v>104</v>
      </c>
      <c r="E74" s="7"/>
      <c r="F74" s="7"/>
      <c r="G74" s="7"/>
      <c r="H74" s="31" t="s">
        <v>41</v>
      </c>
      <c r="I74" s="32">
        <v>3</v>
      </c>
      <c r="J74" s="33">
        <f>I74</f>
        <v>3</v>
      </c>
      <c r="K74" s="34" t="s">
        <v>39</v>
      </c>
      <c r="L74" s="34" t="s">
        <v>40</v>
      </c>
      <c r="M74" s="34" t="s">
        <v>39</v>
      </c>
      <c r="N74" s="33">
        <f>P74</f>
        <v>4</v>
      </c>
      <c r="O74" s="35" t="s">
        <v>38</v>
      </c>
      <c r="P74" s="36">
        <v>4</v>
      </c>
      <c r="Q74" s="73"/>
      <c r="R74" s="73">
        <v>0</v>
      </c>
      <c r="S74" s="73"/>
      <c r="T74" s="73"/>
      <c r="U74" s="73">
        <v>0</v>
      </c>
      <c r="V74" s="73">
        <v>1</v>
      </c>
      <c r="W74" s="73">
        <v>0</v>
      </c>
      <c r="X74" s="73">
        <v>1</v>
      </c>
      <c r="Y74" s="73">
        <v>1</v>
      </c>
      <c r="Z74" s="73">
        <v>1</v>
      </c>
      <c r="AA74" s="73">
        <v>1</v>
      </c>
      <c r="AB74" s="73">
        <v>0</v>
      </c>
      <c r="AC74" s="73">
        <v>1</v>
      </c>
      <c r="AD74" s="73">
        <v>1</v>
      </c>
      <c r="AE74" s="73">
        <v>0</v>
      </c>
      <c r="AF74" s="73">
        <v>2</v>
      </c>
      <c r="AG74" s="73">
        <v>0</v>
      </c>
      <c r="AH74" s="73">
        <v>2</v>
      </c>
      <c r="AI74" s="73">
        <v>3</v>
      </c>
      <c r="AJ74" s="73">
        <v>0</v>
      </c>
      <c r="AK74" s="73">
        <v>1</v>
      </c>
      <c r="AL74" s="73">
        <v>1</v>
      </c>
      <c r="AM74" s="73"/>
      <c r="AN74" s="73"/>
      <c r="AO74" s="73"/>
      <c r="AP74" s="73"/>
      <c r="AQ74" s="73"/>
      <c r="AR74" s="73"/>
      <c r="AS74" s="73"/>
      <c r="AT74" s="9"/>
    </row>
    <row r="75" spans="1:46" ht="23.45" customHeight="1" x14ac:dyDescent="0.25">
      <c r="A75" s="102"/>
      <c r="B75" s="106">
        <v>18</v>
      </c>
      <c r="C75" s="101" t="s">
        <v>105</v>
      </c>
      <c r="D75" s="83" t="s">
        <v>102</v>
      </c>
      <c r="E75" s="84"/>
      <c r="F75" s="84"/>
      <c r="G75" s="84"/>
      <c r="H75" s="97" t="s">
        <v>106</v>
      </c>
      <c r="I75" s="97"/>
      <c r="J75" s="97"/>
      <c r="K75" s="97"/>
      <c r="L75" s="97"/>
      <c r="M75" s="97"/>
      <c r="N75" s="97"/>
      <c r="O75" s="97"/>
      <c r="P75" s="97"/>
      <c r="Q75" s="85">
        <f t="shared" ref="Q75:W75" si="22">Q76+Q77</f>
        <v>0</v>
      </c>
      <c r="R75" s="85">
        <f t="shared" si="22"/>
        <v>0</v>
      </c>
      <c r="S75" s="85">
        <f t="shared" si="22"/>
        <v>0</v>
      </c>
      <c r="T75" s="85">
        <f t="shared" si="22"/>
        <v>0</v>
      </c>
      <c r="U75" s="85">
        <f t="shared" si="22"/>
        <v>0</v>
      </c>
      <c r="V75" s="85">
        <f t="shared" si="22"/>
        <v>0</v>
      </c>
      <c r="W75" s="85">
        <f t="shared" si="22"/>
        <v>0</v>
      </c>
      <c r="X75" s="85">
        <v>3</v>
      </c>
      <c r="Y75" s="85">
        <v>4</v>
      </c>
      <c r="Z75" s="85">
        <v>4</v>
      </c>
      <c r="AA75" s="85">
        <f t="shared" ref="AA75:AS75" si="23">AA76+AA77</f>
        <v>0</v>
      </c>
      <c r="AB75" s="85">
        <f t="shared" si="23"/>
        <v>0</v>
      </c>
      <c r="AC75" s="85">
        <f t="shared" si="23"/>
        <v>0</v>
      </c>
      <c r="AD75" s="85">
        <f t="shared" si="23"/>
        <v>0</v>
      </c>
      <c r="AE75" s="85">
        <f t="shared" si="23"/>
        <v>0</v>
      </c>
      <c r="AF75" s="85">
        <f t="shared" si="23"/>
        <v>0</v>
      </c>
      <c r="AG75" s="85">
        <f t="shared" si="23"/>
        <v>0</v>
      </c>
      <c r="AH75" s="85">
        <f t="shared" si="23"/>
        <v>0</v>
      </c>
      <c r="AI75" s="85">
        <f t="shared" si="23"/>
        <v>0</v>
      </c>
      <c r="AJ75" s="85">
        <f t="shared" si="23"/>
        <v>0</v>
      </c>
      <c r="AK75" s="85">
        <f t="shared" si="23"/>
        <v>0</v>
      </c>
      <c r="AL75" s="85">
        <f t="shared" si="23"/>
        <v>0</v>
      </c>
      <c r="AM75" s="85">
        <f t="shared" si="23"/>
        <v>0</v>
      </c>
      <c r="AN75" s="85">
        <f t="shared" si="23"/>
        <v>0</v>
      </c>
      <c r="AO75" s="85">
        <f t="shared" si="23"/>
        <v>0</v>
      </c>
      <c r="AP75" s="85">
        <f t="shared" si="23"/>
        <v>0</v>
      </c>
      <c r="AQ75" s="85">
        <f t="shared" si="23"/>
        <v>0</v>
      </c>
      <c r="AR75" s="85">
        <f t="shared" si="23"/>
        <v>0</v>
      </c>
      <c r="AS75" s="85">
        <f t="shared" si="23"/>
        <v>0</v>
      </c>
      <c r="AT75" s="9"/>
    </row>
    <row r="76" spans="1:46" ht="26.45" customHeight="1" x14ac:dyDescent="0.25">
      <c r="A76" s="102"/>
      <c r="B76" s="106"/>
      <c r="C76" s="101"/>
      <c r="D76" s="98" t="s">
        <v>103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9"/>
    </row>
    <row r="77" spans="1:46" ht="24" customHeight="1" x14ac:dyDescent="0.25">
      <c r="A77" s="102"/>
      <c r="B77" s="106"/>
      <c r="C77" s="101"/>
      <c r="D77" s="98" t="s">
        <v>104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9"/>
    </row>
    <row r="78" spans="1:46" ht="15" customHeight="1" x14ac:dyDescent="0.25">
      <c r="A78" s="102"/>
      <c r="B78" s="99">
        <v>19</v>
      </c>
      <c r="C78" s="100" t="s">
        <v>107</v>
      </c>
      <c r="D78" s="100" t="s">
        <v>108</v>
      </c>
      <c r="E78" s="101" t="s">
        <v>6</v>
      </c>
      <c r="F78" s="101" t="s">
        <v>7</v>
      </c>
      <c r="G78" s="101" t="s">
        <v>67</v>
      </c>
      <c r="H78" s="31" t="s">
        <v>41</v>
      </c>
      <c r="I78" s="75">
        <v>0.95</v>
      </c>
      <c r="J78" s="76">
        <f>I78</f>
        <v>0.95</v>
      </c>
      <c r="K78" s="34" t="s">
        <v>39</v>
      </c>
      <c r="L78" s="34" t="s">
        <v>40</v>
      </c>
      <c r="M78" s="34" t="s">
        <v>39</v>
      </c>
      <c r="N78" s="76">
        <f>P78</f>
        <v>1</v>
      </c>
      <c r="O78" s="35" t="s">
        <v>38</v>
      </c>
      <c r="P78" s="77">
        <v>1</v>
      </c>
      <c r="Q78" s="78">
        <f t="shared" ref="Q78:AS78" si="24">AVERAGE(Q79:Q83)</f>
        <v>0</v>
      </c>
      <c r="R78" s="78">
        <f t="shared" si="24"/>
        <v>0.30706794345645233</v>
      </c>
      <c r="S78" s="78">
        <f t="shared" si="24"/>
        <v>0.67307692307692302</v>
      </c>
      <c r="T78" s="78">
        <f t="shared" si="24"/>
        <v>0.53903743315508024</v>
      </c>
      <c r="U78" s="78">
        <f t="shared" si="24"/>
        <v>0.63514140271493214</v>
      </c>
      <c r="V78" s="78">
        <f t="shared" si="24"/>
        <v>0.66709971509971511</v>
      </c>
      <c r="W78" s="78">
        <f t="shared" si="24"/>
        <v>0.53721476480097174</v>
      </c>
      <c r="X78" s="78">
        <f t="shared" si="24"/>
        <v>0.52227272727272722</v>
      </c>
      <c r="Y78" s="78">
        <f t="shared" si="24"/>
        <v>0.47537151702786379</v>
      </c>
      <c r="Z78" s="78">
        <f t="shared" si="24"/>
        <v>0.41598086124401917</v>
      </c>
      <c r="AA78" s="78">
        <f t="shared" si="24"/>
        <v>0.32277777777777777</v>
      </c>
      <c r="AB78" s="78">
        <f t="shared" si="24"/>
        <v>0.3716666666666667</v>
      </c>
      <c r="AC78" s="78">
        <f t="shared" si="24"/>
        <v>0.45003917511657454</v>
      </c>
      <c r="AD78" s="78">
        <f t="shared" si="24"/>
        <v>0.40701754385964917</v>
      </c>
      <c r="AE78" s="78">
        <f t="shared" si="24"/>
        <v>0.48769230769230776</v>
      </c>
      <c r="AF78" s="78">
        <f t="shared" si="24"/>
        <v>0.53052631578947373</v>
      </c>
      <c r="AG78" s="78">
        <f t="shared" si="24"/>
        <v>0.35228228228228231</v>
      </c>
      <c r="AH78" s="78">
        <f t="shared" si="24"/>
        <v>0.3738636363636364</v>
      </c>
      <c r="AI78" s="78">
        <f t="shared" si="24"/>
        <v>0.31069518716577543</v>
      </c>
      <c r="AJ78" s="78">
        <f t="shared" si="24"/>
        <v>0</v>
      </c>
      <c r="AK78" s="78">
        <f t="shared" si="24"/>
        <v>0.25454545454545452</v>
      </c>
      <c r="AL78" s="78">
        <f>AVERAGE(AL79:AL83)</f>
        <v>0.2959090909090909</v>
      </c>
      <c r="AM78" s="78" t="e">
        <f t="shared" si="24"/>
        <v>#DIV/0!</v>
      </c>
      <c r="AN78" s="78" t="e">
        <f t="shared" si="24"/>
        <v>#DIV/0!</v>
      </c>
      <c r="AO78" s="78" t="e">
        <f t="shared" si="24"/>
        <v>#DIV/0!</v>
      </c>
      <c r="AP78" s="78" t="e">
        <f t="shared" si="24"/>
        <v>#DIV/0!</v>
      </c>
      <c r="AQ78" s="78" t="e">
        <f t="shared" si="24"/>
        <v>#DIV/0!</v>
      </c>
      <c r="AR78" s="78" t="e">
        <f t="shared" si="24"/>
        <v>#DIV/0!</v>
      </c>
      <c r="AS78" s="78" t="e">
        <f t="shared" si="24"/>
        <v>#DIV/0!</v>
      </c>
      <c r="AT78" s="9"/>
    </row>
    <row r="79" spans="1:46" ht="15" customHeight="1" x14ac:dyDescent="0.25">
      <c r="A79" s="102"/>
      <c r="B79" s="99"/>
      <c r="C79" s="100"/>
      <c r="D79" s="100"/>
      <c r="E79" s="101"/>
      <c r="F79" s="101"/>
      <c r="G79" s="101"/>
      <c r="H79" s="92" t="s">
        <v>17</v>
      </c>
      <c r="I79" s="92"/>
      <c r="J79" s="92"/>
      <c r="K79" s="92"/>
      <c r="L79" s="92"/>
      <c r="M79" s="92"/>
      <c r="N79" s="92"/>
      <c r="O79" s="92"/>
      <c r="P79" s="92"/>
      <c r="Q79" s="81">
        <f>(Q60/($L11*(Q$3-Q11)))</f>
        <v>0</v>
      </c>
      <c r="R79" s="81">
        <f>(R60/($L11*(R$3-R11)))</f>
        <v>0.16279069767441862</v>
      </c>
      <c r="S79" s="81">
        <f t="shared" ref="S79:U79" si="25">(S60/($L11*(S$3-S11)))</f>
        <v>0.80769230769230771</v>
      </c>
      <c r="T79" s="81">
        <f t="shared" si="25"/>
        <v>0.41176470588235298</v>
      </c>
      <c r="U79" s="81">
        <f t="shared" si="25"/>
        <v>0.41176470588235298</v>
      </c>
      <c r="V79" s="81">
        <f>(V60/($L11*(V$3-V11)))</f>
        <v>0.53846153846153855</v>
      </c>
      <c r="W79" s="81">
        <f>(W60/($L11*(W$3-W11)))</f>
        <v>0.2592592592592593</v>
      </c>
      <c r="X79" s="81">
        <f t="shared" ref="X79" si="26">(X60/($L11*(X$3-X11)))</f>
        <v>0.63636363636363635</v>
      </c>
      <c r="Y79" s="81">
        <f>(Y60/($L11*(Y$3-Y11)))</f>
        <v>0.52500000000000002</v>
      </c>
      <c r="Z79" s="81">
        <f>(Z60/($L11*(Z$3-Z11)))</f>
        <v>0.17500000000000002</v>
      </c>
      <c r="AA79" s="81">
        <f t="shared" ref="AA79:AB79" si="27">(AA60/($L11*(AA$3-AA11)))</f>
        <v>0.35000000000000003</v>
      </c>
      <c r="AB79" s="81">
        <f t="shared" si="27"/>
        <v>0.35000000000000003</v>
      </c>
      <c r="AC79" s="81">
        <f>(AC60/($L11*(AC$3-AC11)))</f>
        <v>0.61764705882352944</v>
      </c>
      <c r="AD79" s="81">
        <f>(AD60/($L11*(AD$3-AD11)))</f>
        <v>0.5</v>
      </c>
      <c r="AE79" s="81">
        <f t="shared" ref="AE79:AG79" si="28">(AE60/($L11*(AE$3-AE11)))</f>
        <v>0.46666666666666667</v>
      </c>
      <c r="AF79" s="81">
        <f t="shared" si="28"/>
        <v>0.52500000000000002</v>
      </c>
      <c r="AG79" s="81">
        <f t="shared" si="28"/>
        <v>0.58333333333333337</v>
      </c>
      <c r="AH79" s="81">
        <f>(AH60/($L11*(AH$3-AH11)))</f>
        <v>0.63636363636363635</v>
      </c>
      <c r="AI79" s="81">
        <f>(AI60/($L11*(AI$3-AI11)))</f>
        <v>0.31818181818181818</v>
      </c>
      <c r="AJ79" s="81">
        <f t="shared" ref="AJ79" si="29">(AJ60/($L11*(AJ$3-AJ11)))</f>
        <v>0</v>
      </c>
      <c r="AK79" s="81">
        <f>(AK60/($L11*(AK$3-AK11)))</f>
        <v>0.15909090909090909</v>
      </c>
      <c r="AL79" s="81">
        <f>(AL60/($L11*(AL$3-AL11)))</f>
        <v>0.35000000000000003</v>
      </c>
      <c r="AM79" s="81" t="e">
        <f t="shared" ref="AM79:AS79" si="30">(AM60/($L11*(AM$3-AM11)))</f>
        <v>#DIV/0!</v>
      </c>
      <c r="AN79" s="81" t="e">
        <f t="shared" si="30"/>
        <v>#DIV/0!</v>
      </c>
      <c r="AO79" s="81" t="e">
        <f t="shared" si="30"/>
        <v>#DIV/0!</v>
      </c>
      <c r="AP79" s="81" t="e">
        <f t="shared" si="30"/>
        <v>#DIV/0!</v>
      </c>
      <c r="AQ79" s="81" t="e">
        <f t="shared" si="30"/>
        <v>#DIV/0!</v>
      </c>
      <c r="AR79" s="81" t="e">
        <f t="shared" si="30"/>
        <v>#DIV/0!</v>
      </c>
      <c r="AS79" s="81" t="e">
        <f t="shared" si="30"/>
        <v>#DIV/0!</v>
      </c>
      <c r="AT79" s="9"/>
    </row>
    <row r="80" spans="1:46" ht="15" customHeight="1" x14ac:dyDescent="0.25">
      <c r="A80" s="102"/>
      <c r="B80" s="99"/>
      <c r="C80" s="100"/>
      <c r="D80" s="100"/>
      <c r="E80" s="101"/>
      <c r="F80" s="101"/>
      <c r="G80" s="101"/>
      <c r="H80" s="92" t="s">
        <v>18</v>
      </c>
      <c r="I80" s="92"/>
      <c r="J80" s="92"/>
      <c r="K80" s="92"/>
      <c r="L80" s="92"/>
      <c r="M80" s="92"/>
      <c r="N80" s="92"/>
      <c r="O80" s="92"/>
      <c r="P80" s="92"/>
      <c r="Q80" s="81">
        <f>(Q63/($L12*(Q$3-Q12)))</f>
        <v>0</v>
      </c>
      <c r="R80" s="81">
        <f>(R63/($L12*(R$3-R12)))</f>
        <v>0.66666666666666663</v>
      </c>
      <c r="S80" s="81">
        <f>(S63/($L12*(S$3-S12)))</f>
        <v>0.75</v>
      </c>
      <c r="T80" s="81">
        <f>(T63/($L12*(T$3-T12)))</f>
        <v>0.61764705882352944</v>
      </c>
      <c r="U80" s="81">
        <f>(U63/($L12*(U$3-U12)))</f>
        <v>0.8</v>
      </c>
      <c r="V80" s="81">
        <f>(V63/($L12*(V$3-V12)))</f>
        <v>0.70000000000000007</v>
      </c>
      <c r="W80" s="81">
        <f>(W63/($L12*(W$3-W12)))</f>
        <v>0.80769230769230771</v>
      </c>
      <c r="X80" s="81">
        <f>(X63/($L12*(X$3-X12)))</f>
        <v>0.52500000000000002</v>
      </c>
      <c r="Y80" s="81">
        <f>(Y63/($L12*(Y$3-Y12)))</f>
        <v>0.52500000000000002</v>
      </c>
      <c r="Z80" s="81">
        <f>(Z63/($L12*(Z$3-Z12)))</f>
        <v>0.52500000000000002</v>
      </c>
      <c r="AA80" s="81">
        <f>(AA63/($L12*(AA$3-AA12)))</f>
        <v>0.35000000000000003</v>
      </c>
      <c r="AB80" s="81">
        <f>(AB63/($L12*(AB$3-AB12)))</f>
        <v>0.5</v>
      </c>
      <c r="AC80" s="81">
        <f>(AC63/($L12*(AC$3-AC12)))</f>
        <v>0.36842105263157898</v>
      </c>
      <c r="AD80" s="81">
        <f>(AD63/($L12*(AD$3-AD12)))</f>
        <v>0.36842105263157898</v>
      </c>
      <c r="AE80" s="81">
        <f>(AE63/($L12*(AE$3-AE12)))</f>
        <v>0.46666666666666667</v>
      </c>
      <c r="AF80" s="81">
        <f>(AF63/($L12*(AF$3-AF12)))</f>
        <v>0.55263157894736847</v>
      </c>
      <c r="AG80" s="81">
        <f>(AG63/($L12*(AG$3-AG12)))</f>
        <v>0.1891891891891892</v>
      </c>
      <c r="AH80" s="81">
        <f>(AH63/($L12*(AH$3-AH12)))</f>
        <v>0.47727272727272729</v>
      </c>
      <c r="AI80" s="81">
        <f>(AI63/($L12*(AI$3-AI12)))</f>
        <v>0.20588235294117649</v>
      </c>
      <c r="AJ80" s="81">
        <f>(AJ63/($L12*(AJ$3-AJ12)))</f>
        <v>0</v>
      </c>
      <c r="AK80" s="81">
        <f>(AK63/($L12*(AK$3-AK12)))</f>
        <v>0.31818181818181818</v>
      </c>
      <c r="AL80" s="81">
        <f>(AL63/($L12*(AL$3-AL12)))</f>
        <v>0.31818181818181818</v>
      </c>
      <c r="AM80" s="81" t="e">
        <f t="shared" ref="AM80:AS80" si="31">(AM63/($L12*(AM$3-AM12)))</f>
        <v>#DIV/0!</v>
      </c>
      <c r="AN80" s="81" t="e">
        <f t="shared" si="31"/>
        <v>#DIV/0!</v>
      </c>
      <c r="AO80" s="81" t="e">
        <f t="shared" si="31"/>
        <v>#DIV/0!</v>
      </c>
      <c r="AP80" s="81" t="e">
        <f t="shared" si="31"/>
        <v>#DIV/0!</v>
      </c>
      <c r="AQ80" s="81" t="e">
        <f t="shared" si="31"/>
        <v>#DIV/0!</v>
      </c>
      <c r="AR80" s="81" t="e">
        <f t="shared" si="31"/>
        <v>#DIV/0!</v>
      </c>
      <c r="AS80" s="81" t="e">
        <f t="shared" si="31"/>
        <v>#DIV/0!</v>
      </c>
      <c r="AT80" s="9"/>
    </row>
    <row r="81" spans="1:46" ht="15" customHeight="1" x14ac:dyDescent="0.25">
      <c r="A81" s="102"/>
      <c r="B81" s="99"/>
      <c r="C81" s="100"/>
      <c r="D81" s="100"/>
      <c r="E81" s="101"/>
      <c r="F81" s="101"/>
      <c r="G81" s="101"/>
      <c r="H81" s="92" t="s">
        <v>19</v>
      </c>
      <c r="I81" s="92"/>
      <c r="J81" s="92"/>
      <c r="K81" s="92"/>
      <c r="L81" s="92"/>
      <c r="M81" s="92"/>
      <c r="N81" s="92"/>
      <c r="O81" s="92"/>
      <c r="P81" s="92"/>
      <c r="Q81" s="81">
        <f>(Q66/($L13*(Q$3-Q13)))</f>
        <v>0</v>
      </c>
      <c r="R81" s="81">
        <f>(R66/($L13*(R$3-R13)))</f>
        <v>0.20588235294117649</v>
      </c>
      <c r="S81" s="81">
        <f>(S66/($L13*(S$3-S13)))</f>
        <v>0.5</v>
      </c>
      <c r="T81" s="81">
        <f>(T66/($L13*(T$3-T13)))</f>
        <v>0.61764705882352944</v>
      </c>
      <c r="U81" s="81">
        <f>(U66/($L13*(U$3-U13)))</f>
        <v>0.80769230769230771</v>
      </c>
      <c r="V81" s="81">
        <f>(V66/($L13*(V$3-V13)))</f>
        <v>0.56000000000000005</v>
      </c>
      <c r="W81" s="81">
        <f>(W66/($L13*(W$3-W13)))</f>
        <v>0.63636363636363635</v>
      </c>
      <c r="X81" s="81">
        <f>(X66/($L13*(X$3-X13)))</f>
        <v>0.46666666666666667</v>
      </c>
      <c r="Y81" s="81">
        <f>(Y66/($L13*(Y$3-Y13)))</f>
        <v>0.61764705882352944</v>
      </c>
      <c r="Z81" s="81">
        <f>(Z66/($L13*(Z$3-Z13)))</f>
        <v>0.35000000000000003</v>
      </c>
      <c r="AA81" s="81">
        <f>(AA66/($L13*(AA$3-AA13)))</f>
        <v>0.38888888888888895</v>
      </c>
      <c r="AB81" s="81">
        <f>(AB66/($L13*(AB$3-AB13)))</f>
        <v>0.17500000000000002</v>
      </c>
      <c r="AC81" s="81">
        <f>(AC66/($L13*(AC$3-AC13)))</f>
        <v>0.3783783783783784</v>
      </c>
      <c r="AD81" s="81">
        <f>(AD66/($L13*(AD$3-AD13)))</f>
        <v>0.33333333333333331</v>
      </c>
      <c r="AE81" s="81">
        <f>(AE66/($L13*(AE$3-AE13)))</f>
        <v>0.46666666666666667</v>
      </c>
      <c r="AF81" s="81">
        <f>(AF66/($L13*(AF$3-AF13)))</f>
        <v>0.52500000000000002</v>
      </c>
      <c r="AG81" s="81">
        <f>(AG66/($L13*(AG$3-AG13)))</f>
        <v>0.35000000000000003</v>
      </c>
      <c r="AH81" s="81">
        <f>(AH66/($L13*(AH$3-AH13)))</f>
        <v>0.31818181818181818</v>
      </c>
      <c r="AI81" s="81">
        <f>(AI66/($L13*(AI$3-AI13)))</f>
        <v>0</v>
      </c>
      <c r="AJ81" s="81">
        <f>(AJ66/($L13*(AJ$3-AJ13)))</f>
        <v>0</v>
      </c>
      <c r="AK81" s="81">
        <f>(AK66/($L13*(AK$3-AK13)))</f>
        <v>0.15909090909090909</v>
      </c>
      <c r="AL81" s="81">
        <f>(AL66/($L13*(AL$3-AL13)))</f>
        <v>0.17500000000000002</v>
      </c>
      <c r="AM81" s="81" t="e">
        <f t="shared" ref="AM81:AS81" si="32">(AM66/($L13*(AM$3-AM13)))</f>
        <v>#DIV/0!</v>
      </c>
      <c r="AN81" s="81" t="e">
        <f t="shared" si="32"/>
        <v>#DIV/0!</v>
      </c>
      <c r="AO81" s="81" t="e">
        <f t="shared" si="32"/>
        <v>#DIV/0!</v>
      </c>
      <c r="AP81" s="81" t="e">
        <f t="shared" si="32"/>
        <v>#DIV/0!</v>
      </c>
      <c r="AQ81" s="81" t="e">
        <f t="shared" si="32"/>
        <v>#DIV/0!</v>
      </c>
      <c r="AR81" s="81" t="e">
        <f t="shared" si="32"/>
        <v>#DIV/0!</v>
      </c>
      <c r="AS81" s="81" t="e">
        <f t="shared" si="32"/>
        <v>#DIV/0!</v>
      </c>
      <c r="AT81" s="9"/>
    </row>
    <row r="82" spans="1:46" ht="15" customHeight="1" x14ac:dyDescent="0.25">
      <c r="A82" s="102"/>
      <c r="B82" s="99"/>
      <c r="C82" s="100"/>
      <c r="D82" s="100"/>
      <c r="E82" s="101"/>
      <c r="F82" s="101"/>
      <c r="G82" s="101"/>
      <c r="H82" s="92" t="s">
        <v>20</v>
      </c>
      <c r="I82" s="92"/>
      <c r="J82" s="92"/>
      <c r="K82" s="92"/>
      <c r="L82" s="92"/>
      <c r="M82" s="92"/>
      <c r="N82" s="92"/>
      <c r="O82" s="92"/>
      <c r="P82" s="92"/>
      <c r="Q82" s="81">
        <f>(Q69/($L14*(Q$3-Q14)))</f>
        <v>0</v>
      </c>
      <c r="R82" s="81">
        <f>(R69/($L14*(R$3-R14)))</f>
        <v>0.16666666666666666</v>
      </c>
      <c r="S82" s="81">
        <f>(S69/($L14*(S$3-S14)))</f>
        <v>0.5</v>
      </c>
      <c r="T82" s="81">
        <f>(T69/($L14*(T$3-T14)))</f>
        <v>0.63636363636363635</v>
      </c>
      <c r="U82" s="81">
        <f>(U69/($L14*(U$3-U14)))</f>
        <v>0.5</v>
      </c>
      <c r="V82" s="81">
        <f>(V69/($L14*(V$3-V14)))</f>
        <v>0.5</v>
      </c>
      <c r="W82" s="81">
        <f>(W69/($L14*(W$3-W14)))</f>
        <v>0.48275862068965525</v>
      </c>
      <c r="X82" s="81">
        <f>(X69/($L14*(X$3-X14)))</f>
        <v>0.4</v>
      </c>
      <c r="Y82" s="81">
        <f>(Y69/($L14*(Y$3-Y14)))</f>
        <v>0.18421052631578949</v>
      </c>
      <c r="Z82" s="81">
        <f>(Z69/($L14*(Z$3-Z14)))</f>
        <v>0.47727272727272729</v>
      </c>
      <c r="AA82" s="81">
        <f>(AA69/($L14*(AA$3-AA14)))</f>
        <v>0</v>
      </c>
      <c r="AB82" s="81">
        <f>(AB69/($L14*(AB$3-AB14)))</f>
        <v>0.5</v>
      </c>
      <c r="AC82" s="81">
        <f>(AC69/($L14*(AC$3-AC14)))</f>
        <v>0.31818181818181818</v>
      </c>
      <c r="AD82" s="81">
        <f>(AD69/($L14*(AD$3-AD14)))</f>
        <v>0.33333333333333331</v>
      </c>
      <c r="AE82" s="81">
        <f>(AE69/($L14*(AE$3-AE14)))</f>
        <v>0.5</v>
      </c>
      <c r="AF82" s="81">
        <f>(AF69/($L14*(AF$3-AF14)))</f>
        <v>0.35000000000000003</v>
      </c>
      <c r="AG82" s="81">
        <f>(AG69/($L14*(AG$3-AG14)))</f>
        <v>0.38888888888888895</v>
      </c>
      <c r="AH82" s="81">
        <f>(AH69/($L14*(AH$3-AH14)))</f>
        <v>0</v>
      </c>
      <c r="AI82" s="81">
        <f>(AI69/($L14*(AI$3-AI14)))</f>
        <v>0.20588235294117649</v>
      </c>
      <c r="AJ82" s="81">
        <f>(AJ69/($L14*(AJ$3-AJ14)))</f>
        <v>0</v>
      </c>
      <c r="AK82" s="81">
        <f>(AK69/($L14*(AK$3-AK14)))</f>
        <v>0.15909090909090909</v>
      </c>
      <c r="AL82" s="81">
        <f>(AL69/($L14*(AL$3-AL14)))</f>
        <v>0.31818181818181818</v>
      </c>
      <c r="AM82" s="81" t="e">
        <f t="shared" ref="AM82:AS82" si="33">(AM69/($L14*(AM$3-AM14)))</f>
        <v>#DIV/0!</v>
      </c>
      <c r="AN82" s="81" t="e">
        <f t="shared" si="33"/>
        <v>#DIV/0!</v>
      </c>
      <c r="AO82" s="81" t="e">
        <f t="shared" si="33"/>
        <v>#DIV/0!</v>
      </c>
      <c r="AP82" s="81" t="e">
        <f t="shared" si="33"/>
        <v>#DIV/0!</v>
      </c>
      <c r="AQ82" s="81" t="e">
        <f t="shared" si="33"/>
        <v>#DIV/0!</v>
      </c>
      <c r="AR82" s="81" t="e">
        <f t="shared" si="33"/>
        <v>#DIV/0!</v>
      </c>
      <c r="AS82" s="81" t="e">
        <f t="shared" si="33"/>
        <v>#DIV/0!</v>
      </c>
      <c r="AT82" s="9"/>
    </row>
    <row r="83" spans="1:46" ht="15" customHeight="1" x14ac:dyDescent="0.25">
      <c r="A83" s="102"/>
      <c r="B83" s="99"/>
      <c r="C83" s="100"/>
      <c r="D83" s="100"/>
      <c r="E83" s="101"/>
      <c r="F83" s="101"/>
      <c r="G83" s="101"/>
      <c r="H83" s="92" t="s">
        <v>21</v>
      </c>
      <c r="I83" s="92"/>
      <c r="J83" s="92"/>
      <c r="K83" s="92"/>
      <c r="L83" s="92"/>
      <c r="M83" s="92"/>
      <c r="N83" s="92"/>
      <c r="O83" s="92"/>
      <c r="P83" s="92"/>
      <c r="Q83" s="81">
        <f>(Q72/($L15*(Q$3-Q15)))</f>
        <v>0</v>
      </c>
      <c r="R83" s="81">
        <f t="shared" ref="R83:AK83" si="34">(R72/($L15*(R$3-R15)))</f>
        <v>0.33333333333333331</v>
      </c>
      <c r="S83" s="81">
        <f t="shared" si="34"/>
        <v>0.80769230769230771</v>
      </c>
      <c r="T83" s="81">
        <f t="shared" si="34"/>
        <v>0.41176470588235298</v>
      </c>
      <c r="U83" s="81">
        <f t="shared" si="34"/>
        <v>0.65625</v>
      </c>
      <c r="V83" s="81">
        <f t="shared" si="34"/>
        <v>1.0370370370370372</v>
      </c>
      <c r="W83" s="81">
        <f>(W72/($L15*(W$3-W15)))</f>
        <v>0.5</v>
      </c>
      <c r="X83" s="81">
        <f t="shared" si="34"/>
        <v>0.58333333333333337</v>
      </c>
      <c r="Y83" s="81">
        <f>(Y72/($L15*(Y$3-Y15)))</f>
        <v>0.52500000000000002</v>
      </c>
      <c r="Z83" s="81">
        <f t="shared" si="34"/>
        <v>0.55263157894736847</v>
      </c>
      <c r="AA83" s="81">
        <f>(AA72/($L15*(AA$3-AA15)))</f>
        <v>0.52500000000000002</v>
      </c>
      <c r="AB83" s="81">
        <f t="shared" si="34"/>
        <v>0.33333333333333331</v>
      </c>
      <c r="AC83" s="81">
        <f t="shared" si="34"/>
        <v>0.56756756756756754</v>
      </c>
      <c r="AD83" s="81">
        <f>(AD72/($L15*(AD$3-AD15)))</f>
        <v>0.5</v>
      </c>
      <c r="AE83" s="81">
        <f t="shared" si="34"/>
        <v>0.53846153846153855</v>
      </c>
      <c r="AF83" s="81">
        <f t="shared" si="34"/>
        <v>0.70000000000000007</v>
      </c>
      <c r="AG83" s="81">
        <f t="shared" si="34"/>
        <v>0.25</v>
      </c>
      <c r="AH83" s="81">
        <f>(AH72/($L15*(AH$3-AH15)))</f>
        <v>0.4375</v>
      </c>
      <c r="AI83" s="81">
        <f t="shared" si="34"/>
        <v>0.82352941176470595</v>
      </c>
      <c r="AJ83" s="81">
        <f t="shared" si="34"/>
        <v>0</v>
      </c>
      <c r="AK83" s="81">
        <f t="shared" si="34"/>
        <v>0.47727272727272729</v>
      </c>
      <c r="AL83" s="81">
        <f>(AL72/($L15*(AL$3-AL15)))</f>
        <v>0.31818181818181818</v>
      </c>
      <c r="AM83" s="81" t="e">
        <f>(AM72/($L15*(AM$3-AM15)))</f>
        <v>#DIV/0!</v>
      </c>
      <c r="AN83" s="81" t="e">
        <f t="shared" ref="AN83:AS83" si="35">(AN72/($L15*(AN$3-AN15)))</f>
        <v>#DIV/0!</v>
      </c>
      <c r="AO83" s="81" t="e">
        <f t="shared" si="35"/>
        <v>#DIV/0!</v>
      </c>
      <c r="AP83" s="81" t="e">
        <f t="shared" si="35"/>
        <v>#DIV/0!</v>
      </c>
      <c r="AQ83" s="81" t="e">
        <f t="shared" si="35"/>
        <v>#DIV/0!</v>
      </c>
      <c r="AR83" s="81" t="e">
        <f t="shared" si="35"/>
        <v>#DIV/0!</v>
      </c>
      <c r="AS83" s="81" t="e">
        <f>(AS72/($L15*(AS$3-AS15)))</f>
        <v>#DIV/0!</v>
      </c>
      <c r="AT83" s="9"/>
    </row>
    <row r="84" spans="1:46" ht="15" customHeight="1" x14ac:dyDescent="0.25">
      <c r="A84" s="102"/>
      <c r="B84" s="109">
        <v>20</v>
      </c>
      <c r="C84" s="110" t="s">
        <v>109</v>
      </c>
      <c r="D84" s="110" t="s">
        <v>109</v>
      </c>
      <c r="E84" s="111" t="s">
        <v>6</v>
      </c>
      <c r="F84" s="111" t="s">
        <v>7</v>
      </c>
      <c r="G84" s="111" t="s">
        <v>67</v>
      </c>
      <c r="H84" s="31" t="s">
        <v>41</v>
      </c>
      <c r="I84" s="62">
        <v>1260</v>
      </c>
      <c r="J84" s="87">
        <f>I84</f>
        <v>1260</v>
      </c>
      <c r="K84" s="34" t="s">
        <v>39</v>
      </c>
      <c r="L84" s="34" t="s">
        <v>40</v>
      </c>
      <c r="M84" s="34" t="s">
        <v>39</v>
      </c>
      <c r="N84" s="87">
        <f>P84</f>
        <v>1323</v>
      </c>
      <c r="O84" s="35" t="s">
        <v>38</v>
      </c>
      <c r="P84" s="63">
        <v>1323</v>
      </c>
      <c r="Q84" s="88">
        <f t="shared" ref="Q84:AS84" si="36">SUM(Q85:Q89)</f>
        <v>90</v>
      </c>
      <c r="R84" s="88">
        <f t="shared" si="36"/>
        <v>213</v>
      </c>
      <c r="S84" s="88">
        <f t="shared" si="36"/>
        <v>257</v>
      </c>
      <c r="T84" s="88">
        <f t="shared" si="36"/>
        <v>192</v>
      </c>
      <c r="U84" s="88">
        <f t="shared" si="36"/>
        <v>239</v>
      </c>
      <c r="V84" s="88">
        <f t="shared" si="36"/>
        <v>233</v>
      </c>
      <c r="W84" s="88">
        <f t="shared" si="36"/>
        <v>142</v>
      </c>
      <c r="X84" s="88">
        <f t="shared" si="36"/>
        <v>287</v>
      </c>
      <c r="Y84" s="88">
        <f t="shared" si="36"/>
        <v>239</v>
      </c>
      <c r="Z84" s="88">
        <f t="shared" si="36"/>
        <v>265</v>
      </c>
      <c r="AA84" s="88">
        <f t="shared" si="36"/>
        <v>188</v>
      </c>
      <c r="AB84" s="88">
        <f t="shared" si="36"/>
        <v>223</v>
      </c>
      <c r="AC84" s="88">
        <f t="shared" si="36"/>
        <v>250</v>
      </c>
      <c r="AD84" s="88">
        <f t="shared" si="36"/>
        <v>280</v>
      </c>
      <c r="AE84" s="88">
        <f t="shared" si="36"/>
        <v>215</v>
      </c>
      <c r="AF84" s="88">
        <f t="shared" si="36"/>
        <v>234</v>
      </c>
      <c r="AG84" s="88">
        <f t="shared" si="36"/>
        <v>205</v>
      </c>
      <c r="AH84" s="88">
        <f t="shared" si="36"/>
        <v>272</v>
      </c>
      <c r="AI84" s="88">
        <f t="shared" si="36"/>
        <v>158</v>
      </c>
      <c r="AJ84" s="88">
        <f t="shared" si="36"/>
        <v>235</v>
      </c>
      <c r="AK84" s="88">
        <f t="shared" si="36"/>
        <v>278</v>
      </c>
      <c r="AL84" s="88">
        <f t="shared" si="36"/>
        <v>577</v>
      </c>
      <c r="AM84" s="88">
        <f t="shared" si="36"/>
        <v>0</v>
      </c>
      <c r="AN84" s="88">
        <f t="shared" si="36"/>
        <v>0</v>
      </c>
      <c r="AO84" s="88">
        <f t="shared" si="36"/>
        <v>0</v>
      </c>
      <c r="AP84" s="88">
        <f t="shared" si="36"/>
        <v>0</v>
      </c>
      <c r="AQ84" s="88">
        <f t="shared" si="36"/>
        <v>0</v>
      </c>
      <c r="AR84" s="88">
        <f t="shared" si="36"/>
        <v>0</v>
      </c>
      <c r="AS84" s="88">
        <f t="shared" si="36"/>
        <v>0</v>
      </c>
      <c r="AT84" s="9"/>
    </row>
    <row r="85" spans="1:46" ht="13.9" customHeight="1" x14ac:dyDescent="0.25">
      <c r="A85" s="102"/>
      <c r="B85" s="109"/>
      <c r="C85" s="110"/>
      <c r="D85" s="110"/>
      <c r="E85" s="111"/>
      <c r="F85" s="111"/>
      <c r="G85" s="111"/>
      <c r="H85" s="92" t="s">
        <v>17</v>
      </c>
      <c r="I85" s="92"/>
      <c r="J85" s="92"/>
      <c r="K85" s="92"/>
      <c r="L85" s="92"/>
      <c r="M85" s="92"/>
      <c r="N85" s="92"/>
      <c r="O85" s="92"/>
      <c r="P85" s="92"/>
      <c r="Q85" s="8">
        <v>18</v>
      </c>
      <c r="R85" s="8">
        <v>41</v>
      </c>
      <c r="S85" s="8">
        <v>50</v>
      </c>
      <c r="T85" s="8">
        <v>24</v>
      </c>
      <c r="U85" s="8">
        <v>63</v>
      </c>
      <c r="V85" s="8">
        <v>47</v>
      </c>
      <c r="W85" s="8">
        <v>40</v>
      </c>
      <c r="X85" s="8">
        <v>58</v>
      </c>
      <c r="Y85" s="8">
        <v>44</v>
      </c>
      <c r="Z85" s="8">
        <v>55</v>
      </c>
      <c r="AA85" s="8">
        <v>35</v>
      </c>
      <c r="AB85" s="8">
        <v>38</v>
      </c>
      <c r="AC85" s="8">
        <v>57</v>
      </c>
      <c r="AD85" s="8">
        <v>51</v>
      </c>
      <c r="AE85" s="8">
        <v>34</v>
      </c>
      <c r="AF85" s="8">
        <v>48</v>
      </c>
      <c r="AG85" s="8">
        <v>53</v>
      </c>
      <c r="AH85" s="8">
        <v>49</v>
      </c>
      <c r="AI85" s="8">
        <v>26</v>
      </c>
      <c r="AJ85" s="8">
        <v>43</v>
      </c>
      <c r="AK85" s="8">
        <v>54</v>
      </c>
      <c r="AL85" s="8">
        <v>111</v>
      </c>
      <c r="AM85" s="8"/>
      <c r="AN85" s="8"/>
      <c r="AO85" s="8"/>
      <c r="AP85" s="8"/>
      <c r="AQ85" s="8"/>
      <c r="AR85" s="8"/>
      <c r="AS85" s="8"/>
      <c r="AT85" s="9"/>
    </row>
    <row r="86" spans="1:46" ht="13.9" customHeight="1" x14ac:dyDescent="0.25">
      <c r="A86" s="102"/>
      <c r="B86" s="109"/>
      <c r="C86" s="110"/>
      <c r="D86" s="110"/>
      <c r="E86" s="111"/>
      <c r="F86" s="111"/>
      <c r="G86" s="111"/>
      <c r="H86" s="92" t="s">
        <v>18</v>
      </c>
      <c r="I86" s="92"/>
      <c r="J86" s="92"/>
      <c r="K86" s="92"/>
      <c r="L86" s="92"/>
      <c r="M86" s="92"/>
      <c r="N86" s="92"/>
      <c r="O86" s="92"/>
      <c r="P86" s="92"/>
      <c r="Q86" s="8">
        <v>29</v>
      </c>
      <c r="R86" s="8">
        <v>44</v>
      </c>
      <c r="S86" s="8">
        <v>53</v>
      </c>
      <c r="T86" s="8">
        <v>31</v>
      </c>
      <c r="U86" s="8">
        <v>52</v>
      </c>
      <c r="V86" s="8">
        <v>41</v>
      </c>
      <c r="W86" s="8">
        <v>29</v>
      </c>
      <c r="X86" s="8">
        <v>49</v>
      </c>
      <c r="Y86" s="8">
        <v>38</v>
      </c>
      <c r="Z86" s="8">
        <v>43</v>
      </c>
      <c r="AA86" s="8">
        <v>35</v>
      </c>
      <c r="AB86" s="8">
        <v>41</v>
      </c>
      <c r="AC86" s="8">
        <v>51</v>
      </c>
      <c r="AD86" s="8">
        <v>34</v>
      </c>
      <c r="AE86" s="8">
        <v>26</v>
      </c>
      <c r="AF86" s="8">
        <v>51</v>
      </c>
      <c r="AG86" s="8">
        <v>23</v>
      </c>
      <c r="AH86" s="8">
        <v>53</v>
      </c>
      <c r="AI86" s="8">
        <v>30</v>
      </c>
      <c r="AJ86" s="8">
        <v>36</v>
      </c>
      <c r="AK86" s="8">
        <v>62</v>
      </c>
      <c r="AL86" s="8">
        <v>116</v>
      </c>
      <c r="AM86" s="8"/>
      <c r="AN86" s="8"/>
      <c r="AO86" s="8"/>
      <c r="AP86" s="8"/>
      <c r="AQ86" s="8"/>
      <c r="AR86" s="8"/>
      <c r="AS86" s="8"/>
      <c r="AT86" s="9"/>
    </row>
    <row r="87" spans="1:46" ht="13.9" customHeight="1" x14ac:dyDescent="0.25">
      <c r="A87" s="102"/>
      <c r="B87" s="109"/>
      <c r="C87" s="110"/>
      <c r="D87" s="110"/>
      <c r="E87" s="111"/>
      <c r="F87" s="111"/>
      <c r="G87" s="111"/>
      <c r="H87" s="92" t="s">
        <v>19</v>
      </c>
      <c r="I87" s="92"/>
      <c r="J87" s="92"/>
      <c r="K87" s="92"/>
      <c r="L87" s="92"/>
      <c r="M87" s="92"/>
      <c r="N87" s="92"/>
      <c r="O87" s="92"/>
      <c r="P87" s="92"/>
      <c r="Q87" s="8">
        <v>19</v>
      </c>
      <c r="R87" s="8">
        <v>41</v>
      </c>
      <c r="S87" s="8">
        <v>53</v>
      </c>
      <c r="T87" s="8">
        <v>40</v>
      </c>
      <c r="U87" s="8">
        <v>38</v>
      </c>
      <c r="V87" s="8">
        <v>46</v>
      </c>
      <c r="W87" s="8">
        <v>16</v>
      </c>
      <c r="X87" s="8">
        <v>46</v>
      </c>
      <c r="Y87" s="8">
        <v>57</v>
      </c>
      <c r="Z87" s="8">
        <v>55</v>
      </c>
      <c r="AA87" s="8">
        <v>41</v>
      </c>
      <c r="AB87" s="8">
        <v>43</v>
      </c>
      <c r="AC87" s="8">
        <v>51</v>
      </c>
      <c r="AD87" s="8">
        <v>50</v>
      </c>
      <c r="AE87" s="8">
        <v>44</v>
      </c>
      <c r="AF87" s="8">
        <v>46</v>
      </c>
      <c r="AG87" s="8">
        <v>40</v>
      </c>
      <c r="AH87" s="8">
        <v>64</v>
      </c>
      <c r="AI87" s="8">
        <v>27</v>
      </c>
      <c r="AJ87" s="8">
        <v>29</v>
      </c>
      <c r="AK87" s="8">
        <v>44</v>
      </c>
      <c r="AL87" s="8">
        <v>119</v>
      </c>
      <c r="AM87" s="8"/>
      <c r="AN87" s="8"/>
      <c r="AO87" s="8"/>
      <c r="AP87" s="8"/>
      <c r="AQ87" s="8"/>
      <c r="AR87" s="8"/>
      <c r="AS87" s="8"/>
      <c r="AT87" s="9"/>
    </row>
    <row r="88" spans="1:46" ht="13.9" customHeight="1" x14ac:dyDescent="0.25">
      <c r="A88" s="102"/>
      <c r="B88" s="109"/>
      <c r="C88" s="110"/>
      <c r="D88" s="110"/>
      <c r="E88" s="111"/>
      <c r="F88" s="111"/>
      <c r="G88" s="111"/>
      <c r="H88" s="92" t="s">
        <v>20</v>
      </c>
      <c r="I88" s="92"/>
      <c r="J88" s="92"/>
      <c r="K88" s="92"/>
      <c r="L88" s="92"/>
      <c r="M88" s="92"/>
      <c r="N88" s="92"/>
      <c r="O88" s="92"/>
      <c r="P88" s="92"/>
      <c r="Q88" s="8">
        <v>7</v>
      </c>
      <c r="R88" s="8">
        <v>45</v>
      </c>
      <c r="S88" s="8">
        <v>48</v>
      </c>
      <c r="T88" s="8">
        <v>49</v>
      </c>
      <c r="U88" s="8">
        <v>34</v>
      </c>
      <c r="V88" s="8">
        <v>52</v>
      </c>
      <c r="W88" s="8">
        <v>30</v>
      </c>
      <c r="X88" s="8">
        <v>68</v>
      </c>
      <c r="Y88" s="8">
        <v>57</v>
      </c>
      <c r="Z88" s="8">
        <v>58</v>
      </c>
      <c r="AA88" s="8">
        <v>36</v>
      </c>
      <c r="AB88" s="8">
        <v>44</v>
      </c>
      <c r="AC88" s="8">
        <v>38</v>
      </c>
      <c r="AD88" s="8">
        <v>71</v>
      </c>
      <c r="AE88" s="8">
        <v>71</v>
      </c>
      <c r="AF88" s="8">
        <v>40</v>
      </c>
      <c r="AG88" s="8">
        <v>55</v>
      </c>
      <c r="AH88" s="8">
        <v>47</v>
      </c>
      <c r="AI88" s="8">
        <v>43</v>
      </c>
      <c r="AJ88" s="8">
        <v>76</v>
      </c>
      <c r="AK88" s="8">
        <v>55</v>
      </c>
      <c r="AL88" s="8">
        <v>115</v>
      </c>
      <c r="AM88" s="8"/>
      <c r="AN88" s="8"/>
      <c r="AO88" s="8"/>
      <c r="AP88" s="8"/>
      <c r="AQ88" s="8"/>
      <c r="AR88" s="8"/>
      <c r="AS88" s="8"/>
      <c r="AT88" s="9"/>
    </row>
    <row r="89" spans="1:46" ht="13.9" customHeight="1" x14ac:dyDescent="0.25">
      <c r="A89" s="102"/>
      <c r="B89" s="109"/>
      <c r="C89" s="110"/>
      <c r="D89" s="110"/>
      <c r="E89" s="111"/>
      <c r="F89" s="111"/>
      <c r="G89" s="111"/>
      <c r="H89" s="93" t="s">
        <v>21</v>
      </c>
      <c r="I89" s="93"/>
      <c r="J89" s="93"/>
      <c r="K89" s="93"/>
      <c r="L89" s="93"/>
      <c r="M89" s="93"/>
      <c r="N89" s="93"/>
      <c r="O89" s="93"/>
      <c r="P89" s="93"/>
      <c r="Q89" s="89">
        <v>17</v>
      </c>
      <c r="R89" s="89">
        <v>42</v>
      </c>
      <c r="S89" s="89">
        <v>53</v>
      </c>
      <c r="T89" s="89">
        <v>48</v>
      </c>
      <c r="U89" s="89">
        <v>52</v>
      </c>
      <c r="V89" s="89">
        <v>47</v>
      </c>
      <c r="W89" s="89">
        <v>27</v>
      </c>
      <c r="X89" s="89">
        <v>66</v>
      </c>
      <c r="Y89" s="89">
        <v>43</v>
      </c>
      <c r="Z89" s="89">
        <v>54</v>
      </c>
      <c r="AA89" s="89">
        <v>41</v>
      </c>
      <c r="AB89" s="89">
        <v>57</v>
      </c>
      <c r="AC89" s="89">
        <v>53</v>
      </c>
      <c r="AD89" s="89">
        <v>74</v>
      </c>
      <c r="AE89" s="89">
        <v>40</v>
      </c>
      <c r="AF89" s="89">
        <v>49</v>
      </c>
      <c r="AG89" s="89">
        <v>34</v>
      </c>
      <c r="AH89" s="89">
        <v>59</v>
      </c>
      <c r="AI89" s="89">
        <v>32</v>
      </c>
      <c r="AJ89" s="89">
        <v>51</v>
      </c>
      <c r="AK89" s="89">
        <v>63</v>
      </c>
      <c r="AL89" s="89">
        <v>116</v>
      </c>
      <c r="AM89" s="89"/>
      <c r="AN89" s="89"/>
      <c r="AO89" s="89"/>
      <c r="AP89" s="89"/>
      <c r="AQ89" s="89"/>
      <c r="AR89" s="89"/>
      <c r="AS89" s="89"/>
      <c r="AT89" s="90"/>
    </row>
    <row r="90" spans="1:46" x14ac:dyDescent="0.25">
      <c r="A90" s="94" t="s">
        <v>110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spans="1:46" ht="15" customHeight="1" x14ac:dyDescent="0.25">
      <c r="A91" s="95" t="s">
        <v>111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</row>
    <row r="92" spans="1:46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</row>
    <row r="93" spans="1:46" ht="15" customHeight="1" x14ac:dyDescent="0.25">
      <c r="A93" s="96" t="s">
        <v>112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</row>
    <row r="94" spans="1:46" x14ac:dyDescent="0.2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</row>
  </sheetData>
  <mergeCells count="249">
    <mergeCell ref="A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3:A15"/>
    <mergeCell ref="B3:P3"/>
    <mergeCell ref="C4:C15"/>
    <mergeCell ref="D4:D15"/>
    <mergeCell ref="E4:E14"/>
    <mergeCell ref="F4:F14"/>
    <mergeCell ref="G4:G14"/>
    <mergeCell ref="H4:K4"/>
    <mergeCell ref="L4:M4"/>
    <mergeCell ref="N4:P4"/>
    <mergeCell ref="H5:K5"/>
    <mergeCell ref="L5:M5"/>
    <mergeCell ref="N5:P5"/>
    <mergeCell ref="H6:K6"/>
    <mergeCell ref="L6:M6"/>
    <mergeCell ref="N6:P6"/>
    <mergeCell ref="H7:K7"/>
    <mergeCell ref="L7:M7"/>
    <mergeCell ref="N7:P7"/>
    <mergeCell ref="H8:K8"/>
    <mergeCell ref="L8:M8"/>
    <mergeCell ref="N8:P8"/>
    <mergeCell ref="H9:K9"/>
    <mergeCell ref="L9:M9"/>
    <mergeCell ref="N9:P9"/>
    <mergeCell ref="H10:K10"/>
    <mergeCell ref="L10:M10"/>
    <mergeCell ref="N10:P10"/>
    <mergeCell ref="H11:K11"/>
    <mergeCell ref="L11:M11"/>
    <mergeCell ref="N11:P11"/>
    <mergeCell ref="H12:K12"/>
    <mergeCell ref="L12:M12"/>
    <mergeCell ref="N12:P12"/>
    <mergeCell ref="H13:K13"/>
    <mergeCell ref="L13:M13"/>
    <mergeCell ref="N13:P13"/>
    <mergeCell ref="H14:K14"/>
    <mergeCell ref="L14:M14"/>
    <mergeCell ref="N14:P14"/>
    <mergeCell ref="Y16:Y17"/>
    <mergeCell ref="Z16:Z17"/>
    <mergeCell ref="AA16:AA17"/>
    <mergeCell ref="AB16:AB17"/>
    <mergeCell ref="AC16:AC17"/>
    <mergeCell ref="H15:K15"/>
    <mergeCell ref="L15:M15"/>
    <mergeCell ref="N15:P15"/>
    <mergeCell ref="A16:G16"/>
    <mergeCell ref="H16:P16"/>
    <mergeCell ref="Q16:Q17"/>
    <mergeCell ref="R16:R17"/>
    <mergeCell ref="S16:S17"/>
    <mergeCell ref="T16:T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H17:I17"/>
    <mergeCell ref="J17:N17"/>
    <mergeCell ref="O17:P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U16:U17"/>
    <mergeCell ref="V16:V17"/>
    <mergeCell ref="W16:W17"/>
    <mergeCell ref="X16:X17"/>
    <mergeCell ref="A18:A26"/>
    <mergeCell ref="B18:B21"/>
    <mergeCell ref="C18:C21"/>
    <mergeCell ref="B22:B24"/>
    <mergeCell ref="C22:C24"/>
    <mergeCell ref="A27:A37"/>
    <mergeCell ref="B27:G27"/>
    <mergeCell ref="H27:P27"/>
    <mergeCell ref="B28:B29"/>
    <mergeCell ref="C28:C29"/>
    <mergeCell ref="D28:D29"/>
    <mergeCell ref="E28:E29"/>
    <mergeCell ref="F28:F29"/>
    <mergeCell ref="G28:G29"/>
    <mergeCell ref="H29:P29"/>
    <mergeCell ref="B30:B31"/>
    <mergeCell ref="C30:C31"/>
    <mergeCell ref="D30:D31"/>
    <mergeCell ref="E30:E31"/>
    <mergeCell ref="F30:F31"/>
    <mergeCell ref="G30:G31"/>
    <mergeCell ref="H31:P31"/>
    <mergeCell ref="B32:B33"/>
    <mergeCell ref="C32:C33"/>
    <mergeCell ref="H33:P33"/>
    <mergeCell ref="B34:B37"/>
    <mergeCell ref="C34:C37"/>
    <mergeCell ref="D34:D35"/>
    <mergeCell ref="E34:E35"/>
    <mergeCell ref="F34:F35"/>
    <mergeCell ref="G34:G35"/>
    <mergeCell ref="H35:P35"/>
    <mergeCell ref="D36:D37"/>
    <mergeCell ref="E36:E37"/>
    <mergeCell ref="F36:F37"/>
    <mergeCell ref="G36:G37"/>
    <mergeCell ref="H37:P37"/>
    <mergeCell ref="B75:B77"/>
    <mergeCell ref="C75:C77"/>
    <mergeCell ref="B84:B89"/>
    <mergeCell ref="C84:C89"/>
    <mergeCell ref="D84:D89"/>
    <mergeCell ref="E84:E89"/>
    <mergeCell ref="F84:F89"/>
    <mergeCell ref="G84:G89"/>
    <mergeCell ref="D32:D33"/>
    <mergeCell ref="E32:E33"/>
    <mergeCell ref="F32:F33"/>
    <mergeCell ref="G32:G33"/>
    <mergeCell ref="C38:C39"/>
    <mergeCell ref="B40:B42"/>
    <mergeCell ref="C40:C42"/>
    <mergeCell ref="D40:D42"/>
    <mergeCell ref="E40:E42"/>
    <mergeCell ref="F40:F42"/>
    <mergeCell ref="G40:G42"/>
    <mergeCell ref="B50:B55"/>
    <mergeCell ref="C50:C55"/>
    <mergeCell ref="D50:D55"/>
    <mergeCell ref="E50:E55"/>
    <mergeCell ref="F50:F55"/>
    <mergeCell ref="G50:G55"/>
    <mergeCell ref="B58:B74"/>
    <mergeCell ref="Q58:Q59"/>
    <mergeCell ref="R58:R59"/>
    <mergeCell ref="S58:S59"/>
    <mergeCell ref="H41:P41"/>
    <mergeCell ref="H42:P42"/>
    <mergeCell ref="B45:B49"/>
    <mergeCell ref="C45:C49"/>
    <mergeCell ref="D45:D49"/>
    <mergeCell ref="E45:E49"/>
    <mergeCell ref="F45:F49"/>
    <mergeCell ref="G45:G49"/>
    <mergeCell ref="H45:P45"/>
    <mergeCell ref="H46:P46"/>
    <mergeCell ref="H47:P47"/>
    <mergeCell ref="H48:P48"/>
    <mergeCell ref="H49:P49"/>
    <mergeCell ref="U58:U59"/>
    <mergeCell ref="V58:V59"/>
    <mergeCell ref="W58:W59"/>
    <mergeCell ref="X58:X59"/>
    <mergeCell ref="Y58:Y59"/>
    <mergeCell ref="Z58:Z59"/>
    <mergeCell ref="AA58:AA59"/>
    <mergeCell ref="AB58:AB59"/>
    <mergeCell ref="H51:P51"/>
    <mergeCell ref="H52:P52"/>
    <mergeCell ref="H53:P53"/>
    <mergeCell ref="H54:P54"/>
    <mergeCell ref="H55:P55"/>
    <mergeCell ref="AL58:AL59"/>
    <mergeCell ref="AM58:AM59"/>
    <mergeCell ref="AN58:AN59"/>
    <mergeCell ref="AO58:AO59"/>
    <mergeCell ref="AP58:AP59"/>
    <mergeCell ref="AQ58:AQ59"/>
    <mergeCell ref="AR58:AR59"/>
    <mergeCell ref="AS58:AS59"/>
    <mergeCell ref="C59:C74"/>
    <mergeCell ref="H60:P60"/>
    <mergeCell ref="H63:P63"/>
    <mergeCell ref="H66:P66"/>
    <mergeCell ref="H69:P69"/>
    <mergeCell ref="H72:P72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T58:T59"/>
    <mergeCell ref="H85:P85"/>
    <mergeCell ref="H86:P86"/>
    <mergeCell ref="H87:P87"/>
    <mergeCell ref="H88:P88"/>
    <mergeCell ref="H89:P89"/>
    <mergeCell ref="A90:P90"/>
    <mergeCell ref="A91:P92"/>
    <mergeCell ref="A93:P94"/>
    <mergeCell ref="H75:P75"/>
    <mergeCell ref="D76:P76"/>
    <mergeCell ref="D77:P77"/>
    <mergeCell ref="B78:B83"/>
    <mergeCell ref="C78:C83"/>
    <mergeCell ref="D78:D83"/>
    <mergeCell ref="E78:E83"/>
    <mergeCell ref="F78:F83"/>
    <mergeCell ref="G78:G83"/>
    <mergeCell ref="H79:P79"/>
    <mergeCell ref="H80:P80"/>
    <mergeCell ref="H81:P81"/>
    <mergeCell ref="H82:P82"/>
    <mergeCell ref="H83:P83"/>
    <mergeCell ref="A38:A89"/>
    <mergeCell ref="B38:B39"/>
  </mergeCells>
  <conditionalFormatting sqref="R59:AS59">
    <cfRule type="cellIs" dxfId="189" priority="83" operator="equal">
      <formula>0</formula>
    </cfRule>
  </conditionalFormatting>
  <conditionalFormatting sqref="Q58:AS59">
    <cfRule type="cellIs" dxfId="188" priority="84" operator="between">
      <formula>$I$58</formula>
      <formula>$P$58</formula>
    </cfRule>
    <cfRule type="cellIs" dxfId="187" priority="85" operator="lessThan">
      <formula>$I$58</formula>
    </cfRule>
    <cfRule type="cellIs" dxfId="186" priority="86" operator="greaterThan">
      <formula>$P$58</formula>
    </cfRule>
  </conditionalFormatting>
  <conditionalFormatting sqref="Q18:AS18">
    <cfRule type="cellIs" dxfId="185" priority="87" operator="lessThan">
      <formula>$P$18</formula>
    </cfRule>
    <cfRule type="cellIs" dxfId="184" priority="88" operator="greaterThan">
      <formula>$I18</formula>
    </cfRule>
    <cfRule type="cellIs" dxfId="183" priority="89" operator="between">
      <formula>$J18</formula>
      <formula>$N18</formula>
    </cfRule>
  </conditionalFormatting>
  <conditionalFormatting sqref="Q19:AK19 AM19:AS19">
    <cfRule type="cellIs" dxfId="182" priority="90" operator="lessThan">
      <formula>$P19</formula>
    </cfRule>
    <cfRule type="cellIs" dxfId="181" priority="91" operator="greaterThan">
      <formula>$I19</formula>
    </cfRule>
    <cfRule type="cellIs" dxfId="180" priority="92" operator="between">
      <formula>$J19</formula>
      <formula>$N19</formula>
    </cfRule>
  </conditionalFormatting>
  <conditionalFormatting sqref="Q20:AK20 AM20:AS20">
    <cfRule type="cellIs" dxfId="179" priority="93" operator="lessThan">
      <formula>$P20</formula>
    </cfRule>
    <cfRule type="cellIs" dxfId="178" priority="94" operator="greaterThan">
      <formula>$I20</formula>
    </cfRule>
    <cfRule type="cellIs" dxfId="177" priority="95" operator="between">
      <formula>$J20</formula>
      <formula>$N20</formula>
    </cfRule>
  </conditionalFormatting>
  <conditionalFormatting sqref="Q25:AK25 AM25:AS25">
    <cfRule type="cellIs" dxfId="176" priority="96" operator="lessThan">
      <formula>$P25</formula>
    </cfRule>
    <cfRule type="cellIs" dxfId="175" priority="97" operator="greaterThan">
      <formula>$I25</formula>
    </cfRule>
    <cfRule type="cellIs" dxfId="174" priority="98" operator="between">
      <formula>$J25</formula>
      <formula>$N25</formula>
    </cfRule>
  </conditionalFormatting>
  <conditionalFormatting sqref="Q22:AS22">
    <cfRule type="cellIs" dxfId="173" priority="99" operator="greaterThan">
      <formula>$P22</formula>
    </cfRule>
    <cfRule type="cellIs" dxfId="172" priority="100" operator="lessThan">
      <formula>$I22</formula>
    </cfRule>
    <cfRule type="cellIs" dxfId="171" priority="101" operator="between">
      <formula>$J22</formula>
      <formula>$N22</formula>
    </cfRule>
  </conditionalFormatting>
  <conditionalFormatting sqref="Q23:AK23 AM23:AS23">
    <cfRule type="cellIs" dxfId="170" priority="102" operator="greaterThan">
      <formula>$P23</formula>
    </cfRule>
    <cfRule type="cellIs" dxfId="169" priority="103" operator="lessThan">
      <formula>$I23</formula>
    </cfRule>
    <cfRule type="cellIs" dxfId="168" priority="104" operator="between">
      <formula>$J23</formula>
      <formula>$N23</formula>
    </cfRule>
  </conditionalFormatting>
  <conditionalFormatting sqref="Q24:AK24 AM24:AS24">
    <cfRule type="cellIs" dxfId="167" priority="105" operator="greaterThan">
      <formula>$P24</formula>
    </cfRule>
    <cfRule type="cellIs" dxfId="166" priority="106" operator="lessThan">
      <formula>$I24</formula>
    </cfRule>
    <cfRule type="cellIs" dxfId="165" priority="107" operator="between">
      <formula>$J24</formula>
      <formula>$N24</formula>
    </cfRule>
  </conditionalFormatting>
  <conditionalFormatting sqref="Q26:AS26">
    <cfRule type="cellIs" dxfId="164" priority="108" operator="greaterThan">
      <formula>$P26</formula>
    </cfRule>
    <cfRule type="cellIs" dxfId="163" priority="109" operator="lessThan">
      <formula>$I26</formula>
    </cfRule>
    <cfRule type="cellIs" dxfId="162" priority="110" operator="between">
      <formula>$J26</formula>
      <formula>$N26</formula>
    </cfRule>
  </conditionalFormatting>
  <conditionalFormatting sqref="Q32:AS32">
    <cfRule type="cellIs" dxfId="161" priority="111" operator="lessThan">
      <formula>$P32</formula>
    </cfRule>
    <cfRule type="cellIs" dxfId="160" priority="112" operator="greaterThan">
      <formula>$I32</formula>
    </cfRule>
    <cfRule type="cellIs" dxfId="159" priority="113" operator="between">
      <formula>$J32</formula>
      <formula>$N32</formula>
    </cfRule>
  </conditionalFormatting>
  <conditionalFormatting sqref="Q34:AS34">
    <cfRule type="cellIs" dxfId="158" priority="114" operator="lessThan">
      <formula>$P34</formula>
    </cfRule>
    <cfRule type="cellIs" dxfId="157" priority="115" operator="greaterThan">
      <formula>$I34</formula>
    </cfRule>
    <cfRule type="cellIs" dxfId="156" priority="116" operator="between">
      <formula>$J34</formula>
      <formula>$N34</formula>
    </cfRule>
  </conditionalFormatting>
  <conditionalFormatting sqref="Q36:AS36">
    <cfRule type="cellIs" dxfId="155" priority="117" operator="lessThan">
      <formula>$P36</formula>
    </cfRule>
    <cfRule type="cellIs" dxfId="154" priority="118" operator="greaterThan">
      <formula>$I36</formula>
    </cfRule>
    <cfRule type="cellIs" dxfId="153" priority="119" operator="between">
      <formula>$J36</formula>
      <formula>$N36</formula>
    </cfRule>
  </conditionalFormatting>
  <conditionalFormatting sqref="Q30:AS30">
    <cfRule type="cellIs" dxfId="152" priority="120" operator="lessThan">
      <formula>$P30</formula>
    </cfRule>
    <cfRule type="cellIs" dxfId="151" priority="121" operator="greaterThan">
      <formula>$I30</formula>
    </cfRule>
    <cfRule type="cellIs" dxfId="150" priority="122" operator="between">
      <formula>$J30</formula>
      <formula>$N30</formula>
    </cfRule>
  </conditionalFormatting>
  <conditionalFormatting sqref="Q28:AS28">
    <cfRule type="cellIs" dxfId="149" priority="123" operator="lessThan">
      <formula>$P28</formula>
    </cfRule>
    <cfRule type="cellIs" dxfId="148" priority="124" operator="greaterThan">
      <formula>$I28</formula>
    </cfRule>
    <cfRule type="cellIs" dxfId="147" priority="125" operator="between">
      <formula>$J28</formula>
      <formula>$N28</formula>
    </cfRule>
  </conditionalFormatting>
  <conditionalFormatting sqref="Q38:AJ38 AM38:AS38">
    <cfRule type="cellIs" dxfId="146" priority="126" operator="lessThan">
      <formula>$P38</formula>
    </cfRule>
    <cfRule type="cellIs" dxfId="145" priority="127" operator="greaterThan">
      <formula>$I38</formula>
    </cfRule>
    <cfRule type="cellIs" dxfId="144" priority="128" operator="between">
      <formula>$J38</formula>
      <formula>$N38</formula>
    </cfRule>
  </conditionalFormatting>
  <conditionalFormatting sqref="Q39:AJ39 AM39:AS39">
    <cfRule type="cellIs" dxfId="143" priority="129" operator="lessThan">
      <formula>$P39</formula>
    </cfRule>
    <cfRule type="cellIs" dxfId="142" priority="130" operator="greaterThan">
      <formula>$I39</formula>
    </cfRule>
    <cfRule type="cellIs" dxfId="141" priority="131" operator="between">
      <formula>$J39</formula>
      <formula>$N39</formula>
    </cfRule>
  </conditionalFormatting>
  <conditionalFormatting sqref="Q44:AK44 AM44:AS44">
    <cfRule type="cellIs" dxfId="140" priority="132" operator="lessThan">
      <formula>$P44</formula>
    </cfRule>
    <cfRule type="cellIs" dxfId="139" priority="133" operator="greaterThan">
      <formula>$I44</formula>
    </cfRule>
    <cfRule type="cellIs" dxfId="138" priority="134" operator="between">
      <formula>$J44</formula>
      <formula>$N44</formula>
    </cfRule>
  </conditionalFormatting>
  <conditionalFormatting sqref="Q40:AS40">
    <cfRule type="cellIs" dxfId="137" priority="135" operator="greaterThan">
      <formula>$P40</formula>
    </cfRule>
    <cfRule type="cellIs" dxfId="136" priority="136" operator="lessThan">
      <formula>$I40</formula>
    </cfRule>
    <cfRule type="cellIs" dxfId="135" priority="137" operator="between">
      <formula>$J40</formula>
      <formula>$N40</formula>
    </cfRule>
  </conditionalFormatting>
  <conditionalFormatting sqref="Q43:AJ43 AM43:AS43">
    <cfRule type="cellIs" dxfId="134" priority="138" operator="greaterThan">
      <formula>$P43</formula>
    </cfRule>
    <cfRule type="cellIs" dxfId="133" priority="139" operator="lessThan">
      <formula>$I43</formula>
    </cfRule>
    <cfRule type="cellIs" dxfId="132" priority="140" operator="between">
      <formula>$J43</formula>
      <formula>$N43</formula>
    </cfRule>
  </conditionalFormatting>
  <conditionalFormatting sqref="Q50:AS55">
    <cfRule type="cellIs" dxfId="131" priority="141" operator="greaterThan">
      <formula>$P$50</formula>
    </cfRule>
    <cfRule type="cellIs" dxfId="130" priority="142" operator="lessThan">
      <formula>$I$50</formula>
    </cfRule>
    <cfRule type="cellIs" dxfId="129" priority="143" operator="between">
      <formula>$J$50</formula>
      <formula>$N$50</formula>
    </cfRule>
  </conditionalFormatting>
  <conditionalFormatting sqref="Q56:AJ56 AM56:AS56">
    <cfRule type="cellIs" dxfId="128" priority="144" operator="greaterThan">
      <formula>$P56</formula>
    </cfRule>
    <cfRule type="cellIs" dxfId="127" priority="145" operator="lessThan">
      <formula>$I56</formula>
    </cfRule>
    <cfRule type="cellIs" dxfId="126" priority="146" operator="between">
      <formula>$J56</formula>
      <formula>$N56</formula>
    </cfRule>
  </conditionalFormatting>
  <conditionalFormatting sqref="Q57:AS57">
    <cfRule type="cellIs" dxfId="125" priority="147" operator="greaterThan">
      <formula>$P57</formula>
    </cfRule>
    <cfRule type="cellIs" dxfId="124" priority="148" operator="lessThan">
      <formula>$I57</formula>
    </cfRule>
    <cfRule type="cellIs" dxfId="123" priority="149" operator="between">
      <formula>$J57</formula>
      <formula>$N57</formula>
    </cfRule>
  </conditionalFormatting>
  <conditionalFormatting sqref="Q61:AK61 AM61:AS61">
    <cfRule type="cellIs" dxfId="122" priority="150" operator="greaterThan">
      <formula>$P61</formula>
    </cfRule>
    <cfRule type="cellIs" dxfId="121" priority="151" operator="lessThan">
      <formula>$I61</formula>
    </cfRule>
    <cfRule type="cellIs" dxfId="120" priority="152" operator="between">
      <formula>$J61</formula>
      <formula>$N61</formula>
    </cfRule>
  </conditionalFormatting>
  <conditionalFormatting sqref="Q62:AK62 AM62:AS62">
    <cfRule type="cellIs" dxfId="119" priority="153" operator="greaterThan">
      <formula>$P62</formula>
    </cfRule>
    <cfRule type="cellIs" dxfId="118" priority="154" operator="lessThan">
      <formula>$I62</formula>
    </cfRule>
    <cfRule type="cellIs" dxfId="117" priority="155" operator="between">
      <formula>$J62</formula>
      <formula>$N62</formula>
    </cfRule>
  </conditionalFormatting>
  <conditionalFormatting sqref="Q64:AK64 AM64:AS64">
    <cfRule type="cellIs" dxfId="116" priority="156" operator="greaterThan">
      <formula>$P64</formula>
    </cfRule>
    <cfRule type="cellIs" dxfId="115" priority="157" operator="lessThan">
      <formula>$I64</formula>
    </cfRule>
    <cfRule type="cellIs" dxfId="114" priority="158" operator="between">
      <formula>$J64</formula>
      <formula>$N64</formula>
    </cfRule>
  </conditionalFormatting>
  <conditionalFormatting sqref="Q65:AK65 AM65:AS65">
    <cfRule type="cellIs" dxfId="113" priority="159" operator="greaterThan">
      <formula>$P65</formula>
    </cfRule>
    <cfRule type="cellIs" dxfId="112" priority="160" operator="lessThan">
      <formula>$I65</formula>
    </cfRule>
    <cfRule type="cellIs" dxfId="111" priority="161" operator="between">
      <formula>$J65</formula>
      <formula>$N65</formula>
    </cfRule>
  </conditionalFormatting>
  <conditionalFormatting sqref="Q67:AK67 AM67:AS67">
    <cfRule type="cellIs" dxfId="110" priority="162" operator="greaterThan">
      <formula>$P67</formula>
    </cfRule>
    <cfRule type="cellIs" dxfId="109" priority="163" operator="lessThan">
      <formula>$I67</formula>
    </cfRule>
    <cfRule type="cellIs" dxfId="108" priority="164" operator="between">
      <formula>$J67</formula>
      <formula>$N67</formula>
    </cfRule>
  </conditionalFormatting>
  <conditionalFormatting sqref="Q68:AK68 AM68:AS68">
    <cfRule type="cellIs" dxfId="107" priority="165" operator="greaterThan">
      <formula>$P68</formula>
    </cfRule>
    <cfRule type="cellIs" dxfId="106" priority="166" operator="lessThan">
      <formula>$I68</formula>
    </cfRule>
    <cfRule type="cellIs" dxfId="105" priority="167" operator="between">
      <formula>$J68</formula>
      <formula>$N68</formula>
    </cfRule>
  </conditionalFormatting>
  <conditionalFormatting sqref="Q70:AK70 AM70:AS70">
    <cfRule type="cellIs" dxfId="104" priority="168" operator="greaterThan">
      <formula>$P70</formula>
    </cfRule>
    <cfRule type="cellIs" dxfId="103" priority="169" operator="lessThan">
      <formula>$I70</formula>
    </cfRule>
    <cfRule type="cellIs" dxfId="102" priority="170" operator="between">
      <formula>$J70</formula>
      <formula>$N70</formula>
    </cfRule>
  </conditionalFormatting>
  <conditionalFormatting sqref="Q71:AK71 AM71:AS71">
    <cfRule type="cellIs" dxfId="101" priority="171" operator="greaterThan">
      <formula>$P71</formula>
    </cfRule>
    <cfRule type="cellIs" dxfId="100" priority="172" operator="lessThan">
      <formula>$I71</formula>
    </cfRule>
    <cfRule type="cellIs" dxfId="99" priority="173" operator="between">
      <formula>$J71</formula>
      <formula>$N71</formula>
    </cfRule>
  </conditionalFormatting>
  <conditionalFormatting sqref="Q73:AK73 AM73:AS73">
    <cfRule type="cellIs" dxfId="98" priority="174" operator="greaterThan">
      <formula>$P73</formula>
    </cfRule>
    <cfRule type="cellIs" dxfId="97" priority="175" operator="lessThan">
      <formula>$I73</formula>
    </cfRule>
    <cfRule type="cellIs" dxfId="96" priority="176" operator="between">
      <formula>$J73</formula>
      <formula>$N73</formula>
    </cfRule>
  </conditionalFormatting>
  <conditionalFormatting sqref="Q74:AK74 AM74:AS74">
    <cfRule type="cellIs" dxfId="95" priority="177" operator="greaterThan">
      <formula>$P74</formula>
    </cfRule>
    <cfRule type="cellIs" dxfId="94" priority="178" operator="lessThan">
      <formula>$I74</formula>
    </cfRule>
    <cfRule type="cellIs" dxfId="93" priority="179" operator="between">
      <formula>$J74</formula>
      <formula>$N74</formula>
    </cfRule>
  </conditionalFormatting>
  <conditionalFormatting sqref="Q78:AS83">
    <cfRule type="cellIs" dxfId="92" priority="180" operator="greaterThan">
      <formula>$P$78</formula>
    </cfRule>
    <cfRule type="cellIs" dxfId="91" priority="181" operator="lessThan">
      <formula>$I$78</formula>
    </cfRule>
    <cfRule type="cellIs" dxfId="90" priority="182" operator="between">
      <formula>$J$78</formula>
      <formula>$N$78</formula>
    </cfRule>
  </conditionalFormatting>
  <conditionalFormatting sqref="Q84:AS84 Q85:AJ89 AM85:AS89">
    <cfRule type="cellIs" dxfId="89" priority="183" operator="greaterThan">
      <formula>$P$84</formula>
    </cfRule>
    <cfRule type="cellIs" dxfId="88" priority="184" operator="lessThan">
      <formula>$I$84</formula>
    </cfRule>
    <cfRule type="cellIs" dxfId="87" priority="185" operator="between">
      <formula>$J$84</formula>
      <formula>$N$84</formula>
    </cfRule>
  </conditionalFormatting>
  <conditionalFormatting sqref="Q60:AS60 Q63:AS63 Q66:AS66 Q69:AS69 Q72:AS72">
    <cfRule type="cellIs" dxfId="86" priority="186" operator="greaterThan">
      <formula>$P$59</formula>
    </cfRule>
    <cfRule type="cellIs" dxfId="85" priority="187" operator="between">
      <formula>$J$59</formula>
      <formula>$N$59</formula>
    </cfRule>
    <cfRule type="cellIs" dxfId="84" priority="188" operator="lessThan">
      <formula>$I$59</formula>
    </cfRule>
  </conditionalFormatting>
  <conditionalFormatting sqref="T21:AK21 AM21:AS21">
    <cfRule type="cellIs" dxfId="83" priority="189" operator="lessThan">
      <formula>$P21</formula>
    </cfRule>
    <cfRule type="cellIs" dxfId="82" priority="190" operator="greaterThan">
      <formula>$I21</formula>
    </cfRule>
    <cfRule type="cellIs" dxfId="81" priority="191" operator="between">
      <formula>$J21</formula>
      <formula>$N21</formula>
    </cfRule>
  </conditionalFormatting>
  <conditionalFormatting sqref="AK38">
    <cfRule type="cellIs" dxfId="80" priority="76" operator="lessThan">
      <formula>$P38</formula>
    </cfRule>
    <cfRule type="cellIs" dxfId="79" priority="77" operator="greaterThan">
      <formula>$I38</formula>
    </cfRule>
    <cfRule type="cellIs" dxfId="78" priority="78" operator="between">
      <formula>$J38</formula>
      <formula>$N38</formula>
    </cfRule>
  </conditionalFormatting>
  <conditionalFormatting sqref="AK39">
    <cfRule type="cellIs" dxfId="77" priority="79" operator="lessThan">
      <formula>$P39</formula>
    </cfRule>
    <cfRule type="cellIs" dxfId="76" priority="80" operator="greaterThan">
      <formula>$I39</formula>
    </cfRule>
    <cfRule type="cellIs" dxfId="75" priority="81" operator="between">
      <formula>$J39</formula>
      <formula>$N39</formula>
    </cfRule>
  </conditionalFormatting>
  <conditionalFormatting sqref="AK43">
    <cfRule type="cellIs" dxfId="74" priority="73" operator="greaterThan">
      <formula>$P43</formula>
    </cfRule>
    <cfRule type="cellIs" dxfId="73" priority="74" operator="lessThan">
      <formula>$I43</formula>
    </cfRule>
    <cfRule type="cellIs" dxfId="72" priority="75" operator="between">
      <formula>$J43</formula>
      <formula>$N43</formula>
    </cfRule>
  </conditionalFormatting>
  <conditionalFormatting sqref="AK56">
    <cfRule type="cellIs" dxfId="71" priority="70" operator="greaterThan">
      <formula>$P56</formula>
    </cfRule>
    <cfRule type="cellIs" dxfId="70" priority="71" operator="lessThan">
      <formula>$I56</formula>
    </cfRule>
    <cfRule type="cellIs" dxfId="69" priority="72" operator="between">
      <formula>$J56</formula>
      <formula>$N56</formula>
    </cfRule>
  </conditionalFormatting>
  <conditionalFormatting sqref="AK85:AK89">
    <cfRule type="cellIs" dxfId="68" priority="67" operator="greaterThan">
      <formula>$P$84</formula>
    </cfRule>
    <cfRule type="cellIs" dxfId="67" priority="68" operator="lessThan">
      <formula>$I$84</formula>
    </cfRule>
    <cfRule type="cellIs" dxfId="66" priority="69" operator="between">
      <formula>$J$84</formula>
      <formula>$N$84</formula>
    </cfRule>
  </conditionalFormatting>
  <conditionalFormatting sqref="AL19">
    <cfRule type="cellIs" dxfId="65" priority="58" operator="lessThan">
      <formula>$P19</formula>
    </cfRule>
    <cfRule type="cellIs" dxfId="64" priority="59" operator="greaterThan">
      <formula>$I19</formula>
    </cfRule>
    <cfRule type="cellIs" dxfId="63" priority="60" operator="between">
      <formula>$J19</formula>
      <formula>$N19</formula>
    </cfRule>
  </conditionalFormatting>
  <conditionalFormatting sqref="AL20">
    <cfRule type="cellIs" dxfId="62" priority="61" operator="lessThan">
      <formula>$P20</formula>
    </cfRule>
    <cfRule type="cellIs" dxfId="61" priority="62" operator="greaterThan">
      <formula>$I20</formula>
    </cfRule>
    <cfRule type="cellIs" dxfId="60" priority="63" operator="between">
      <formula>$J20</formula>
      <formula>$N20</formula>
    </cfRule>
  </conditionalFormatting>
  <conditionalFormatting sqref="AL21">
    <cfRule type="cellIs" dxfId="59" priority="64" operator="lessThan">
      <formula>$P21</formula>
    </cfRule>
    <cfRule type="cellIs" dxfId="58" priority="65" operator="greaterThan">
      <formula>$I21</formula>
    </cfRule>
    <cfRule type="cellIs" dxfId="57" priority="66" operator="between">
      <formula>$J21</formula>
      <formula>$N21</formula>
    </cfRule>
  </conditionalFormatting>
  <conditionalFormatting sqref="AL23">
    <cfRule type="cellIs" dxfId="56" priority="52" operator="greaterThan">
      <formula>$P23</formula>
    </cfRule>
    <cfRule type="cellIs" dxfId="55" priority="53" operator="lessThan">
      <formula>$I23</formula>
    </cfRule>
    <cfRule type="cellIs" dxfId="54" priority="54" operator="between">
      <formula>$J23</formula>
      <formula>$N23</formula>
    </cfRule>
  </conditionalFormatting>
  <conditionalFormatting sqref="AL24">
    <cfRule type="cellIs" dxfId="53" priority="55" operator="greaterThan">
      <formula>$P24</formula>
    </cfRule>
    <cfRule type="cellIs" dxfId="52" priority="56" operator="lessThan">
      <formula>$I24</formula>
    </cfRule>
    <cfRule type="cellIs" dxfId="51" priority="57" operator="between">
      <formula>$J24</formula>
      <formula>$N24</formula>
    </cfRule>
  </conditionalFormatting>
  <conditionalFormatting sqref="AL25">
    <cfRule type="cellIs" dxfId="50" priority="49" operator="lessThan">
      <formula>$P25</formula>
    </cfRule>
    <cfRule type="cellIs" dxfId="49" priority="50" operator="greaterThan">
      <formula>$I25</formula>
    </cfRule>
    <cfRule type="cellIs" dxfId="48" priority="51" operator="between">
      <formula>$J25</formula>
      <formula>$N25</formula>
    </cfRule>
  </conditionalFormatting>
  <conditionalFormatting sqref="AL38">
    <cfRule type="cellIs" dxfId="47" priority="43" operator="lessThan">
      <formula>$P38</formula>
    </cfRule>
    <cfRule type="cellIs" dxfId="46" priority="44" operator="greaterThan">
      <formula>$I38</formula>
    </cfRule>
    <cfRule type="cellIs" dxfId="45" priority="45" operator="between">
      <formula>$J38</formula>
      <formula>$N38</formula>
    </cfRule>
  </conditionalFormatting>
  <conditionalFormatting sqref="AL39">
    <cfRule type="cellIs" dxfId="44" priority="46" operator="lessThan">
      <formula>$P39</formula>
    </cfRule>
    <cfRule type="cellIs" dxfId="43" priority="47" operator="greaterThan">
      <formula>$I39</formula>
    </cfRule>
    <cfRule type="cellIs" dxfId="42" priority="48" operator="between">
      <formula>$J39</formula>
      <formula>$N39</formula>
    </cfRule>
  </conditionalFormatting>
  <conditionalFormatting sqref="AL44">
    <cfRule type="cellIs" dxfId="41" priority="37" operator="lessThan">
      <formula>$P44</formula>
    </cfRule>
    <cfRule type="cellIs" dxfId="40" priority="38" operator="greaterThan">
      <formula>$I44</formula>
    </cfRule>
    <cfRule type="cellIs" dxfId="39" priority="39" operator="between">
      <formula>$J44</formula>
      <formula>$N44</formula>
    </cfRule>
  </conditionalFormatting>
  <conditionalFormatting sqref="AL43">
    <cfRule type="cellIs" dxfId="38" priority="40" operator="greaterThan">
      <formula>$P43</formula>
    </cfRule>
    <cfRule type="cellIs" dxfId="37" priority="41" operator="lessThan">
      <formula>$I43</formula>
    </cfRule>
    <cfRule type="cellIs" dxfId="36" priority="42" operator="between">
      <formula>$J43</formula>
      <formula>$N43</formula>
    </cfRule>
  </conditionalFormatting>
  <conditionalFormatting sqref="AL56">
    <cfRule type="cellIs" dxfId="35" priority="34" operator="greaterThan">
      <formula>$P56</formula>
    </cfRule>
    <cfRule type="cellIs" dxfId="34" priority="35" operator="lessThan">
      <formula>$I56</formula>
    </cfRule>
    <cfRule type="cellIs" dxfId="33" priority="36" operator="between">
      <formula>$J56</formula>
      <formula>$N56</formula>
    </cfRule>
  </conditionalFormatting>
  <conditionalFormatting sqref="AL61">
    <cfRule type="cellIs" dxfId="32" priority="28" operator="greaterThan">
      <formula>$P61</formula>
    </cfRule>
    <cfRule type="cellIs" dxfId="31" priority="29" operator="lessThan">
      <formula>$I61</formula>
    </cfRule>
    <cfRule type="cellIs" dxfId="30" priority="30" operator="between">
      <formula>$J61</formula>
      <formula>$N61</formula>
    </cfRule>
  </conditionalFormatting>
  <conditionalFormatting sqref="AL62">
    <cfRule type="cellIs" dxfId="29" priority="31" operator="greaterThan">
      <formula>$P62</formula>
    </cfRule>
    <cfRule type="cellIs" dxfId="28" priority="32" operator="lessThan">
      <formula>$I62</formula>
    </cfRule>
    <cfRule type="cellIs" dxfId="27" priority="33" operator="between">
      <formula>$J62</formula>
      <formula>$N62</formula>
    </cfRule>
  </conditionalFormatting>
  <conditionalFormatting sqref="AL64">
    <cfRule type="cellIs" dxfId="26" priority="22" operator="greaterThan">
      <formula>$P64</formula>
    </cfRule>
    <cfRule type="cellIs" dxfId="25" priority="23" operator="lessThan">
      <formula>$I64</formula>
    </cfRule>
    <cfRule type="cellIs" dxfId="24" priority="24" operator="between">
      <formula>$J64</formula>
      <formula>$N64</formula>
    </cfRule>
  </conditionalFormatting>
  <conditionalFormatting sqref="AL65">
    <cfRule type="cellIs" dxfId="23" priority="25" operator="greaterThan">
      <formula>$P65</formula>
    </cfRule>
    <cfRule type="cellIs" dxfId="22" priority="26" operator="lessThan">
      <formula>$I65</formula>
    </cfRule>
    <cfRule type="cellIs" dxfId="21" priority="27" operator="between">
      <formula>$J65</formula>
      <formula>$N65</formula>
    </cfRule>
  </conditionalFormatting>
  <conditionalFormatting sqref="AL67">
    <cfRule type="cellIs" dxfId="20" priority="16" operator="greaterThan">
      <formula>$P67</formula>
    </cfRule>
    <cfRule type="cellIs" dxfId="19" priority="17" operator="lessThan">
      <formula>$I67</formula>
    </cfRule>
    <cfRule type="cellIs" dxfId="18" priority="18" operator="between">
      <formula>$J67</formula>
      <formula>$N67</formula>
    </cfRule>
  </conditionalFormatting>
  <conditionalFormatting sqref="AL68">
    <cfRule type="cellIs" dxfId="17" priority="19" operator="greaterThan">
      <formula>$P68</formula>
    </cfRule>
    <cfRule type="cellIs" dxfId="16" priority="20" operator="lessThan">
      <formula>$I68</formula>
    </cfRule>
    <cfRule type="cellIs" dxfId="15" priority="21" operator="between">
      <formula>$J68</formula>
      <formula>$N68</formula>
    </cfRule>
  </conditionalFormatting>
  <conditionalFormatting sqref="AL70">
    <cfRule type="cellIs" dxfId="14" priority="10" operator="greaterThan">
      <formula>$P70</formula>
    </cfRule>
    <cfRule type="cellIs" dxfId="13" priority="11" operator="lessThan">
      <formula>$I70</formula>
    </cfRule>
    <cfRule type="cellIs" dxfId="12" priority="12" operator="between">
      <formula>$J70</formula>
      <formula>$N70</formula>
    </cfRule>
  </conditionalFormatting>
  <conditionalFormatting sqref="AL71">
    <cfRule type="cellIs" dxfId="11" priority="13" operator="greaterThan">
      <formula>$P71</formula>
    </cfRule>
    <cfRule type="cellIs" dxfId="10" priority="14" operator="lessThan">
      <formula>$I71</formula>
    </cfRule>
    <cfRule type="cellIs" dxfId="9" priority="15" operator="between">
      <formula>$J71</formula>
      <formula>$N71</formula>
    </cfRule>
  </conditionalFormatting>
  <conditionalFormatting sqref="AL73">
    <cfRule type="cellIs" dxfId="8" priority="4" operator="greaterThan">
      <formula>$P73</formula>
    </cfRule>
    <cfRule type="cellIs" dxfId="7" priority="5" operator="lessThan">
      <formula>$I73</formula>
    </cfRule>
    <cfRule type="cellIs" dxfId="6" priority="6" operator="between">
      <formula>$J73</formula>
      <formula>$N73</formula>
    </cfRule>
  </conditionalFormatting>
  <conditionalFormatting sqref="AL74">
    <cfRule type="cellIs" dxfId="5" priority="7" operator="greaterThan">
      <formula>$P74</formula>
    </cfRule>
    <cfRule type="cellIs" dxfId="4" priority="8" operator="lessThan">
      <formula>$I74</formula>
    </cfRule>
    <cfRule type="cellIs" dxfId="3" priority="9" operator="between">
      <formula>$J74</formula>
      <formula>$N74</formula>
    </cfRule>
  </conditionalFormatting>
  <conditionalFormatting sqref="AL85:AL89">
    <cfRule type="cellIs" dxfId="2" priority="1" operator="greaterThan">
      <formula>$P$84</formula>
    </cfRule>
    <cfRule type="cellIs" dxfId="1" priority="2" operator="lessThan">
      <formula>$I$84</formula>
    </cfRule>
    <cfRule type="cellIs" dxfId="0" priority="3" operator="between">
      <formula>$J$84</formula>
      <formula>$N$84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Gómez Abarca</dc:creator>
  <dc:description/>
  <cp:lastModifiedBy>agomeza</cp:lastModifiedBy>
  <cp:revision>40</cp:revision>
  <dcterms:created xsi:type="dcterms:W3CDTF">2015-06-05T18:19:34Z</dcterms:created>
  <dcterms:modified xsi:type="dcterms:W3CDTF">2020-08-20T22:31:25Z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