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BUNAL CIVIL NICOYA\INFORMES ESTADISTICOS\INDICADORES\"/>
    </mc:Choice>
  </mc:AlternateContent>
  <xr:revisionPtr revIDLastSave="0" documentId="13_ncr:1_{573334EC-0EF6-4BE8-A721-763EBC4A15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8" i="1" l="1"/>
  <c r="I18" i="1"/>
  <c r="N21" i="1" l="1"/>
  <c r="J21" i="1"/>
  <c r="R18" i="1"/>
  <c r="S18" i="1"/>
  <c r="T18" i="1"/>
  <c r="U18" i="1"/>
  <c r="V18" i="1"/>
  <c r="W18" i="1"/>
  <c r="X18" i="1"/>
  <c r="Y18" i="1"/>
  <c r="Y26" i="1" s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O26" i="1" s="1"/>
  <c r="AP18" i="1"/>
  <c r="AQ18" i="1"/>
  <c r="AR18" i="1"/>
  <c r="AS18" i="1"/>
  <c r="AS26" i="1" s="1"/>
  <c r="Q18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N80" i="1"/>
  <c r="J80" i="1"/>
  <c r="N75" i="1"/>
  <c r="J75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N71" i="1"/>
  <c r="J71" i="1"/>
  <c r="N70" i="1"/>
  <c r="J70" i="1"/>
  <c r="AS69" i="1"/>
  <c r="AS79" i="1" s="1"/>
  <c r="AR69" i="1"/>
  <c r="AR79" i="1" s="1"/>
  <c r="AQ69" i="1"/>
  <c r="AQ79" i="1" s="1"/>
  <c r="AP69" i="1"/>
  <c r="AP79" i="1" s="1"/>
  <c r="AO69" i="1"/>
  <c r="AO79" i="1" s="1"/>
  <c r="AN69" i="1"/>
  <c r="AN79" i="1" s="1"/>
  <c r="AM69" i="1"/>
  <c r="AM79" i="1" s="1"/>
  <c r="AL69" i="1"/>
  <c r="AL79" i="1" s="1"/>
  <c r="AK69" i="1"/>
  <c r="AK79" i="1" s="1"/>
  <c r="AJ69" i="1"/>
  <c r="AJ79" i="1" s="1"/>
  <c r="AI69" i="1"/>
  <c r="AI79" i="1" s="1"/>
  <c r="AH69" i="1"/>
  <c r="AH79" i="1" s="1"/>
  <c r="AG69" i="1"/>
  <c r="AG79" i="1" s="1"/>
  <c r="AF69" i="1"/>
  <c r="AF79" i="1" s="1"/>
  <c r="AE69" i="1"/>
  <c r="AE79" i="1" s="1"/>
  <c r="AD69" i="1"/>
  <c r="AD79" i="1" s="1"/>
  <c r="AC69" i="1"/>
  <c r="AC79" i="1" s="1"/>
  <c r="AB69" i="1"/>
  <c r="AB79" i="1" s="1"/>
  <c r="AA69" i="1"/>
  <c r="AA79" i="1" s="1"/>
  <c r="Z69" i="1"/>
  <c r="Z79" i="1" s="1"/>
  <c r="Y69" i="1"/>
  <c r="Y79" i="1" s="1"/>
  <c r="X69" i="1"/>
  <c r="X79" i="1" s="1"/>
  <c r="W69" i="1"/>
  <c r="W79" i="1" s="1"/>
  <c r="V69" i="1"/>
  <c r="V79" i="1" s="1"/>
  <c r="U69" i="1"/>
  <c r="U79" i="1" s="1"/>
  <c r="T69" i="1"/>
  <c r="T79" i="1" s="1"/>
  <c r="S69" i="1"/>
  <c r="S79" i="1" s="1"/>
  <c r="R69" i="1"/>
  <c r="R79" i="1" s="1"/>
  <c r="Q69" i="1"/>
  <c r="Q79" i="1" s="1"/>
  <c r="N68" i="1"/>
  <c r="J68" i="1"/>
  <c r="N67" i="1"/>
  <c r="J67" i="1"/>
  <c r="AS66" i="1"/>
  <c r="AS78" i="1" s="1"/>
  <c r="AR66" i="1"/>
  <c r="AR58" i="1" s="1"/>
  <c r="AQ66" i="1"/>
  <c r="AQ78" i="1" s="1"/>
  <c r="AP66" i="1"/>
  <c r="AP78" i="1" s="1"/>
  <c r="AO66" i="1"/>
  <c r="AO78" i="1" s="1"/>
  <c r="AN66" i="1"/>
  <c r="AN78" i="1" s="1"/>
  <c r="AM66" i="1"/>
  <c r="AM78" i="1" s="1"/>
  <c r="AL66" i="1"/>
  <c r="AL78" i="1" s="1"/>
  <c r="AK66" i="1"/>
  <c r="AK78" i="1" s="1"/>
  <c r="AJ66" i="1"/>
  <c r="AJ58" i="1" s="1"/>
  <c r="AI66" i="1"/>
  <c r="AI78" i="1" s="1"/>
  <c r="AH66" i="1"/>
  <c r="AH78" i="1" s="1"/>
  <c r="AG66" i="1"/>
  <c r="AG78" i="1" s="1"/>
  <c r="AF66" i="1"/>
  <c r="AF78" i="1" s="1"/>
  <c r="AE66" i="1"/>
  <c r="AE78" i="1" s="1"/>
  <c r="AD66" i="1"/>
  <c r="AD78" i="1" s="1"/>
  <c r="AC66" i="1"/>
  <c r="AC78" i="1" s="1"/>
  <c r="AB66" i="1"/>
  <c r="AB58" i="1" s="1"/>
  <c r="AA66" i="1"/>
  <c r="AA78" i="1" s="1"/>
  <c r="Z66" i="1"/>
  <c r="Z78" i="1" s="1"/>
  <c r="Y66" i="1"/>
  <c r="Y78" i="1" s="1"/>
  <c r="X66" i="1"/>
  <c r="X78" i="1" s="1"/>
  <c r="W66" i="1"/>
  <c r="W78" i="1" s="1"/>
  <c r="V66" i="1"/>
  <c r="V78" i="1" s="1"/>
  <c r="U66" i="1"/>
  <c r="U78" i="1" s="1"/>
  <c r="T66" i="1"/>
  <c r="T58" i="1" s="1"/>
  <c r="S66" i="1"/>
  <c r="S78" i="1" s="1"/>
  <c r="R66" i="1"/>
  <c r="R78" i="1" s="1"/>
  <c r="Q66" i="1"/>
  <c r="Q78" i="1" s="1"/>
  <c r="N65" i="1"/>
  <c r="J65" i="1"/>
  <c r="N64" i="1"/>
  <c r="J64" i="1"/>
  <c r="AS63" i="1"/>
  <c r="AS77" i="1" s="1"/>
  <c r="AR63" i="1"/>
  <c r="AR77" i="1" s="1"/>
  <c r="AQ63" i="1"/>
  <c r="AQ77" i="1" s="1"/>
  <c r="AP63" i="1"/>
  <c r="AP77" i="1" s="1"/>
  <c r="AO63" i="1"/>
  <c r="AO77" i="1" s="1"/>
  <c r="AN63" i="1"/>
  <c r="AN77" i="1" s="1"/>
  <c r="AM63" i="1"/>
  <c r="AM77" i="1" s="1"/>
  <c r="AL63" i="1"/>
  <c r="AL77" i="1" s="1"/>
  <c r="AK63" i="1"/>
  <c r="AK77" i="1" s="1"/>
  <c r="AJ63" i="1"/>
  <c r="AJ77" i="1" s="1"/>
  <c r="AI63" i="1"/>
  <c r="AI77" i="1" s="1"/>
  <c r="AH63" i="1"/>
  <c r="AH77" i="1" s="1"/>
  <c r="AG63" i="1"/>
  <c r="AG77" i="1" s="1"/>
  <c r="AF63" i="1"/>
  <c r="AF77" i="1" s="1"/>
  <c r="AE63" i="1"/>
  <c r="AE77" i="1" s="1"/>
  <c r="AD63" i="1"/>
  <c r="AD77" i="1" s="1"/>
  <c r="AC63" i="1"/>
  <c r="AC77" i="1" s="1"/>
  <c r="AB63" i="1"/>
  <c r="AB77" i="1" s="1"/>
  <c r="AA63" i="1"/>
  <c r="AA77" i="1" s="1"/>
  <c r="Z63" i="1"/>
  <c r="Z77" i="1" s="1"/>
  <c r="Y63" i="1"/>
  <c r="Y77" i="1" s="1"/>
  <c r="X63" i="1"/>
  <c r="X77" i="1" s="1"/>
  <c r="W63" i="1"/>
  <c r="W77" i="1" s="1"/>
  <c r="V63" i="1"/>
  <c r="V77" i="1" s="1"/>
  <c r="U63" i="1"/>
  <c r="U77" i="1" s="1"/>
  <c r="T63" i="1"/>
  <c r="T77" i="1" s="1"/>
  <c r="S63" i="1"/>
  <c r="S77" i="1" s="1"/>
  <c r="R63" i="1"/>
  <c r="R77" i="1" s="1"/>
  <c r="Q63" i="1"/>
  <c r="Q77" i="1" s="1"/>
  <c r="N62" i="1"/>
  <c r="J62" i="1"/>
  <c r="N61" i="1"/>
  <c r="J61" i="1"/>
  <c r="AS60" i="1"/>
  <c r="AS76" i="1" s="1"/>
  <c r="AR60" i="1"/>
  <c r="AR76" i="1" s="1"/>
  <c r="AQ60" i="1"/>
  <c r="AQ76" i="1" s="1"/>
  <c r="AQ75" i="1" s="1"/>
  <c r="AP60" i="1"/>
  <c r="AP58" i="1" s="1"/>
  <c r="AO60" i="1"/>
  <c r="AO76" i="1" s="1"/>
  <c r="AN60" i="1"/>
  <c r="AN76" i="1" s="1"/>
  <c r="AM60" i="1"/>
  <c r="AM76" i="1" s="1"/>
  <c r="AM75" i="1" s="1"/>
  <c r="AL60" i="1"/>
  <c r="AK60" i="1"/>
  <c r="AK76" i="1" s="1"/>
  <c r="AJ60" i="1"/>
  <c r="AJ76" i="1" s="1"/>
  <c r="AI60" i="1"/>
  <c r="AI76" i="1" s="1"/>
  <c r="AH60" i="1"/>
  <c r="AH58" i="1" s="1"/>
  <c r="AG60" i="1"/>
  <c r="AG76" i="1" s="1"/>
  <c r="AF60" i="1"/>
  <c r="AF76" i="1" s="1"/>
  <c r="AE60" i="1"/>
  <c r="AE76" i="1" s="1"/>
  <c r="AD60" i="1"/>
  <c r="AC60" i="1"/>
  <c r="AC76" i="1" s="1"/>
  <c r="AB60" i="1"/>
  <c r="AB76" i="1" s="1"/>
  <c r="AA60" i="1"/>
  <c r="AA76" i="1" s="1"/>
  <c r="AA75" i="1" s="1"/>
  <c r="Z60" i="1"/>
  <c r="Z58" i="1" s="1"/>
  <c r="Y60" i="1"/>
  <c r="Y76" i="1" s="1"/>
  <c r="X60" i="1"/>
  <c r="X76" i="1" s="1"/>
  <c r="W60" i="1"/>
  <c r="W76" i="1" s="1"/>
  <c r="W75" i="1" s="1"/>
  <c r="V60" i="1"/>
  <c r="V58" i="1" s="1"/>
  <c r="U60" i="1"/>
  <c r="U76" i="1" s="1"/>
  <c r="T60" i="1"/>
  <c r="T76" i="1" s="1"/>
  <c r="S60" i="1"/>
  <c r="S76" i="1" s="1"/>
  <c r="S75" i="1" s="1"/>
  <c r="R60" i="1"/>
  <c r="R58" i="1" s="1"/>
  <c r="Q60" i="1"/>
  <c r="Q76" i="1" s="1"/>
  <c r="Q75" i="1" s="1"/>
  <c r="N59" i="1"/>
  <c r="J59" i="1"/>
  <c r="AS58" i="1"/>
  <c r="AQ58" i="1"/>
  <c r="AO58" i="1"/>
  <c r="AM58" i="1"/>
  <c r="AA58" i="1"/>
  <c r="Y58" i="1"/>
  <c r="W58" i="1"/>
  <c r="U58" i="1"/>
  <c r="S58" i="1"/>
  <c r="Q58" i="1"/>
  <c r="P58" i="1"/>
  <c r="N58" i="1"/>
  <c r="I58" i="1"/>
  <c r="J58" i="1" s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N57" i="1"/>
  <c r="J57" i="1"/>
  <c r="N56" i="1"/>
  <c r="J56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D50" i="1" s="1"/>
  <c r="AC53" i="1"/>
  <c r="AB53" i="1"/>
  <c r="AA53" i="1"/>
  <c r="Z53" i="1"/>
  <c r="Y53" i="1"/>
  <c r="Y50" i="1" s="1"/>
  <c r="X53" i="1"/>
  <c r="W53" i="1"/>
  <c r="V53" i="1"/>
  <c r="U53" i="1"/>
  <c r="U50" i="1" s="1"/>
  <c r="T53" i="1"/>
  <c r="S53" i="1"/>
  <c r="R53" i="1"/>
  <c r="Q53" i="1"/>
  <c r="Q50" i="1" s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Z50" i="1" s="1"/>
  <c r="Y52" i="1"/>
  <c r="X52" i="1"/>
  <c r="W52" i="1"/>
  <c r="V52" i="1"/>
  <c r="V50" i="1" s="1"/>
  <c r="U52" i="1"/>
  <c r="T52" i="1"/>
  <c r="S52" i="1"/>
  <c r="R52" i="1"/>
  <c r="R50" i="1" s="1"/>
  <c r="Q52" i="1"/>
  <c r="AS51" i="1"/>
  <c r="AR51" i="1"/>
  <c r="AQ51" i="1"/>
  <c r="AQ50" i="1" s="1"/>
  <c r="AP51" i="1"/>
  <c r="AO51" i="1"/>
  <c r="AN51" i="1"/>
  <c r="AM51" i="1"/>
  <c r="AM50" i="1" s="1"/>
  <c r="AL51" i="1"/>
  <c r="AK51" i="1"/>
  <c r="AJ51" i="1"/>
  <c r="AJ50" i="1" s="1"/>
  <c r="AI51" i="1"/>
  <c r="AH51" i="1"/>
  <c r="AH50" i="1" s="1"/>
  <c r="AG51" i="1"/>
  <c r="AF51" i="1"/>
  <c r="AE51" i="1"/>
  <c r="AD51" i="1"/>
  <c r="AC51" i="1"/>
  <c r="AB51" i="1"/>
  <c r="AA51" i="1"/>
  <c r="AA50" i="1" s="1"/>
  <c r="Z51" i="1"/>
  <c r="Y51" i="1"/>
  <c r="X51" i="1"/>
  <c r="W51" i="1"/>
  <c r="W50" i="1" s="1"/>
  <c r="V51" i="1"/>
  <c r="U51" i="1"/>
  <c r="T51" i="1"/>
  <c r="S51" i="1"/>
  <c r="S50" i="1" s="1"/>
  <c r="R51" i="1"/>
  <c r="Q51" i="1"/>
  <c r="AS50" i="1"/>
  <c r="AR50" i="1"/>
  <c r="AP50" i="1"/>
  <c r="AO50" i="1"/>
  <c r="AN50" i="1"/>
  <c r="AL50" i="1"/>
  <c r="AC50" i="1"/>
  <c r="AB50" i="1"/>
  <c r="X50" i="1"/>
  <c r="T50" i="1"/>
  <c r="N50" i="1"/>
  <c r="J50" i="1"/>
  <c r="N44" i="1"/>
  <c r="J44" i="1"/>
  <c r="N43" i="1"/>
  <c r="J43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N40" i="1"/>
  <c r="J40" i="1"/>
  <c r="N39" i="1"/>
  <c r="J39" i="1"/>
  <c r="N38" i="1"/>
  <c r="J38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N36" i="1"/>
  <c r="J36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N34" i="1"/>
  <c r="J34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N32" i="1"/>
  <c r="J32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N30" i="1"/>
  <c r="J30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N28" i="1"/>
  <c r="J28" i="1"/>
  <c r="U26" i="1"/>
  <c r="Q26" i="1"/>
  <c r="N26" i="1"/>
  <c r="J26" i="1"/>
  <c r="N25" i="1"/>
  <c r="J25" i="1"/>
  <c r="N24" i="1"/>
  <c r="J24" i="1"/>
  <c r="N23" i="1"/>
  <c r="J23" i="1"/>
  <c r="AS22" i="1"/>
  <c r="AR22" i="1"/>
  <c r="AR26" i="1" s="1"/>
  <c r="AQ22" i="1"/>
  <c r="AQ26" i="1" s="1"/>
  <c r="AP22" i="1"/>
  <c r="AP26" i="1" s="1"/>
  <c r="AO22" i="1"/>
  <c r="AN22" i="1"/>
  <c r="AN26" i="1" s="1"/>
  <c r="AM22" i="1"/>
  <c r="AM26" i="1" s="1"/>
  <c r="AL22" i="1"/>
  <c r="AL26" i="1" s="1"/>
  <c r="AK22" i="1"/>
  <c r="AK26" i="1" s="1"/>
  <c r="AJ22" i="1"/>
  <c r="AJ26" i="1" s="1"/>
  <c r="AI22" i="1"/>
  <c r="AH22" i="1"/>
  <c r="AH26" i="1" s="1"/>
  <c r="AG22" i="1"/>
  <c r="AF22" i="1"/>
  <c r="AF26" i="1" s="1"/>
  <c r="AE22" i="1"/>
  <c r="AD22" i="1"/>
  <c r="AC22" i="1"/>
  <c r="AB22" i="1"/>
  <c r="AB26" i="1" s="1"/>
  <c r="AA22" i="1"/>
  <c r="Z22" i="1"/>
  <c r="Z26" i="1" s="1"/>
  <c r="Y22" i="1"/>
  <c r="X22" i="1"/>
  <c r="X26" i="1" s="1"/>
  <c r="W22" i="1"/>
  <c r="W26" i="1" s="1"/>
  <c r="V22" i="1"/>
  <c r="V26" i="1" s="1"/>
  <c r="U22" i="1"/>
  <c r="T22" i="1"/>
  <c r="T26" i="1" s="1"/>
  <c r="S22" i="1"/>
  <c r="S26" i="1" s="1"/>
  <c r="R22" i="1"/>
  <c r="R26" i="1" s="1"/>
  <c r="Q22" i="1"/>
  <c r="P22" i="1"/>
  <c r="N22" i="1" s="1"/>
  <c r="I22" i="1"/>
  <c r="J22" i="1" s="1"/>
  <c r="N20" i="1"/>
  <c r="J20" i="1"/>
  <c r="N19" i="1"/>
  <c r="J19" i="1"/>
  <c r="J18" i="1"/>
  <c r="N18" i="1"/>
  <c r="AL58" i="1" l="1"/>
  <c r="AK58" i="1"/>
  <c r="AK50" i="1"/>
  <c r="AI58" i="1"/>
  <c r="AI50" i="1"/>
  <c r="AI26" i="1"/>
  <c r="AI75" i="1"/>
  <c r="AG58" i="1"/>
  <c r="AG26" i="1"/>
  <c r="AG50" i="1"/>
  <c r="AF50" i="1"/>
  <c r="AE26" i="1"/>
  <c r="AE50" i="1"/>
  <c r="AE58" i="1"/>
  <c r="AE75" i="1"/>
  <c r="AD58" i="1"/>
  <c r="AC58" i="1"/>
  <c r="AC26" i="1"/>
  <c r="AD26" i="1"/>
  <c r="AA26" i="1"/>
  <c r="X75" i="1"/>
  <c r="AF75" i="1"/>
  <c r="AN75" i="1"/>
  <c r="Y75" i="1"/>
  <c r="AC75" i="1"/>
  <c r="AG75" i="1"/>
  <c r="AO75" i="1"/>
  <c r="AS75" i="1"/>
  <c r="U75" i="1"/>
  <c r="AK75" i="1"/>
  <c r="Z76" i="1"/>
  <c r="Z75" i="1" s="1"/>
  <c r="V76" i="1"/>
  <c r="V75" i="1" s="1"/>
  <c r="AH76" i="1"/>
  <c r="AH75" i="1" s="1"/>
  <c r="AP76" i="1"/>
  <c r="AP75" i="1" s="1"/>
  <c r="T78" i="1"/>
  <c r="T75" i="1" s="1"/>
  <c r="AB78" i="1"/>
  <c r="AB75" i="1" s="1"/>
  <c r="AJ78" i="1"/>
  <c r="AJ75" i="1" s="1"/>
  <c r="AR78" i="1"/>
  <c r="AR75" i="1" s="1"/>
  <c r="X58" i="1"/>
  <c r="AF58" i="1"/>
  <c r="AN58" i="1"/>
  <c r="R76" i="1"/>
  <c r="R75" i="1" s="1"/>
  <c r="AD76" i="1"/>
  <c r="AD75" i="1" s="1"/>
  <c r="AL76" i="1"/>
  <c r="AL75" i="1" s="1"/>
</calcChain>
</file>

<file path=xl/sharedStrings.xml><?xml version="1.0" encoding="utf-8"?>
<sst xmlns="http://schemas.openxmlformats.org/spreadsheetml/2006/main" count="371" uniqueCount="111">
  <si>
    <t>INDICADORES DE GESTIÓN / DIRECCIÓN DE PLANIFICACIÓN
MATERIA CIVIL</t>
  </si>
  <si>
    <t>OBSERVACIONES</t>
  </si>
  <si>
    <t>CUOTA DE TRABAJO</t>
  </si>
  <si>
    <t>CUOTA DE TRABAJO: Cantidad de días Laborales del mes</t>
  </si>
  <si>
    <r>
      <rPr>
        <sz val="8"/>
        <rFont val="Arial"/>
        <family val="2"/>
        <charset val="1"/>
      </rPr>
      <t xml:space="preserve">Cantidad de días </t>
    </r>
    <r>
      <rPr>
        <b/>
        <sz val="8"/>
        <rFont val="Arial"/>
        <family val="2"/>
        <charset val="1"/>
      </rPr>
      <t>NO laborados</t>
    </r>
    <r>
      <rPr>
        <sz val="8"/>
        <rFont val="Arial"/>
        <family val="2"/>
        <charset val="1"/>
      </rPr>
      <t xml:space="preserve"> en el mes por Funcionario, y días dedicados a asistir a Audiencias de Juicio que impidieron realizar o firmar proveído</t>
    </r>
  </si>
  <si>
    <t>Días fuera del Despacho sin Sustitución o en labores de manifestación o apoyo</t>
  </si>
  <si>
    <t>Mensual</t>
  </si>
  <si>
    <t>Coordinadora o Coordinador Judicial</t>
  </si>
  <si>
    <t>Este dato se obtiene del módulo estadístico del Escritorio Virtual</t>
  </si>
  <si>
    <t>Cuota Diaria</t>
  </si>
  <si>
    <t>Técnico 1</t>
  </si>
  <si>
    <t>Técnico 2</t>
  </si>
  <si>
    <t>Técnico 3</t>
  </si>
  <si>
    <t>Técnico 4</t>
  </si>
  <si>
    <t>Técnico 5</t>
  </si>
  <si>
    <t>Técnico 6</t>
  </si>
  <si>
    <t>Técnico 7 (Cajero)</t>
  </si>
  <si>
    <t>Coord. Judicial</t>
  </si>
  <si>
    <t>Jueza o Juez 1</t>
  </si>
  <si>
    <t>Jueza o Juez 2</t>
  </si>
  <si>
    <t>Jueza o Juez 3</t>
  </si>
  <si>
    <t>Jueza o Juez 4</t>
  </si>
  <si>
    <t>Detalle</t>
  </si>
  <si>
    <t>Rangos</t>
  </si>
  <si>
    <t>Categoría</t>
  </si>
  <si>
    <t>N°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</si>
  <si>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</si>
  <si>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</si>
  <si>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</si>
  <si>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</si>
  <si>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</si>
  <si>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</si>
  <si>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</si>
  <si>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</si>
  <si>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</si>
  <si>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</t>
  </si>
  <si>
    <t>ENTRADA TOTAL</t>
  </si>
  <si>
    <t xml:space="preserve">Este datos se obtiene del informe de estadística. </t>
  </si>
  <si>
    <t>&gt;</t>
  </si>
  <si>
    <t>&lt;=</t>
  </si>
  <si>
    <t>X</t>
  </si>
  <si>
    <t>&lt;</t>
  </si>
  <si>
    <t>Casos Entrados</t>
  </si>
  <si>
    <t>Casos Reentrados</t>
  </si>
  <si>
    <t>Salida</t>
  </si>
  <si>
    <t>SALIDA TOTAL</t>
  </si>
  <si>
    <t>Casos Terminados</t>
  </si>
  <si>
    <t>Casos Inactivos</t>
  </si>
  <si>
    <t>Circulante</t>
  </si>
  <si>
    <t>(Circulante Inicial + Entradas+Reentrados) - Terminados-Inactivos</t>
  </si>
  <si>
    <t>Este datos se obtiene del informe de estadística.</t>
  </si>
  <si>
    <t>Relación salida / entrada</t>
  </si>
  <si>
    <t>(Salidas/Entradas)*100</t>
  </si>
  <si>
    <t xml:space="preserve">Los datos de entradas y salidas se obtienen del informe de estadística. </t>
  </si>
  <si>
    <t>Plazos</t>
  </si>
  <si>
    <t>Análisis de Plazos</t>
  </si>
  <si>
    <t>Fecha actual</t>
  </si>
  <si>
    <t>Plazo espera de dictado de sentencia</t>
  </si>
  <si>
    <t>Fecha actual - fecha del expediente más antiguo pendiente de fallar</t>
  </si>
  <si>
    <t>Este dato se obtiene del libro de pase a fallo</t>
  </si>
  <si>
    <t>Fecha expediente más antiguo pendiente de fallo</t>
  </si>
  <si>
    <t>Plazo espera para realización audiencia</t>
  </si>
  <si>
    <t xml:space="preserve">Fecha del ultimo señalamiento - fecha actual </t>
  </si>
  <si>
    <t>Este dato se obtiene de la Agenda Cronos</t>
  </si>
  <si>
    <t>Fecha ultimo señalamiento</t>
  </si>
  <si>
    <t>Plazo para resolver demandas nuevas</t>
  </si>
  <si>
    <t>Fecha actual - fecha de la demanda más antigua pendiente de la primera resolución</t>
  </si>
  <si>
    <t xml:space="preserve">Este dato se obtiene del Escritorio Virtual. </t>
  </si>
  <si>
    <t>Fecha demanda más antigua pendiente de resolver</t>
  </si>
  <si>
    <t>Plazo para resolver escritos</t>
  </si>
  <si>
    <r>
      <rPr>
        <sz val="8"/>
        <rFont val="Arial"/>
        <family val="2"/>
        <charset val="1"/>
      </rPr>
      <t>Fecha actual - fecha del escrito más antiguo pendiente de resolver de expedientes</t>
    </r>
    <r>
      <rPr>
        <b/>
        <sz val="8"/>
        <rFont val="Arial"/>
        <family val="2"/>
        <charset val="1"/>
      </rPr>
      <t xml:space="preserve"> que se encuentran fuera del despacho</t>
    </r>
  </si>
  <si>
    <r>
      <rPr>
        <sz val="8"/>
        <rFont val="Arial"/>
        <family val="2"/>
        <charset val="1"/>
      </rPr>
      <t xml:space="preserve">Fecha escrito más antiguo pendiente de resolver </t>
    </r>
    <r>
      <rPr>
        <b/>
        <sz val="8"/>
        <rFont val="Arial"/>
        <family val="2"/>
        <charset val="1"/>
      </rPr>
      <t>de expedientes que se encuentran archivados, en el Superior, suspendidos,  etc</t>
    </r>
  </si>
  <si>
    <r>
      <rPr>
        <sz val="8"/>
        <rFont val="Arial"/>
        <family val="2"/>
        <charset val="1"/>
      </rPr>
      <t xml:space="preserve">Fecha actual - fecha del escrito más antiguo pendiente de resolver de los </t>
    </r>
    <r>
      <rPr>
        <b/>
        <sz val="8"/>
        <rFont val="Arial"/>
        <family val="2"/>
        <charset val="1"/>
      </rPr>
      <t>que están en el despacho</t>
    </r>
  </si>
  <si>
    <r>
      <rPr>
        <sz val="8"/>
        <rFont val="Arial"/>
        <family val="2"/>
        <charset val="1"/>
      </rPr>
      <t xml:space="preserve">Fecha escrito más antiguo pendiente de resolver </t>
    </r>
    <r>
      <rPr>
        <b/>
        <sz val="8"/>
        <rFont val="Arial"/>
        <family val="2"/>
        <charset val="1"/>
      </rPr>
      <t>(expedientes en estado de trámite)</t>
    </r>
  </si>
  <si>
    <t>Cantidad de escritos pendientes de resolver</t>
  </si>
  <si>
    <t>Cantidad TOTAL de escritos pendientes de resolver (incluye los reservados)</t>
  </si>
  <si>
    <t>Cantidad de escritos pendientes de resolver en estado de Trámite (excluyendo los de los expedientes que se encuentran fuera del despacho y reservados)</t>
  </si>
  <si>
    <t>Operacional</t>
  </si>
  <si>
    <t>Porcentaje de efectividad de realización audiencias</t>
  </si>
  <si>
    <t>(Audiencias realizadas / Audiencias programadas)*100</t>
  </si>
  <si>
    <t>Cantidad de audiencias programadas en el mes</t>
  </si>
  <si>
    <t>Cantidad de audiencias realizadas en el mes</t>
  </si>
  <si>
    <t>Cantidad de audiencias pendientes de realización</t>
  </si>
  <si>
    <t>Audiencias pendientes de realización</t>
  </si>
  <si>
    <t>Agenda Cronos</t>
  </si>
  <si>
    <t>Cantidad de expedientes pendientes de fallo</t>
  </si>
  <si>
    <t>Expedientes pendientes de fallo</t>
  </si>
  <si>
    <t>Cantidad de resoluciones pasados a firmar por Técnico o Técnica</t>
  </si>
  <si>
    <t>Este dato se obtiene del escritorio virtual</t>
  </si>
  <si>
    <t>Porcentaje de rendimiento por Técnico o Técnica</t>
  </si>
  <si>
    <t>(Cantidad de resoluciones pasadas a firmar / Cantidad de resoluciones a realizar)</t>
  </si>
  <si>
    <t>Cantidad de giros realizados por el Cajero (Coord. Jud.)</t>
  </si>
  <si>
    <r>
      <rPr>
        <sz val="8"/>
        <rFont val="Arial"/>
        <family val="2"/>
        <charset val="1"/>
      </rPr>
      <t xml:space="preserve">Porcentaje de rendimiento del Cajero </t>
    </r>
    <r>
      <rPr>
        <b/>
        <sz val="8"/>
        <rFont val="Arial"/>
        <family val="2"/>
        <charset val="1"/>
      </rPr>
      <t>(Coord. Jud.)</t>
    </r>
  </si>
  <si>
    <t>Cantidad Personas Juzgadoras del despacho</t>
  </si>
  <si>
    <t>Cantidad de sentencias dictadas por juez o jueza</t>
  </si>
  <si>
    <t>Cuota mensual por persona Juzgadora</t>
  </si>
  <si>
    <t>Este dato se obtiene libro de sentencias</t>
  </si>
  <si>
    <t>Total de sentencias</t>
  </si>
  <si>
    <t>Juez 1</t>
  </si>
  <si>
    <t>De Audiencias Complementarias y Escritorio</t>
  </si>
  <si>
    <t>Otras resoluciones</t>
  </si>
  <si>
    <t>Juez 2</t>
  </si>
  <si>
    <t>Juez 3</t>
  </si>
  <si>
    <t>Juez 4</t>
  </si>
  <si>
    <r>
      <rPr>
        <sz val="8"/>
        <rFont val="Arial"/>
        <family val="2"/>
        <charset val="1"/>
      </rPr>
      <t>Cantidad de sentencias dictadas</t>
    </r>
    <r>
      <rPr>
        <b/>
        <sz val="8"/>
        <rFont val="Arial"/>
        <family val="2"/>
        <charset val="1"/>
      </rPr>
      <t xml:space="preserve"> por apoyo de jueces del Centro de Apoyo, Coordinación y Mejoramiento de la Función Jurisdiccional (CACMFJ)</t>
    </r>
  </si>
  <si>
    <t>Juezas y Jueces de Apoyo</t>
  </si>
  <si>
    <t>Porcentaje de rendimiento por Juez o Jueza</t>
  </si>
  <si>
    <t>(Cantidad de sentencias dictadas/ Cantidad de sentencias necesarios)</t>
  </si>
  <si>
    <t>Cantidad de resoluciones firmadas por Jueza o Juez</t>
  </si>
  <si>
    <t>Casos Reactivados</t>
  </si>
  <si>
    <t>Versión N° 3 de la matriz de Indicadores: Vigente a partir de diciembre de 2019. Con inclusión de la variable "Reactivos" dentro del indicador 1 de la Entrada, y su respectivo ajuste del parámetro de acuerdo a datos estadísticos. 07/01/2020. Lic. Jorge Barquero Umaña, Dirección de Planificación.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</si>
</sst>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40A]mmm\-yy"/>
    <numFmt numFmtId="165" formatCode="0\ %"/>
    <numFmt numFmtId="166" formatCode="0.0"/>
    <numFmt numFmtId="167" formatCode="0.0%"/>
    <numFmt numFmtId="168" formatCode="[$-140A]dd/mm/yyyy"/>
    <numFmt numFmtId="169" formatCode="dd/mm/yy;@"/>
  </numFmts>
  <fonts count="11" x14ac:knownFonts="1">
    <font>
      <sz val="11"/>
      <color rgb="FF000000"/>
      <name val="Calibri"/>
      <family val="2"/>
      <charset val="1"/>
    </font>
    <font>
      <b/>
      <sz val="12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sz val="11"/>
      <name val="Arial"/>
      <family val="2"/>
      <charset val="1"/>
    </font>
    <font>
      <sz val="9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CC00"/>
      </patternFill>
    </fill>
    <fill>
      <patternFill patternType="solid">
        <fgColor rgb="FFFCD5B4"/>
        <bgColor rgb="FFD9D9D9"/>
      </patternFill>
    </fill>
    <fill>
      <patternFill patternType="solid">
        <fgColor rgb="FF92CDDC"/>
        <bgColor rgb="FFB7DEE8"/>
      </patternFill>
    </fill>
    <fill>
      <patternFill patternType="solid">
        <fgColor rgb="FFD9D9D9"/>
        <bgColor rgb="FFB7DEE8"/>
      </patternFill>
    </fill>
    <fill>
      <patternFill patternType="solid">
        <fgColor rgb="FFC0C0C0"/>
        <bgColor rgb="FFBFBFBF"/>
      </patternFill>
    </fill>
    <fill>
      <patternFill patternType="solid">
        <fgColor rgb="FFFF0000"/>
        <bgColor rgb="FF993300"/>
      </patternFill>
    </fill>
    <fill>
      <patternFill patternType="solid">
        <fgColor rgb="FFFFCC00"/>
        <bgColor rgb="FFFFC000"/>
      </patternFill>
    </fill>
    <fill>
      <patternFill patternType="solid">
        <fgColor rgb="FF008000"/>
        <bgColor rgb="FF008080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BFBFBF"/>
      </patternFill>
    </fill>
    <fill>
      <patternFill patternType="solid">
        <fgColor rgb="FFB7DEE8"/>
        <bgColor rgb="FFD9D9D9"/>
      </patternFill>
    </fill>
    <fill>
      <patternFill patternType="solid">
        <fgColor rgb="FF000000"/>
        <bgColor rgb="FF003300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0" fillId="0" borderId="0" applyBorder="0" applyProtection="0"/>
  </cellStyleXfs>
  <cellXfs count="208">
    <xf numFmtId="0" fontId="0" fillId="0" borderId="0" xfId="0"/>
    <xf numFmtId="0" fontId="0" fillId="0" borderId="0" xfId="0" applyFont="1" applyBorder="1" applyProtection="1"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" fillId="9" borderId="2" xfId="0" applyFont="1" applyFill="1" applyBorder="1" applyAlignment="1" applyProtection="1">
      <alignment horizontal="left" vertical="center"/>
      <protection locked="0"/>
    </xf>
    <xf numFmtId="4" fontId="3" fillId="13" borderId="8" xfId="0" applyNumberFormat="1" applyFont="1" applyFill="1" applyBorder="1" applyAlignment="1" applyProtection="1">
      <alignment horizontal="center" vertical="center" wrapText="1"/>
      <protection locked="0"/>
    </xf>
    <xf numFmtId="167" fontId="7" fillId="10" borderId="1" xfId="0" applyNumberFormat="1" applyFont="1" applyFill="1" applyBorder="1" applyAlignment="1" applyProtection="1">
      <alignment horizontal="center" vertical="center" wrapText="1"/>
    </xf>
    <xf numFmtId="1" fontId="5" fillId="10" borderId="1" xfId="0" applyNumberFormat="1" applyFont="1" applyFill="1" applyBorder="1" applyAlignment="1" applyProtection="1">
      <alignment horizontal="center" vertical="center" wrapText="1"/>
    </xf>
    <xf numFmtId="1" fontId="5" fillId="14" borderId="1" xfId="0" applyNumberFormat="1" applyFont="1" applyFill="1" applyBorder="1" applyAlignment="1" applyProtection="1">
      <alignment horizontal="center" vertical="center" wrapText="1"/>
    </xf>
    <xf numFmtId="1" fontId="7" fillId="14" borderId="1" xfId="0" applyNumberFormat="1" applyFont="1" applyFill="1" applyBorder="1" applyAlignment="1" applyProtection="1">
      <alignment horizontal="center" vertical="center" wrapText="1"/>
    </xf>
    <xf numFmtId="167" fontId="7" fillId="15" borderId="1" xfId="0" applyNumberFormat="1" applyFont="1" applyFill="1" applyBorder="1" applyAlignment="1" applyProtection="1">
      <alignment horizontal="center" vertical="center" wrapText="1"/>
    </xf>
    <xf numFmtId="1" fontId="5" fillId="15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4" borderId="9" xfId="0" applyFont="1" applyFill="1" applyBorder="1" applyProtection="1">
      <protection locked="0"/>
    </xf>
    <xf numFmtId="4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4" borderId="10" xfId="0" applyFont="1" applyFill="1" applyBorder="1" applyProtection="1"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1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4" borderId="4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7" fillId="15" borderId="1" xfId="0" applyNumberFormat="1" applyFont="1" applyFill="1" applyBorder="1" applyAlignment="1" applyProtection="1">
      <alignment horizontal="center" vertical="center" wrapText="1"/>
    </xf>
    <xf numFmtId="3" fontId="3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11" xfId="0" applyFont="1" applyFill="1" applyBorder="1" applyAlignment="1" applyProtection="1">
      <alignment horizontal="center" vertical="center" wrapText="1"/>
      <protection locked="0"/>
    </xf>
    <xf numFmtId="4" fontId="5" fillId="8" borderId="1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167" fontId="5" fillId="4" borderId="11" xfId="0" applyNumberFormat="1" applyFont="1" applyFill="1" applyBorder="1" applyAlignment="1" applyProtection="1">
      <alignment horizontal="left" vertical="center" wrapText="1"/>
      <protection locked="0"/>
    </xf>
    <xf numFmtId="167" fontId="7" fillId="10" borderId="11" xfId="0" applyNumberFormat="1" applyFont="1" applyFill="1" applyBorder="1" applyAlignment="1" applyProtection="1">
      <alignment horizontal="center" vertical="center" wrapText="1"/>
    </xf>
    <xf numFmtId="165" fontId="5" fillId="10" borderId="11" xfId="1" applyFont="1" applyFill="1" applyBorder="1" applyAlignment="1" applyProtection="1">
      <alignment horizontal="center" vertical="center" wrapText="1"/>
    </xf>
    <xf numFmtId="165" fontId="5" fillId="14" borderId="11" xfId="1" applyFont="1" applyFill="1" applyBorder="1" applyAlignment="1" applyProtection="1">
      <alignment horizontal="center" vertical="center" wrapText="1"/>
    </xf>
    <xf numFmtId="1" fontId="7" fillId="14" borderId="11" xfId="0" applyNumberFormat="1" applyFont="1" applyFill="1" applyBorder="1" applyAlignment="1" applyProtection="1">
      <alignment horizontal="center" vertical="center" wrapText="1"/>
    </xf>
    <xf numFmtId="167" fontId="7" fillId="15" borderId="11" xfId="0" applyNumberFormat="1" applyFont="1" applyFill="1" applyBorder="1" applyAlignment="1" applyProtection="1">
      <alignment horizontal="center" vertical="center" wrapText="1"/>
    </xf>
    <xf numFmtId="165" fontId="5" fillId="15" borderId="11" xfId="1" applyFont="1" applyFill="1" applyBorder="1" applyAlignment="1" applyProtection="1">
      <alignment horizontal="center" vertical="center" wrapText="1"/>
    </xf>
    <xf numFmtId="167" fontId="4" fillId="0" borderId="11" xfId="1" applyNumberFormat="1" applyFont="1" applyBorder="1" applyAlignment="1" applyProtection="1">
      <alignment horizontal="center" vertical="center"/>
    </xf>
    <xf numFmtId="0" fontId="4" fillId="4" borderId="12" xfId="0" applyFont="1" applyFill="1" applyBorder="1" applyProtection="1">
      <protection locked="0"/>
    </xf>
    <xf numFmtId="168" fontId="8" fillId="0" borderId="8" xfId="0" applyNumberFormat="1" applyFont="1" applyBorder="1" applyAlignment="1" applyProtection="1">
      <alignment horizontal="center" vertical="center"/>
      <protection locked="0"/>
    </xf>
    <xf numFmtId="168" fontId="4" fillId="0" borderId="8" xfId="0" applyNumberFormat="1" applyFont="1" applyBorder="1" applyAlignment="1" applyProtection="1">
      <alignment horizontal="center" vertical="center"/>
      <protection locked="0"/>
    </xf>
    <xf numFmtId="168" fontId="4" fillId="4" borderId="9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10" borderId="1" xfId="1" applyNumberFormat="1" applyFont="1" applyFill="1" applyBorder="1" applyAlignment="1" applyProtection="1">
      <alignment horizontal="center" vertical="center" wrapText="1"/>
    </xf>
    <xf numFmtId="1" fontId="5" fillId="15" borderId="1" xfId="1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/>
    </xf>
    <xf numFmtId="169" fontId="8" fillId="0" borderId="1" xfId="0" applyNumberFormat="1" applyFont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169" fontId="8" fillId="0" borderId="11" xfId="0" applyNumberFormat="1" applyFont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167" fontId="7" fillId="10" borderId="8" xfId="0" applyNumberFormat="1" applyFont="1" applyFill="1" applyBorder="1" applyAlignment="1" applyProtection="1">
      <alignment horizontal="center" vertical="center" wrapText="1"/>
    </xf>
    <xf numFmtId="165" fontId="5" fillId="10" borderId="8" xfId="1" applyFont="1" applyFill="1" applyBorder="1" applyAlignment="1" applyProtection="1">
      <alignment horizontal="center" vertical="center" wrapText="1"/>
    </xf>
    <xf numFmtId="165" fontId="5" fillId="14" borderId="8" xfId="1" applyFont="1" applyFill="1" applyBorder="1" applyAlignment="1" applyProtection="1">
      <alignment horizontal="center" vertical="center" wrapText="1"/>
    </xf>
    <xf numFmtId="1" fontId="7" fillId="14" borderId="8" xfId="0" applyNumberFormat="1" applyFont="1" applyFill="1" applyBorder="1" applyAlignment="1" applyProtection="1">
      <alignment horizontal="center" vertical="center" wrapText="1"/>
    </xf>
    <xf numFmtId="167" fontId="7" fillId="15" borderId="8" xfId="0" applyNumberFormat="1" applyFont="1" applyFill="1" applyBorder="1" applyAlignment="1" applyProtection="1">
      <alignment horizontal="center" vertical="center" wrapText="1"/>
    </xf>
    <xf numFmtId="165" fontId="5" fillId="15" borderId="8" xfId="1" applyFont="1" applyFill="1" applyBorder="1" applyAlignment="1" applyProtection="1">
      <alignment horizontal="center" vertical="center" wrapText="1"/>
    </xf>
    <xf numFmtId="165" fontId="8" fillId="0" borderId="8" xfId="1" applyFont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3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165" fontId="5" fillId="10" borderId="1" xfId="1" applyFont="1" applyFill="1" applyBorder="1" applyAlignment="1" applyProtection="1">
      <alignment horizontal="center" vertical="center" wrapText="1"/>
    </xf>
    <xf numFmtId="165" fontId="5" fillId="14" borderId="1" xfId="1" applyFont="1" applyFill="1" applyBorder="1" applyAlignment="1" applyProtection="1">
      <alignment horizontal="center" vertical="center" wrapText="1"/>
    </xf>
    <xf numFmtId="165" fontId="5" fillId="15" borderId="1" xfId="1" applyFont="1" applyFill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center" vertical="center"/>
    </xf>
    <xf numFmtId="165" fontId="4" fillId="4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167" fontId="7" fillId="10" borderId="2" xfId="0" applyNumberFormat="1" applyFont="1" applyFill="1" applyBorder="1" applyAlignment="1" applyProtection="1">
      <alignment horizontal="center" vertical="center" wrapText="1"/>
    </xf>
    <xf numFmtId="1" fontId="5" fillId="10" borderId="2" xfId="0" applyNumberFormat="1" applyFont="1" applyFill="1" applyBorder="1" applyAlignment="1" applyProtection="1">
      <alignment horizontal="center" vertical="center" wrapText="1"/>
    </xf>
    <xf numFmtId="1" fontId="5" fillId="14" borderId="2" xfId="0" applyNumberFormat="1" applyFont="1" applyFill="1" applyBorder="1" applyAlignment="1" applyProtection="1">
      <alignment horizontal="center" vertical="center" wrapText="1"/>
    </xf>
    <xf numFmtId="1" fontId="7" fillId="14" borderId="2" xfId="0" applyNumberFormat="1" applyFont="1" applyFill="1" applyBorder="1" applyAlignment="1" applyProtection="1">
      <alignment horizontal="center" vertical="center" wrapText="1"/>
    </xf>
    <xf numFmtId="167" fontId="7" fillId="15" borderId="2" xfId="0" applyNumberFormat="1" applyFont="1" applyFill="1" applyBorder="1" applyAlignment="1" applyProtection="1">
      <alignment horizontal="center" vertical="center" wrapText="1"/>
    </xf>
    <xf numFmtId="1" fontId="5" fillId="15" borderId="2" xfId="0" applyNumberFormat="1" applyFont="1" applyFill="1" applyBorder="1" applyAlignment="1" applyProtection="1">
      <alignment horizontal="center" vertical="center" wrapText="1"/>
    </xf>
    <xf numFmtId="4" fontId="3" fillId="16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16" borderId="21" xfId="0" applyFont="1" applyFill="1" applyBorder="1" applyAlignment="1" applyProtection="1">
      <alignment vertical="center" wrapText="1"/>
      <protection locked="0"/>
    </xf>
    <xf numFmtId="1" fontId="4" fillId="17" borderId="17" xfId="0" applyNumberFormat="1" applyFont="1" applyFill="1" applyBorder="1" applyAlignment="1" applyProtection="1">
      <alignment horizontal="center" vertical="center"/>
    </xf>
    <xf numFmtId="4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vertical="center" wrapText="1"/>
      <protection locked="0"/>
    </xf>
    <xf numFmtId="1" fontId="5" fillId="15" borderId="4" xfId="0" applyNumberFormat="1" applyFont="1" applyFill="1" applyBorder="1" applyAlignment="1" applyProtection="1">
      <alignment horizontal="center" vertical="center" wrapText="1"/>
    </xf>
    <xf numFmtId="1" fontId="4" fillId="17" borderId="17" xfId="0" applyNumberFormat="1" applyFont="1" applyFill="1" applyBorder="1" applyAlignment="1" applyProtection="1">
      <alignment horizontal="center" vertical="center"/>
      <protection locked="0"/>
    </xf>
    <xf numFmtId="4" fontId="5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vertical="center" wrapText="1"/>
      <protection locked="0"/>
    </xf>
    <xf numFmtId="1" fontId="5" fillId="10" borderId="11" xfId="0" applyNumberFormat="1" applyFont="1" applyFill="1" applyBorder="1" applyAlignment="1" applyProtection="1">
      <alignment horizontal="center" vertical="center" wrapText="1"/>
    </xf>
    <xf numFmtId="1" fontId="5" fillId="14" borderId="11" xfId="0" applyNumberFormat="1" applyFont="1" applyFill="1" applyBorder="1" applyAlignment="1" applyProtection="1">
      <alignment horizontal="center" vertical="center" wrapText="1"/>
    </xf>
    <xf numFmtId="1" fontId="5" fillId="15" borderId="12" xfId="0" applyNumberFormat="1" applyFont="1" applyFill="1" applyBorder="1" applyAlignment="1" applyProtection="1">
      <alignment horizontal="center" vertical="center" wrapText="1"/>
    </xf>
    <xf numFmtId="1" fontId="8" fillId="17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vertical="center" wrapText="1"/>
      <protection locked="0"/>
    </xf>
    <xf numFmtId="0" fontId="3" fillId="16" borderId="8" xfId="0" applyFont="1" applyFill="1" applyBorder="1" applyAlignment="1" applyProtection="1">
      <alignment horizontal="center" vertical="center" wrapText="1"/>
      <protection locked="0"/>
    </xf>
    <xf numFmtId="1" fontId="4" fillId="13" borderId="17" xfId="0" applyNumberFormat="1" applyFont="1" applyFill="1" applyBorder="1" applyAlignment="1" applyProtection="1">
      <alignment horizontal="center" vertical="center"/>
    </xf>
    <xf numFmtId="1" fontId="8" fillId="13" borderId="1" xfId="0" applyNumberFormat="1" applyFont="1" applyFill="1" applyBorder="1" applyAlignment="1" applyProtection="1">
      <alignment horizontal="center" vertical="center"/>
    </xf>
    <xf numFmtId="1" fontId="4" fillId="13" borderId="1" xfId="0" applyNumberFormat="1" applyFont="1" applyFill="1" applyBorder="1" applyAlignment="1" applyProtection="1">
      <alignment horizontal="center" vertical="center"/>
    </xf>
    <xf numFmtId="1" fontId="4" fillId="13" borderId="17" xfId="0" applyNumberFormat="1" applyFont="1" applyFill="1" applyBorder="1" applyAlignment="1" applyProtection="1">
      <alignment horizontal="center" vertical="center"/>
      <protection locked="0"/>
    </xf>
    <xf numFmtId="1" fontId="8" fillId="13" borderId="1" xfId="0" applyNumberFormat="1" applyFont="1" applyFill="1" applyBorder="1" applyAlignment="1" applyProtection="1">
      <alignment horizontal="center" vertical="center"/>
      <protection locked="0"/>
    </xf>
    <xf numFmtId="1" fontId="4" fillId="13" borderId="1" xfId="0" applyNumberFormat="1" applyFont="1" applyFill="1" applyBorder="1" applyAlignment="1" applyProtection="1">
      <alignment horizontal="center" vertical="center"/>
      <protection locked="0"/>
    </xf>
    <xf numFmtId="167" fontId="7" fillId="10" borderId="27" xfId="0" applyNumberFormat="1" applyFont="1" applyFill="1" applyBorder="1" applyAlignment="1" applyProtection="1">
      <alignment horizontal="center" vertical="center" wrapText="1"/>
    </xf>
    <xf numFmtId="165" fontId="5" fillId="10" borderId="6" xfId="1" applyFont="1" applyFill="1" applyBorder="1" applyAlignment="1" applyProtection="1">
      <alignment horizontal="center" vertical="center" wrapText="1"/>
    </xf>
    <xf numFmtId="165" fontId="5" fillId="14" borderId="6" xfId="1" applyFont="1" applyFill="1" applyBorder="1" applyAlignment="1" applyProtection="1">
      <alignment horizontal="center" vertical="center" wrapText="1"/>
    </xf>
    <xf numFmtId="1" fontId="7" fillId="14" borderId="6" xfId="0" applyNumberFormat="1" applyFont="1" applyFill="1" applyBorder="1" applyAlignment="1" applyProtection="1">
      <alignment horizontal="center" vertical="center" wrapText="1"/>
    </xf>
    <xf numFmtId="167" fontId="7" fillId="15" borderId="6" xfId="0" applyNumberFormat="1" applyFont="1" applyFill="1" applyBorder="1" applyAlignment="1" applyProtection="1">
      <alignment horizontal="center" vertical="center" wrapText="1"/>
    </xf>
    <xf numFmtId="165" fontId="5" fillId="15" borderId="6" xfId="1" applyFont="1" applyFill="1" applyBorder="1" applyAlignment="1" applyProtection="1">
      <alignment horizontal="center" vertical="center" wrapText="1"/>
    </xf>
    <xf numFmtId="167" fontId="7" fillId="0" borderId="17" xfId="0" applyNumberFormat="1" applyFont="1" applyBorder="1" applyAlignment="1" applyProtection="1">
      <alignment horizontal="center" vertical="center" wrapText="1"/>
    </xf>
    <xf numFmtId="167" fontId="7" fillId="0" borderId="18" xfId="0" applyNumberFormat="1" applyFont="1" applyBorder="1" applyAlignment="1" applyProtection="1">
      <alignment horizontal="center" vertical="center" wrapText="1"/>
    </xf>
    <xf numFmtId="167" fontId="7" fillId="10" borderId="30" xfId="0" applyNumberFormat="1" applyFont="1" applyFill="1" applyBorder="1" applyAlignment="1" applyProtection="1">
      <alignment horizontal="center" vertical="center" wrapText="1"/>
    </xf>
    <xf numFmtId="1" fontId="5" fillId="10" borderId="31" xfId="1" applyNumberFormat="1" applyFont="1" applyFill="1" applyBorder="1" applyAlignment="1" applyProtection="1">
      <alignment horizontal="center" vertical="center" wrapText="1"/>
    </xf>
    <xf numFmtId="1" fontId="5" fillId="14" borderId="31" xfId="1" applyNumberFormat="1" applyFont="1" applyFill="1" applyBorder="1" applyAlignment="1" applyProtection="1">
      <alignment horizontal="center" vertical="center" wrapText="1"/>
    </xf>
    <xf numFmtId="1" fontId="7" fillId="14" borderId="31" xfId="0" applyNumberFormat="1" applyFont="1" applyFill="1" applyBorder="1" applyAlignment="1" applyProtection="1">
      <alignment horizontal="center" vertical="center" wrapText="1"/>
    </xf>
    <xf numFmtId="167" fontId="7" fillId="15" borderId="31" xfId="0" applyNumberFormat="1" applyFont="1" applyFill="1" applyBorder="1" applyAlignment="1" applyProtection="1">
      <alignment horizontal="center" vertical="center" wrapText="1"/>
    </xf>
    <xf numFmtId="1" fontId="5" fillId="15" borderId="32" xfId="1" applyNumberFormat="1" applyFont="1" applyFill="1" applyBorder="1" applyAlignment="1" applyProtection="1">
      <alignment horizontal="center" vertical="center" wrapText="1"/>
    </xf>
    <xf numFmtId="1" fontId="4" fillId="0" borderId="17" xfId="0" applyNumberFormat="1" applyFont="1" applyBorder="1" applyAlignment="1" applyProtection="1">
      <alignment horizontal="center" vertical="center"/>
    </xf>
    <xf numFmtId="1" fontId="4" fillId="0" borderId="33" xfId="0" applyNumberFormat="1" applyFont="1" applyBorder="1" applyAlignment="1" applyProtection="1">
      <alignment horizontal="center" vertical="center"/>
    </xf>
    <xf numFmtId="167" fontId="7" fillId="0" borderId="34" xfId="0" applyNumberFormat="1" applyFont="1" applyBorder="1" applyAlignment="1" applyProtection="1">
      <alignment horizontal="center" vertical="center" wrapText="1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horizontal="center" vertical="center"/>
      <protection locked="0"/>
    </xf>
    <xf numFmtId="167" fontId="7" fillId="0" borderId="36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left" wrapText="1"/>
      <protection locked="0"/>
    </xf>
    <xf numFmtId="0" fontId="0" fillId="0" borderId="39" xfId="0" applyFont="1" applyBorder="1" applyAlignment="1" applyProtection="1">
      <alignment horizontal="left" wrapText="1"/>
      <protection locked="0"/>
    </xf>
    <xf numFmtId="0" fontId="0" fillId="0" borderId="40" xfId="0" applyFont="1" applyBorder="1" applyAlignment="1" applyProtection="1">
      <alignment horizontal="left" wrapText="1"/>
      <protection locked="0"/>
    </xf>
    <xf numFmtId="0" fontId="0" fillId="0" borderId="41" xfId="0" applyFont="1" applyBorder="1" applyAlignment="1" applyProtection="1">
      <alignment horizontal="left" wrapText="1"/>
      <protection locked="0"/>
    </xf>
    <xf numFmtId="0" fontId="0" fillId="0" borderId="42" xfId="0" applyFont="1" applyBorder="1" applyAlignment="1" applyProtection="1">
      <alignment horizontal="left" wrapText="1"/>
      <protection locked="0"/>
    </xf>
    <xf numFmtId="0" fontId="0" fillId="0" borderId="43" xfId="0" applyFont="1" applyBorder="1" applyAlignment="1" applyProtection="1">
      <alignment horizontal="left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3" fontId="3" fillId="4" borderId="21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4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167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5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1" fontId="5" fillId="7" borderId="1" xfId="1" applyNumberFormat="1" applyFont="1" applyFill="1" applyBorder="1" applyAlignment="1" applyProtection="1">
      <alignment horizontal="center" vertical="center" wrapText="1"/>
    </xf>
    <xf numFmtId="3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8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7" borderId="8" xfId="1" applyNumberFormat="1" applyFont="1" applyFill="1" applyBorder="1" applyAlignment="1" applyProtection="1">
      <alignment horizontal="center" vertical="center" wrapText="1"/>
    </xf>
    <xf numFmtId="3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165" fontId="5" fillId="0" borderId="1" xfId="1" applyFont="1" applyBorder="1" applyAlignment="1" applyProtection="1">
      <alignment horizontal="center" vertical="center" wrapText="1"/>
    </xf>
    <xf numFmtId="165" fontId="5" fillId="0" borderId="2" xfId="1" applyFont="1" applyBorder="1" applyAlignment="1" applyProtection="1">
      <alignment horizontal="center" vertical="center" wrapText="1"/>
    </xf>
    <xf numFmtId="3" fontId="3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165" fontId="5" fillId="0" borderId="35" xfId="1" applyFont="1" applyBorder="1" applyAlignment="1" applyProtection="1">
      <alignment horizontal="center" vertical="center" wrapText="1"/>
    </xf>
    <xf numFmtId="165" fontId="5" fillId="0" borderId="37" xfId="1" applyFont="1" applyBorder="1" applyAlignment="1" applyProtection="1">
      <alignment horizontal="center" vertical="center" wrapText="1"/>
      <protection locked="0"/>
    </xf>
    <xf numFmtId="3" fontId="3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165" fontId="3" fillId="16" borderId="9" xfId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" fontId="8" fillId="4" borderId="24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5" xfId="0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1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3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4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1" fontId="5" fillId="7" borderId="11" xfId="1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6" fillId="10" borderId="2" xfId="0" applyFont="1" applyFill="1" applyBorder="1" applyAlignment="1" applyProtection="1">
      <alignment horizontal="center" vertical="center"/>
    </xf>
    <xf numFmtId="0" fontId="3" fillId="11" borderId="2" xfId="0" applyFont="1" applyFill="1" applyBorder="1" applyAlignment="1" applyProtection="1">
      <alignment horizontal="center" vertical="center"/>
    </xf>
    <xf numFmtId="0" fontId="6" fillId="12" borderId="2" xfId="0" applyFont="1" applyFill="1" applyBorder="1" applyAlignment="1" applyProtection="1">
      <alignment horizontal="center" vertical="center"/>
    </xf>
    <xf numFmtId="3" fontId="3" fillId="4" borderId="7" xfId="0" applyNumberFormat="1" applyFont="1" applyFill="1" applyBorder="1" applyAlignment="1" applyProtection="1">
      <alignment horizontal="center" vertical="center" textRotation="90" wrapText="1"/>
      <protection locked="0"/>
    </xf>
    <xf numFmtId="165" fontId="5" fillId="7" borderId="1" xfId="1" applyFont="1" applyFill="1" applyBorder="1" applyAlignment="1" applyProtection="1">
      <alignment horizontal="center" vertical="center" wrapText="1"/>
    </xf>
    <xf numFmtId="166" fontId="5" fillId="8" borderId="1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" fontId="5" fillId="8" borderId="1" xfId="1" applyNumberFormat="1" applyFont="1" applyFill="1" applyBorder="1" applyAlignment="1" applyProtection="1">
      <alignment horizontal="center" vertical="center" wrapText="1"/>
    </xf>
    <xf numFmtId="3" fontId="3" fillId="4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5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11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000000"/>
        <name val="Calibri"/>
        <family val="2"/>
        <charset val="1"/>
      </font>
    </dxf>
    <dxf>
      <font>
        <color rgb="FFFFFFFF"/>
      </font>
      <fill>
        <patternFill>
          <bgColor rgb="FF92D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B7DEE8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2CDDC"/>
      <rgbColor rgb="FFFF99CC"/>
      <rgbColor rgb="FFBFBFBF"/>
      <rgbColor rgb="FFFCD5B4"/>
      <rgbColor rgb="FF3366FF"/>
      <rgbColor rgb="FF33CCCC"/>
      <rgbColor rgb="FF92D050"/>
      <rgbColor rgb="FFFFCC00"/>
      <rgbColor rgb="FFFFC0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8"/>
  <sheetViews>
    <sheetView tabSelected="1" zoomScaleNormal="100" workbookViewId="0">
      <pane xSplit="16" ySplit="17" topLeftCell="AJ18" activePane="bottomRight" state="frozen"/>
      <selection pane="topRight" activeCell="Y1" sqref="Y1"/>
      <selection pane="bottomLeft" activeCell="A18" sqref="A18"/>
      <selection pane="bottomRight" activeCell="AL80" sqref="AL80"/>
    </sheetView>
  </sheetViews>
  <sheetFormatPr baseColWidth="10" defaultColWidth="8.88671875" defaultRowHeight="14.4" x14ac:dyDescent="0.3"/>
  <cols>
    <col min="1" max="1" width="7.21875" style="1" customWidth="1"/>
    <col min="2" max="2" width="7.44140625" style="1" customWidth="1"/>
    <col min="3" max="3" width="18.77734375" style="1" customWidth="1"/>
    <col min="4" max="4" width="30.5546875" style="1" customWidth="1"/>
    <col min="5" max="5" width="9.109375" style="1" customWidth="1"/>
    <col min="6" max="6" width="15.5546875" style="1" customWidth="1"/>
    <col min="7" max="7" width="21.6640625" style="1" customWidth="1"/>
    <col min="8" max="8" width="4" style="1" customWidth="1"/>
    <col min="9" max="10" width="4.44140625" style="1" customWidth="1"/>
    <col min="11" max="11" width="4.21875" style="1" customWidth="1"/>
    <col min="12" max="12" width="4.5546875" style="1" customWidth="1"/>
    <col min="13" max="13" width="4.21875" style="1" customWidth="1"/>
    <col min="14" max="14" width="5.33203125" style="1" customWidth="1"/>
    <col min="15" max="15" width="4" style="1" customWidth="1"/>
    <col min="16" max="16" width="5.21875" style="1" customWidth="1"/>
    <col min="17" max="36" width="11.5546875" style="1" customWidth="1"/>
    <col min="37" max="37" width="12.44140625" style="1" customWidth="1"/>
    <col min="38" max="45" width="11.5546875" style="1" customWidth="1"/>
    <col min="46" max="46" width="43.33203125" style="1" customWidth="1"/>
    <col min="47" max="1025" width="11.5546875" style="1" customWidth="1"/>
  </cols>
  <sheetData>
    <row r="1" spans="1:46" ht="14.4" customHeight="1" x14ac:dyDescent="0.3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194">
        <v>43374</v>
      </c>
      <c r="R1" s="194">
        <v>43405</v>
      </c>
      <c r="S1" s="194">
        <v>43435</v>
      </c>
      <c r="T1" s="194">
        <v>43466</v>
      </c>
      <c r="U1" s="194">
        <v>43497</v>
      </c>
      <c r="V1" s="194">
        <v>43525</v>
      </c>
      <c r="W1" s="194">
        <v>43556</v>
      </c>
      <c r="X1" s="194">
        <v>43586</v>
      </c>
      <c r="Y1" s="194">
        <v>43617</v>
      </c>
      <c r="Z1" s="194">
        <v>43647</v>
      </c>
      <c r="AA1" s="194">
        <v>43678</v>
      </c>
      <c r="AB1" s="194">
        <v>43709</v>
      </c>
      <c r="AC1" s="194">
        <v>43739</v>
      </c>
      <c r="AD1" s="194">
        <v>43770</v>
      </c>
      <c r="AE1" s="194">
        <v>43800</v>
      </c>
      <c r="AF1" s="194">
        <v>43831</v>
      </c>
      <c r="AG1" s="194">
        <v>43862</v>
      </c>
      <c r="AH1" s="194">
        <v>43891</v>
      </c>
      <c r="AI1" s="194">
        <v>43922</v>
      </c>
      <c r="AJ1" s="194">
        <v>43952</v>
      </c>
      <c r="AK1" s="194">
        <v>43983</v>
      </c>
      <c r="AL1" s="194">
        <v>44013</v>
      </c>
      <c r="AM1" s="194">
        <v>44044</v>
      </c>
      <c r="AN1" s="194">
        <v>44075</v>
      </c>
      <c r="AO1" s="194">
        <v>44105</v>
      </c>
      <c r="AP1" s="194">
        <v>44136</v>
      </c>
      <c r="AQ1" s="194">
        <v>44166</v>
      </c>
      <c r="AR1" s="194">
        <v>44197</v>
      </c>
      <c r="AS1" s="194">
        <v>44228</v>
      </c>
      <c r="AT1" s="195" t="s">
        <v>1</v>
      </c>
    </row>
    <row r="2" spans="1:46" x14ac:dyDescent="0.3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5"/>
    </row>
    <row r="3" spans="1:46" ht="18.600000000000001" customHeight="1" x14ac:dyDescent="0.3">
      <c r="A3" s="205" t="s">
        <v>2</v>
      </c>
      <c r="B3" s="206" t="s">
        <v>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">
        <v>21</v>
      </c>
      <c r="R3" s="2">
        <v>22</v>
      </c>
      <c r="S3" s="2">
        <v>15</v>
      </c>
      <c r="T3" s="2">
        <v>19</v>
      </c>
      <c r="U3" s="2">
        <v>19</v>
      </c>
      <c r="V3" s="2">
        <v>21</v>
      </c>
      <c r="W3" s="2">
        <v>16</v>
      </c>
      <c r="X3" s="2">
        <v>22</v>
      </c>
      <c r="Y3" s="2">
        <v>20</v>
      </c>
      <c r="Z3" s="2">
        <v>22</v>
      </c>
      <c r="AA3" s="2">
        <v>20</v>
      </c>
      <c r="AB3" s="2">
        <v>21</v>
      </c>
      <c r="AC3" s="2">
        <v>23</v>
      </c>
      <c r="AD3" s="2">
        <v>21</v>
      </c>
      <c r="AE3" s="2">
        <v>15</v>
      </c>
      <c r="AF3" s="2">
        <v>20</v>
      </c>
      <c r="AG3" s="2">
        <v>19</v>
      </c>
      <c r="AH3" s="2">
        <v>22</v>
      </c>
      <c r="AI3" s="2">
        <v>14</v>
      </c>
      <c r="AJ3" s="2">
        <v>20</v>
      </c>
      <c r="AK3" s="2">
        <v>22</v>
      </c>
      <c r="AL3" s="2">
        <v>22</v>
      </c>
      <c r="AM3" s="2"/>
      <c r="AN3" s="2"/>
      <c r="AO3" s="2"/>
      <c r="AP3" s="2"/>
      <c r="AQ3" s="2"/>
      <c r="AR3" s="2"/>
      <c r="AS3" s="2"/>
      <c r="AT3" s="3"/>
    </row>
    <row r="4" spans="1:46" ht="14.4" customHeight="1" x14ac:dyDescent="0.3">
      <c r="A4" s="205"/>
      <c r="B4" s="4"/>
      <c r="C4" s="180" t="s">
        <v>4</v>
      </c>
      <c r="D4" s="180" t="s">
        <v>5</v>
      </c>
      <c r="E4" s="180" t="s">
        <v>6</v>
      </c>
      <c r="F4" s="180" t="s">
        <v>7</v>
      </c>
      <c r="G4" s="180" t="s">
        <v>8</v>
      </c>
      <c r="H4" s="200" t="s">
        <v>9</v>
      </c>
      <c r="I4" s="200"/>
      <c r="J4" s="200"/>
      <c r="K4" s="200"/>
      <c r="L4" s="204">
        <v>15</v>
      </c>
      <c r="M4" s="204"/>
      <c r="N4" s="177" t="s">
        <v>10</v>
      </c>
      <c r="O4" s="177"/>
      <c r="P4" s="177"/>
      <c r="Q4" s="6">
        <v>1</v>
      </c>
      <c r="R4" s="6">
        <v>0</v>
      </c>
      <c r="S4" s="6">
        <v>0</v>
      </c>
      <c r="T4" s="6">
        <v>3</v>
      </c>
      <c r="U4" s="7">
        <v>1</v>
      </c>
      <c r="V4" s="7">
        <v>1</v>
      </c>
      <c r="W4" s="6">
        <v>0</v>
      </c>
      <c r="X4" s="7">
        <v>2</v>
      </c>
      <c r="Y4" s="7">
        <v>2</v>
      </c>
      <c r="Z4" s="6">
        <v>2</v>
      </c>
      <c r="AA4" s="7">
        <v>0</v>
      </c>
      <c r="AB4" s="7">
        <v>0</v>
      </c>
      <c r="AC4" s="6">
        <v>1</v>
      </c>
      <c r="AD4" s="7">
        <v>0</v>
      </c>
      <c r="AE4" s="7">
        <v>0</v>
      </c>
      <c r="AF4" s="6">
        <v>0</v>
      </c>
      <c r="AG4" s="7">
        <v>2</v>
      </c>
      <c r="AH4" s="7">
        <v>8</v>
      </c>
      <c r="AI4" s="7">
        <v>6</v>
      </c>
      <c r="AJ4" s="6">
        <v>5</v>
      </c>
      <c r="AK4" s="7">
        <v>2</v>
      </c>
      <c r="AL4" s="6">
        <v>5</v>
      </c>
      <c r="AM4" s="7"/>
      <c r="AN4" s="7"/>
      <c r="AO4" s="7"/>
      <c r="AP4" s="7"/>
      <c r="AQ4" s="6"/>
      <c r="AR4" s="7"/>
      <c r="AS4" s="7"/>
      <c r="AT4" s="172"/>
    </row>
    <row r="5" spans="1:46" ht="14.4" customHeight="1" x14ac:dyDescent="0.3">
      <c r="A5" s="205"/>
      <c r="B5" s="8"/>
      <c r="C5" s="180"/>
      <c r="D5" s="180"/>
      <c r="E5" s="180"/>
      <c r="F5" s="180"/>
      <c r="G5" s="180"/>
      <c r="H5" s="200" t="s">
        <v>9</v>
      </c>
      <c r="I5" s="200"/>
      <c r="J5" s="200"/>
      <c r="K5" s="200"/>
      <c r="L5" s="204">
        <v>15</v>
      </c>
      <c r="M5" s="204"/>
      <c r="N5" s="177" t="s">
        <v>11</v>
      </c>
      <c r="O5" s="177"/>
      <c r="P5" s="177"/>
      <c r="Q5" s="6">
        <v>0</v>
      </c>
      <c r="R5" s="6">
        <v>0</v>
      </c>
      <c r="S5" s="6">
        <v>0</v>
      </c>
      <c r="T5" s="6">
        <v>1</v>
      </c>
      <c r="U5" s="7">
        <v>0</v>
      </c>
      <c r="V5" s="7">
        <v>0</v>
      </c>
      <c r="W5" s="6">
        <v>0</v>
      </c>
      <c r="X5" s="7">
        <v>0</v>
      </c>
      <c r="Y5" s="7">
        <v>0</v>
      </c>
      <c r="Z5" s="6">
        <v>2</v>
      </c>
      <c r="AA5" s="7">
        <v>0</v>
      </c>
      <c r="AB5" s="7">
        <v>0</v>
      </c>
      <c r="AC5" s="6">
        <v>1</v>
      </c>
      <c r="AD5" s="7">
        <v>2</v>
      </c>
      <c r="AE5" s="7">
        <v>0</v>
      </c>
      <c r="AF5" s="6">
        <v>0</v>
      </c>
      <c r="AG5" s="7">
        <v>2</v>
      </c>
      <c r="AH5" s="7">
        <v>8</v>
      </c>
      <c r="AI5" s="7">
        <v>8</v>
      </c>
      <c r="AJ5" s="6">
        <v>5</v>
      </c>
      <c r="AK5" s="7">
        <v>2</v>
      </c>
      <c r="AL5" s="6">
        <v>4</v>
      </c>
      <c r="AM5" s="7"/>
      <c r="AN5" s="7"/>
      <c r="AO5" s="7"/>
      <c r="AP5" s="7"/>
      <c r="AQ5" s="6"/>
      <c r="AR5" s="7"/>
      <c r="AS5" s="7"/>
      <c r="AT5" s="172"/>
    </row>
    <row r="6" spans="1:46" ht="14.4" customHeight="1" x14ac:dyDescent="0.3">
      <c r="A6" s="205"/>
      <c r="B6" s="8"/>
      <c r="C6" s="180"/>
      <c r="D6" s="180"/>
      <c r="E6" s="180"/>
      <c r="F6" s="180"/>
      <c r="G6" s="180"/>
      <c r="H6" s="200" t="s">
        <v>9</v>
      </c>
      <c r="I6" s="200"/>
      <c r="J6" s="200"/>
      <c r="K6" s="200"/>
      <c r="L6" s="204">
        <v>15</v>
      </c>
      <c r="M6" s="204"/>
      <c r="N6" s="177" t="s">
        <v>12</v>
      </c>
      <c r="O6" s="177"/>
      <c r="P6" s="177"/>
      <c r="Q6" s="6">
        <v>1</v>
      </c>
      <c r="R6" s="6">
        <v>0</v>
      </c>
      <c r="S6" s="6">
        <v>0</v>
      </c>
      <c r="T6" s="6">
        <v>3</v>
      </c>
      <c r="U6" s="7">
        <v>0</v>
      </c>
      <c r="V6" s="7">
        <v>0</v>
      </c>
      <c r="W6" s="6">
        <v>0</v>
      </c>
      <c r="X6" s="7">
        <v>0</v>
      </c>
      <c r="Y6" s="7">
        <v>0</v>
      </c>
      <c r="Z6" s="6">
        <v>2</v>
      </c>
      <c r="AA6" s="7">
        <v>1</v>
      </c>
      <c r="AB6" s="7">
        <v>4</v>
      </c>
      <c r="AC6" s="6">
        <v>0</v>
      </c>
      <c r="AD6" s="7">
        <v>1</v>
      </c>
      <c r="AE6" s="7">
        <v>0</v>
      </c>
      <c r="AF6" s="6">
        <v>4</v>
      </c>
      <c r="AG6" s="7">
        <v>2</v>
      </c>
      <c r="AH6" s="7">
        <v>8</v>
      </c>
      <c r="AI6" s="7">
        <v>7</v>
      </c>
      <c r="AJ6" s="6">
        <v>5</v>
      </c>
      <c r="AK6" s="7">
        <v>3</v>
      </c>
      <c r="AL6" s="6">
        <v>5</v>
      </c>
      <c r="AM6" s="7"/>
      <c r="AN6" s="7"/>
      <c r="AO6" s="7"/>
      <c r="AP6" s="7"/>
      <c r="AQ6" s="6"/>
      <c r="AR6" s="7"/>
      <c r="AS6" s="7"/>
      <c r="AT6" s="172"/>
    </row>
    <row r="7" spans="1:46" ht="14.4" hidden="1" customHeight="1" x14ac:dyDescent="0.3">
      <c r="A7" s="205"/>
      <c r="B7" s="8"/>
      <c r="C7" s="180"/>
      <c r="D7" s="180"/>
      <c r="E7" s="180"/>
      <c r="F7" s="180"/>
      <c r="G7" s="180"/>
      <c r="H7" s="200" t="s">
        <v>9</v>
      </c>
      <c r="I7" s="200"/>
      <c r="J7" s="200"/>
      <c r="K7" s="200"/>
      <c r="L7" s="204">
        <v>15</v>
      </c>
      <c r="M7" s="204"/>
      <c r="N7" s="177" t="s">
        <v>13</v>
      </c>
      <c r="O7" s="177"/>
      <c r="P7" s="177"/>
      <c r="Q7" s="6"/>
      <c r="R7" s="6"/>
      <c r="S7" s="6"/>
      <c r="T7" s="6"/>
      <c r="U7" s="7"/>
      <c r="V7" s="7"/>
      <c r="W7" s="6"/>
      <c r="X7" s="7"/>
      <c r="Y7" s="7"/>
      <c r="Z7" s="6"/>
      <c r="AA7" s="7"/>
      <c r="AB7" s="7"/>
      <c r="AC7" s="6"/>
      <c r="AD7" s="7"/>
      <c r="AE7" s="7"/>
      <c r="AF7" s="6"/>
      <c r="AG7" s="7"/>
      <c r="AH7" s="7"/>
      <c r="AI7" s="7"/>
      <c r="AJ7" s="6"/>
      <c r="AK7" s="7"/>
      <c r="AL7" s="6"/>
      <c r="AM7" s="7"/>
      <c r="AN7" s="7"/>
      <c r="AO7" s="7"/>
      <c r="AP7" s="7"/>
      <c r="AQ7" s="6"/>
      <c r="AR7" s="7"/>
      <c r="AS7" s="7"/>
      <c r="AT7" s="3"/>
    </row>
    <row r="8" spans="1:46" ht="14.4" hidden="1" customHeight="1" x14ac:dyDescent="0.3">
      <c r="A8" s="205"/>
      <c r="B8" s="8"/>
      <c r="C8" s="180"/>
      <c r="D8" s="180"/>
      <c r="E8" s="180"/>
      <c r="F8" s="180"/>
      <c r="G8" s="180"/>
      <c r="H8" s="200" t="s">
        <v>9</v>
      </c>
      <c r="I8" s="200"/>
      <c r="J8" s="200"/>
      <c r="K8" s="200"/>
      <c r="L8" s="204">
        <v>15</v>
      </c>
      <c r="M8" s="204"/>
      <c r="N8" s="177" t="s">
        <v>14</v>
      </c>
      <c r="O8" s="177"/>
      <c r="P8" s="177"/>
      <c r="Q8" s="6"/>
      <c r="R8" s="6"/>
      <c r="S8" s="6"/>
      <c r="T8" s="6"/>
      <c r="U8" s="7"/>
      <c r="V8" s="7"/>
      <c r="W8" s="6"/>
      <c r="X8" s="7"/>
      <c r="Y8" s="7"/>
      <c r="Z8" s="6"/>
      <c r="AA8" s="7"/>
      <c r="AB8" s="7"/>
      <c r="AC8" s="6"/>
      <c r="AD8" s="7"/>
      <c r="AE8" s="7"/>
      <c r="AF8" s="6"/>
      <c r="AG8" s="7"/>
      <c r="AH8" s="7"/>
      <c r="AI8" s="7"/>
      <c r="AJ8" s="6"/>
      <c r="AK8" s="7"/>
      <c r="AL8" s="6"/>
      <c r="AM8" s="7"/>
      <c r="AN8" s="7"/>
      <c r="AO8" s="7"/>
      <c r="AP8" s="7"/>
      <c r="AQ8" s="6"/>
      <c r="AR8" s="7"/>
      <c r="AS8" s="7"/>
      <c r="AT8" s="3"/>
    </row>
    <row r="9" spans="1:46" ht="14.4" hidden="1" customHeight="1" x14ac:dyDescent="0.3">
      <c r="A9" s="205"/>
      <c r="B9" s="8"/>
      <c r="C9" s="180"/>
      <c r="D9" s="180"/>
      <c r="E9" s="180"/>
      <c r="F9" s="180"/>
      <c r="G9" s="180"/>
      <c r="H9" s="200" t="s">
        <v>9</v>
      </c>
      <c r="I9" s="200"/>
      <c r="J9" s="200"/>
      <c r="K9" s="200"/>
      <c r="L9" s="204">
        <v>15</v>
      </c>
      <c r="M9" s="204"/>
      <c r="N9" s="177" t="s">
        <v>15</v>
      </c>
      <c r="O9" s="177"/>
      <c r="P9" s="177"/>
      <c r="Q9" s="6"/>
      <c r="R9" s="6"/>
      <c r="S9" s="6"/>
      <c r="T9" s="6"/>
      <c r="U9" s="7"/>
      <c r="V9" s="7"/>
      <c r="W9" s="6"/>
      <c r="X9" s="7"/>
      <c r="Y9" s="7"/>
      <c r="Z9" s="6"/>
      <c r="AA9" s="7"/>
      <c r="AB9" s="7"/>
      <c r="AC9" s="6"/>
      <c r="AD9" s="7"/>
      <c r="AE9" s="7"/>
      <c r="AF9" s="6"/>
      <c r="AG9" s="7"/>
      <c r="AH9" s="7"/>
      <c r="AI9" s="7"/>
      <c r="AJ9" s="6"/>
      <c r="AK9" s="7"/>
      <c r="AL9" s="6"/>
      <c r="AM9" s="7"/>
      <c r="AN9" s="7"/>
      <c r="AO9" s="7"/>
      <c r="AP9" s="7"/>
      <c r="AQ9" s="6"/>
      <c r="AR9" s="7"/>
      <c r="AS9" s="7"/>
      <c r="AT9" s="3"/>
    </row>
    <row r="10" spans="1:46" ht="14.4" hidden="1" customHeight="1" x14ac:dyDescent="0.3">
      <c r="A10" s="205"/>
      <c r="B10" s="8"/>
      <c r="C10" s="180"/>
      <c r="D10" s="180"/>
      <c r="E10" s="180"/>
      <c r="F10" s="180"/>
      <c r="G10" s="180"/>
      <c r="H10" s="200" t="s">
        <v>9</v>
      </c>
      <c r="I10" s="200"/>
      <c r="J10" s="200"/>
      <c r="K10" s="200"/>
      <c r="L10" s="204">
        <v>10</v>
      </c>
      <c r="M10" s="204"/>
      <c r="N10" s="177" t="s">
        <v>16</v>
      </c>
      <c r="O10" s="177"/>
      <c r="P10" s="177"/>
      <c r="Q10" s="6"/>
      <c r="R10" s="6"/>
      <c r="S10" s="6"/>
      <c r="T10" s="6"/>
      <c r="U10" s="7"/>
      <c r="V10" s="7"/>
      <c r="W10" s="6"/>
      <c r="X10" s="7"/>
      <c r="Y10" s="7"/>
      <c r="Z10" s="6"/>
      <c r="AA10" s="7"/>
      <c r="AB10" s="7"/>
      <c r="AC10" s="6"/>
      <c r="AD10" s="7"/>
      <c r="AE10" s="7"/>
      <c r="AF10" s="6"/>
      <c r="AG10" s="7"/>
      <c r="AH10" s="7"/>
      <c r="AI10" s="7"/>
      <c r="AJ10" s="6"/>
      <c r="AK10" s="7"/>
      <c r="AL10" s="6"/>
      <c r="AM10" s="7"/>
      <c r="AN10" s="7"/>
      <c r="AO10" s="7"/>
      <c r="AP10" s="7"/>
      <c r="AQ10" s="6"/>
      <c r="AR10" s="7"/>
      <c r="AS10" s="7"/>
      <c r="AT10" s="3"/>
    </row>
    <row r="11" spans="1:46" ht="14.4" customHeight="1" x14ac:dyDescent="0.3">
      <c r="A11" s="205"/>
      <c r="B11" s="8"/>
      <c r="C11" s="180"/>
      <c r="D11" s="180"/>
      <c r="E11" s="180"/>
      <c r="F11" s="180"/>
      <c r="G11" s="180"/>
      <c r="H11" s="200" t="s">
        <v>9</v>
      </c>
      <c r="I11" s="200"/>
      <c r="J11" s="200"/>
      <c r="K11" s="200"/>
      <c r="L11" s="204"/>
      <c r="M11" s="204"/>
      <c r="N11" s="177" t="s">
        <v>17</v>
      </c>
      <c r="O11" s="177"/>
      <c r="P11" s="177"/>
      <c r="Q11" s="6">
        <v>0</v>
      </c>
      <c r="R11" s="6">
        <v>0</v>
      </c>
      <c r="S11" s="6">
        <v>0</v>
      </c>
      <c r="T11" s="6">
        <v>1</v>
      </c>
      <c r="U11" s="7">
        <v>0</v>
      </c>
      <c r="V11" s="7">
        <v>5</v>
      </c>
      <c r="W11" s="6">
        <v>0</v>
      </c>
      <c r="X11" s="7">
        <v>0</v>
      </c>
      <c r="Y11" s="7">
        <v>0</v>
      </c>
      <c r="Z11" s="6">
        <v>5</v>
      </c>
      <c r="AA11" s="7">
        <v>2</v>
      </c>
      <c r="AB11" s="7">
        <v>0</v>
      </c>
      <c r="AC11" s="6">
        <v>0</v>
      </c>
      <c r="AD11" s="7">
        <v>0</v>
      </c>
      <c r="AE11" s="7">
        <v>3</v>
      </c>
      <c r="AF11" s="6">
        <v>0</v>
      </c>
      <c r="AG11" s="7">
        <v>3</v>
      </c>
      <c r="AH11" s="7">
        <v>8</v>
      </c>
      <c r="AI11" s="7">
        <v>5</v>
      </c>
      <c r="AJ11" s="6">
        <v>5</v>
      </c>
      <c r="AK11" s="7">
        <v>1</v>
      </c>
      <c r="AL11" s="6">
        <v>4</v>
      </c>
      <c r="AM11" s="7"/>
      <c r="AN11" s="7"/>
      <c r="AO11" s="7"/>
      <c r="AP11" s="7"/>
      <c r="AQ11" s="6"/>
      <c r="AR11" s="7"/>
      <c r="AS11" s="7"/>
      <c r="AT11" s="3"/>
    </row>
    <row r="12" spans="1:46" ht="14.4" customHeight="1" x14ac:dyDescent="0.3">
      <c r="A12" s="205"/>
      <c r="B12" s="8"/>
      <c r="C12" s="180"/>
      <c r="D12" s="180"/>
      <c r="E12" s="180"/>
      <c r="F12" s="180"/>
      <c r="G12" s="180"/>
      <c r="H12" s="200" t="s">
        <v>9</v>
      </c>
      <c r="I12" s="200"/>
      <c r="J12" s="200"/>
      <c r="K12" s="200"/>
      <c r="L12" s="201">
        <v>0.28570000000000001</v>
      </c>
      <c r="M12" s="201"/>
      <c r="N12" s="177" t="s">
        <v>18</v>
      </c>
      <c r="O12" s="177"/>
      <c r="P12" s="177"/>
      <c r="Q12" s="6">
        <v>21</v>
      </c>
      <c r="R12" s="6">
        <v>19</v>
      </c>
      <c r="S12" s="6">
        <v>12</v>
      </c>
      <c r="T12" s="6">
        <v>6</v>
      </c>
      <c r="U12" s="7">
        <v>1</v>
      </c>
      <c r="V12" s="7">
        <v>0</v>
      </c>
      <c r="W12" s="6">
        <v>3</v>
      </c>
      <c r="X12" s="7">
        <v>1</v>
      </c>
      <c r="Y12" s="7">
        <v>0</v>
      </c>
      <c r="Z12" s="6">
        <v>4</v>
      </c>
      <c r="AA12" s="7">
        <v>1</v>
      </c>
      <c r="AB12" s="7">
        <v>1</v>
      </c>
      <c r="AC12" s="6">
        <v>3</v>
      </c>
      <c r="AD12" s="7">
        <v>5</v>
      </c>
      <c r="AE12" s="7">
        <v>5</v>
      </c>
      <c r="AF12" s="6">
        <v>0</v>
      </c>
      <c r="AG12" s="7">
        <v>4</v>
      </c>
      <c r="AH12" s="7">
        <v>5</v>
      </c>
      <c r="AI12" s="7">
        <v>0</v>
      </c>
      <c r="AJ12" s="6">
        <v>0</v>
      </c>
      <c r="AK12" s="7">
        <v>1</v>
      </c>
      <c r="AL12" s="6">
        <v>0</v>
      </c>
      <c r="AM12" s="7"/>
      <c r="AN12" s="7"/>
      <c r="AO12" s="7"/>
      <c r="AP12" s="7"/>
      <c r="AQ12" s="6"/>
      <c r="AR12" s="7"/>
      <c r="AS12" s="7"/>
      <c r="AT12" s="3"/>
    </row>
    <row r="13" spans="1:46" ht="14.4" customHeight="1" x14ac:dyDescent="0.3">
      <c r="A13" s="205"/>
      <c r="B13" s="8"/>
      <c r="C13" s="180"/>
      <c r="D13" s="180"/>
      <c r="E13" s="180"/>
      <c r="F13" s="180"/>
      <c r="G13" s="180"/>
      <c r="H13" s="200" t="s">
        <v>9</v>
      </c>
      <c r="I13" s="200"/>
      <c r="J13" s="200"/>
      <c r="K13" s="200"/>
      <c r="L13" s="201">
        <v>0.28570000000000001</v>
      </c>
      <c r="M13" s="201"/>
      <c r="N13" s="177" t="s">
        <v>19</v>
      </c>
      <c r="O13" s="177"/>
      <c r="P13" s="177"/>
      <c r="Q13" s="6">
        <v>0</v>
      </c>
      <c r="R13" s="6">
        <v>3</v>
      </c>
      <c r="S13" s="6">
        <v>0</v>
      </c>
      <c r="T13" s="6">
        <v>1</v>
      </c>
      <c r="U13" s="7">
        <v>1</v>
      </c>
      <c r="V13" s="7">
        <v>1</v>
      </c>
      <c r="W13" s="6">
        <v>0</v>
      </c>
      <c r="X13" s="7">
        <v>5</v>
      </c>
      <c r="Y13" s="7">
        <v>2</v>
      </c>
      <c r="Z13" s="6">
        <v>3</v>
      </c>
      <c r="AA13" s="7">
        <v>0</v>
      </c>
      <c r="AB13" s="7">
        <v>1</v>
      </c>
      <c r="AC13" s="6">
        <v>4</v>
      </c>
      <c r="AD13" s="7">
        <v>2</v>
      </c>
      <c r="AE13" s="7">
        <v>1</v>
      </c>
      <c r="AF13" s="6">
        <v>3</v>
      </c>
      <c r="AG13" s="7">
        <v>2</v>
      </c>
      <c r="AH13" s="7">
        <v>4</v>
      </c>
      <c r="AI13" s="7">
        <v>2</v>
      </c>
      <c r="AJ13" s="6">
        <v>0</v>
      </c>
      <c r="AK13" s="7">
        <v>2</v>
      </c>
      <c r="AL13" s="6">
        <v>0</v>
      </c>
      <c r="AM13" s="7"/>
      <c r="AN13" s="7"/>
      <c r="AO13" s="7"/>
      <c r="AP13" s="7"/>
      <c r="AQ13" s="6"/>
      <c r="AR13" s="7"/>
      <c r="AS13" s="7"/>
      <c r="AT13" s="3"/>
    </row>
    <row r="14" spans="1:46" ht="14.4" customHeight="1" x14ac:dyDescent="0.3">
      <c r="A14" s="205"/>
      <c r="B14" s="8"/>
      <c r="C14" s="180"/>
      <c r="D14" s="180"/>
      <c r="E14" s="180"/>
      <c r="F14" s="180"/>
      <c r="G14" s="180"/>
      <c r="H14" s="200" t="s">
        <v>9</v>
      </c>
      <c r="I14" s="200"/>
      <c r="J14" s="200"/>
      <c r="K14" s="200"/>
      <c r="L14" s="201">
        <v>0.28570000000000001</v>
      </c>
      <c r="M14" s="201"/>
      <c r="N14" s="177" t="s">
        <v>20</v>
      </c>
      <c r="O14" s="177"/>
      <c r="P14" s="177"/>
      <c r="Q14" s="6">
        <v>7</v>
      </c>
      <c r="R14" s="6">
        <v>5</v>
      </c>
      <c r="S14" s="6">
        <v>1</v>
      </c>
      <c r="T14" s="6">
        <v>3</v>
      </c>
      <c r="U14" s="7">
        <v>0</v>
      </c>
      <c r="V14" s="7">
        <v>1</v>
      </c>
      <c r="W14" s="6">
        <v>1</v>
      </c>
      <c r="X14" s="7">
        <v>3</v>
      </c>
      <c r="Y14" s="7">
        <v>1</v>
      </c>
      <c r="Z14" s="6">
        <v>13</v>
      </c>
      <c r="AA14" s="7">
        <v>0</v>
      </c>
      <c r="AB14" s="7">
        <v>0</v>
      </c>
      <c r="AC14" s="6">
        <v>2</v>
      </c>
      <c r="AD14" s="7">
        <v>0</v>
      </c>
      <c r="AE14" s="7">
        <v>1</v>
      </c>
      <c r="AF14" s="6">
        <v>4</v>
      </c>
      <c r="AG14" s="7">
        <v>4</v>
      </c>
      <c r="AH14" s="7">
        <v>2</v>
      </c>
      <c r="AI14" s="7">
        <v>0</v>
      </c>
      <c r="AJ14" s="6">
        <v>1</v>
      </c>
      <c r="AK14" s="7">
        <v>0</v>
      </c>
      <c r="AL14" s="6">
        <v>0</v>
      </c>
      <c r="AM14" s="7"/>
      <c r="AN14" s="7"/>
      <c r="AO14" s="7"/>
      <c r="AP14" s="7"/>
      <c r="AQ14" s="6"/>
      <c r="AR14" s="7"/>
      <c r="AS14" s="7"/>
      <c r="AT14" s="3"/>
    </row>
    <row r="15" spans="1:46" ht="14.4" hidden="1" customHeight="1" x14ac:dyDescent="0.3">
      <c r="A15" s="205"/>
      <c r="B15" s="9"/>
      <c r="C15" s="180"/>
      <c r="D15" s="180"/>
      <c r="E15" s="180"/>
      <c r="F15" s="180"/>
      <c r="G15" s="180"/>
      <c r="H15" s="200" t="s">
        <v>9</v>
      </c>
      <c r="I15" s="200"/>
      <c r="J15" s="200"/>
      <c r="K15" s="200"/>
      <c r="L15" s="201">
        <v>0.25</v>
      </c>
      <c r="M15" s="201"/>
      <c r="N15" s="177" t="s">
        <v>21</v>
      </c>
      <c r="O15" s="177"/>
      <c r="P15" s="177"/>
      <c r="Q15" s="6"/>
      <c r="R15" s="6"/>
      <c r="S15" s="6"/>
      <c r="T15" s="6"/>
      <c r="U15" s="7"/>
      <c r="V15" s="7"/>
      <c r="W15" s="6"/>
      <c r="X15" s="7"/>
      <c r="Y15" s="7"/>
      <c r="Z15" s="6"/>
      <c r="AA15" s="7"/>
      <c r="AB15" s="7"/>
      <c r="AC15" s="6"/>
      <c r="AD15" s="7"/>
      <c r="AE15" s="7"/>
      <c r="AF15" s="6"/>
      <c r="AG15" s="7"/>
      <c r="AH15" s="7"/>
      <c r="AI15" s="7"/>
      <c r="AJ15" s="6"/>
      <c r="AK15" s="7"/>
      <c r="AL15" s="6"/>
      <c r="AM15" s="7"/>
      <c r="AN15" s="7"/>
      <c r="AO15" s="7"/>
      <c r="AP15" s="7"/>
      <c r="AQ15" s="6"/>
      <c r="AR15" s="7"/>
      <c r="AS15" s="7"/>
      <c r="AT15" s="3"/>
    </row>
    <row r="16" spans="1:46" ht="14.4" customHeight="1" x14ac:dyDescent="0.3">
      <c r="A16" s="202" t="s">
        <v>22</v>
      </c>
      <c r="B16" s="202"/>
      <c r="C16" s="202"/>
      <c r="D16" s="202"/>
      <c r="E16" s="202"/>
      <c r="F16" s="202"/>
      <c r="G16" s="202"/>
      <c r="H16" s="203" t="s">
        <v>23</v>
      </c>
      <c r="I16" s="203"/>
      <c r="J16" s="203"/>
      <c r="K16" s="203"/>
      <c r="L16" s="203"/>
      <c r="M16" s="203"/>
      <c r="N16" s="203"/>
      <c r="O16" s="203"/>
      <c r="P16" s="203"/>
      <c r="Q16" s="194">
        <v>43374</v>
      </c>
      <c r="R16" s="194">
        <v>43405</v>
      </c>
      <c r="S16" s="194">
        <v>43435</v>
      </c>
      <c r="T16" s="194">
        <v>43466</v>
      </c>
      <c r="U16" s="194">
        <v>43497</v>
      </c>
      <c r="V16" s="194">
        <v>43525</v>
      </c>
      <c r="W16" s="194">
        <v>43556</v>
      </c>
      <c r="X16" s="194">
        <v>43586</v>
      </c>
      <c r="Y16" s="194">
        <v>43617</v>
      </c>
      <c r="Z16" s="194">
        <v>43647</v>
      </c>
      <c r="AA16" s="194">
        <v>43678</v>
      </c>
      <c r="AB16" s="194">
        <v>43709</v>
      </c>
      <c r="AC16" s="194">
        <v>43739</v>
      </c>
      <c r="AD16" s="194">
        <v>43770</v>
      </c>
      <c r="AE16" s="194">
        <v>43800</v>
      </c>
      <c r="AF16" s="194">
        <v>43831</v>
      </c>
      <c r="AG16" s="194">
        <v>43862</v>
      </c>
      <c r="AH16" s="194">
        <v>43891</v>
      </c>
      <c r="AI16" s="194">
        <v>43922</v>
      </c>
      <c r="AJ16" s="194">
        <v>43952</v>
      </c>
      <c r="AK16" s="194">
        <v>43983</v>
      </c>
      <c r="AL16" s="194">
        <v>44013</v>
      </c>
      <c r="AM16" s="194">
        <v>44044</v>
      </c>
      <c r="AN16" s="194">
        <v>44075</v>
      </c>
      <c r="AO16" s="194">
        <v>44105</v>
      </c>
      <c r="AP16" s="194">
        <v>44136</v>
      </c>
      <c r="AQ16" s="194">
        <v>44166</v>
      </c>
      <c r="AR16" s="194">
        <v>44197</v>
      </c>
      <c r="AS16" s="194">
        <v>44228</v>
      </c>
      <c r="AT16" s="195" t="s">
        <v>1</v>
      </c>
    </row>
    <row r="17" spans="1:46" ht="15" thickBot="1" x14ac:dyDescent="0.35">
      <c r="A17" s="10" t="s">
        <v>24</v>
      </c>
      <c r="B17" s="10" t="s">
        <v>25</v>
      </c>
      <c r="C17" s="11" t="s">
        <v>26</v>
      </c>
      <c r="D17" s="10" t="s">
        <v>27</v>
      </c>
      <c r="E17" s="10" t="s">
        <v>28</v>
      </c>
      <c r="F17" s="10" t="s">
        <v>29</v>
      </c>
      <c r="G17" s="10" t="s">
        <v>30</v>
      </c>
      <c r="H17" s="196" t="s">
        <v>31</v>
      </c>
      <c r="I17" s="196"/>
      <c r="J17" s="197" t="s">
        <v>32</v>
      </c>
      <c r="K17" s="197"/>
      <c r="L17" s="197"/>
      <c r="M17" s="197"/>
      <c r="N17" s="197"/>
      <c r="O17" s="198" t="s">
        <v>33</v>
      </c>
      <c r="P17" s="198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5"/>
    </row>
    <row r="18" spans="1:46" ht="20.399999999999999" customHeight="1" thickBot="1" x14ac:dyDescent="0.35">
      <c r="A18" s="199" t="s">
        <v>34</v>
      </c>
      <c r="B18" s="134">
        <v>1</v>
      </c>
      <c r="C18" s="137" t="s">
        <v>35</v>
      </c>
      <c r="D18" s="12" t="s">
        <v>36</v>
      </c>
      <c r="E18" s="140" t="s">
        <v>6</v>
      </c>
      <c r="F18" s="137" t="s">
        <v>7</v>
      </c>
      <c r="G18" s="145" t="s">
        <v>37</v>
      </c>
      <c r="H18" s="13" t="s">
        <v>38</v>
      </c>
      <c r="I18" s="14">
        <f>I19+I20+I21</f>
        <v>14</v>
      </c>
      <c r="J18" s="15">
        <f>P18</f>
        <v>11</v>
      </c>
      <c r="K18" s="16" t="s">
        <v>39</v>
      </c>
      <c r="L18" s="16" t="s">
        <v>40</v>
      </c>
      <c r="M18" s="16" t="s">
        <v>39</v>
      </c>
      <c r="N18" s="15">
        <f>I18</f>
        <v>14</v>
      </c>
      <c r="O18" s="17" t="s">
        <v>41</v>
      </c>
      <c r="P18" s="18">
        <f>P19+P20+P21</f>
        <v>11</v>
      </c>
      <c r="Q18" s="19">
        <f>Q19+Q20+Q21</f>
        <v>13</v>
      </c>
      <c r="R18" s="19">
        <f t="shared" ref="R18:AS18" si="0">R19+R20+R21</f>
        <v>6</v>
      </c>
      <c r="S18" s="19">
        <f t="shared" si="0"/>
        <v>6</v>
      </c>
      <c r="T18" s="19">
        <f t="shared" si="0"/>
        <v>8</v>
      </c>
      <c r="U18" s="19">
        <f t="shared" si="0"/>
        <v>12</v>
      </c>
      <c r="V18" s="19">
        <f t="shared" si="0"/>
        <v>14</v>
      </c>
      <c r="W18" s="19">
        <f t="shared" si="0"/>
        <v>12</v>
      </c>
      <c r="X18" s="19">
        <f t="shared" si="0"/>
        <v>10</v>
      </c>
      <c r="Y18" s="19">
        <f t="shared" si="0"/>
        <v>10</v>
      </c>
      <c r="Z18" s="19">
        <f t="shared" si="0"/>
        <v>15</v>
      </c>
      <c r="AA18" s="19">
        <f t="shared" si="0"/>
        <v>5</v>
      </c>
      <c r="AB18" s="19">
        <f t="shared" si="0"/>
        <v>19</v>
      </c>
      <c r="AC18" s="19">
        <f t="shared" si="0"/>
        <v>23</v>
      </c>
      <c r="AD18" s="19">
        <f t="shared" si="0"/>
        <v>10</v>
      </c>
      <c r="AE18" s="19">
        <f t="shared" si="0"/>
        <v>10</v>
      </c>
      <c r="AF18" s="19">
        <f t="shared" si="0"/>
        <v>12</v>
      </c>
      <c r="AG18" s="19">
        <f t="shared" si="0"/>
        <v>12</v>
      </c>
      <c r="AH18" s="19">
        <f t="shared" si="0"/>
        <v>9</v>
      </c>
      <c r="AI18" s="19">
        <f t="shared" si="0"/>
        <v>4</v>
      </c>
      <c r="AJ18" s="19">
        <f t="shared" si="0"/>
        <v>12</v>
      </c>
      <c r="AK18" s="19">
        <f t="shared" si="0"/>
        <v>11</v>
      </c>
      <c r="AL18" s="19">
        <f t="shared" si="0"/>
        <v>8</v>
      </c>
      <c r="AM18" s="19">
        <f t="shared" si="0"/>
        <v>0</v>
      </c>
      <c r="AN18" s="19">
        <f t="shared" si="0"/>
        <v>0</v>
      </c>
      <c r="AO18" s="19">
        <f t="shared" si="0"/>
        <v>0</v>
      </c>
      <c r="AP18" s="19">
        <f t="shared" si="0"/>
        <v>0</v>
      </c>
      <c r="AQ18" s="19">
        <f t="shared" si="0"/>
        <v>0</v>
      </c>
      <c r="AR18" s="19">
        <f t="shared" si="0"/>
        <v>0</v>
      </c>
      <c r="AS18" s="19">
        <f t="shared" si="0"/>
        <v>0</v>
      </c>
      <c r="AT18" s="20"/>
    </row>
    <row r="19" spans="1:46" ht="15" thickBot="1" x14ac:dyDescent="0.35">
      <c r="A19" s="199"/>
      <c r="B19" s="135"/>
      <c r="C19" s="138"/>
      <c r="D19" s="21" t="s">
        <v>42</v>
      </c>
      <c r="E19" s="141"/>
      <c r="F19" s="138"/>
      <c r="G19" s="146"/>
      <c r="H19" s="13" t="s">
        <v>38</v>
      </c>
      <c r="I19" s="14">
        <v>9</v>
      </c>
      <c r="J19" s="15">
        <f>P19</f>
        <v>8</v>
      </c>
      <c r="K19" s="16" t="s">
        <v>39</v>
      </c>
      <c r="L19" s="16" t="s">
        <v>40</v>
      </c>
      <c r="M19" s="16" t="s">
        <v>39</v>
      </c>
      <c r="N19" s="15">
        <f>I19</f>
        <v>9</v>
      </c>
      <c r="O19" s="17" t="s">
        <v>41</v>
      </c>
      <c r="P19" s="18">
        <v>8</v>
      </c>
      <c r="Q19" s="22">
        <v>12</v>
      </c>
      <c r="R19" s="22">
        <v>6</v>
      </c>
      <c r="S19" s="22">
        <v>5</v>
      </c>
      <c r="T19" s="22">
        <v>5</v>
      </c>
      <c r="U19" s="22">
        <v>9</v>
      </c>
      <c r="V19" s="22">
        <v>12</v>
      </c>
      <c r="W19" s="22">
        <v>10</v>
      </c>
      <c r="X19" s="22">
        <v>7</v>
      </c>
      <c r="Y19" s="22">
        <v>8</v>
      </c>
      <c r="Z19" s="22">
        <v>13</v>
      </c>
      <c r="AA19" s="22">
        <v>2</v>
      </c>
      <c r="AB19" s="22">
        <v>19</v>
      </c>
      <c r="AC19" s="22">
        <v>22</v>
      </c>
      <c r="AD19" s="22">
        <v>8</v>
      </c>
      <c r="AE19" s="22">
        <v>9</v>
      </c>
      <c r="AF19" s="22">
        <v>11</v>
      </c>
      <c r="AG19" s="22">
        <v>9</v>
      </c>
      <c r="AH19" s="22">
        <v>7</v>
      </c>
      <c r="AI19" s="22">
        <v>4</v>
      </c>
      <c r="AJ19" s="22">
        <v>9</v>
      </c>
      <c r="AK19" s="22">
        <v>8</v>
      </c>
      <c r="AL19" s="22">
        <v>8</v>
      </c>
      <c r="AM19" s="22"/>
      <c r="AN19" s="22"/>
      <c r="AO19" s="22"/>
      <c r="AP19" s="22"/>
      <c r="AQ19" s="22"/>
      <c r="AR19" s="22"/>
      <c r="AS19" s="22"/>
      <c r="AT19" s="23"/>
    </row>
    <row r="20" spans="1:46" ht="15" thickBot="1" x14ac:dyDescent="0.35">
      <c r="A20" s="199"/>
      <c r="B20" s="135"/>
      <c r="C20" s="138"/>
      <c r="D20" s="21" t="s">
        <v>43</v>
      </c>
      <c r="E20" s="141"/>
      <c r="F20" s="138"/>
      <c r="G20" s="146"/>
      <c r="H20" s="13" t="s">
        <v>38</v>
      </c>
      <c r="I20" s="14">
        <v>3</v>
      </c>
      <c r="J20" s="15">
        <f>P20</f>
        <v>2</v>
      </c>
      <c r="K20" s="16" t="s">
        <v>39</v>
      </c>
      <c r="L20" s="16" t="s">
        <v>40</v>
      </c>
      <c r="M20" s="16" t="s">
        <v>39</v>
      </c>
      <c r="N20" s="15">
        <f>I20</f>
        <v>3</v>
      </c>
      <c r="O20" s="17" t="s">
        <v>41</v>
      </c>
      <c r="P20" s="18">
        <v>2</v>
      </c>
      <c r="Q20" s="22">
        <v>1</v>
      </c>
      <c r="R20" s="22">
        <v>0</v>
      </c>
      <c r="S20" s="22">
        <v>1</v>
      </c>
      <c r="T20" s="22">
        <v>3</v>
      </c>
      <c r="U20" s="22">
        <v>3</v>
      </c>
      <c r="V20" s="22">
        <v>2</v>
      </c>
      <c r="W20" s="22">
        <v>2</v>
      </c>
      <c r="X20" s="22">
        <v>3</v>
      </c>
      <c r="Y20" s="22">
        <v>2</v>
      </c>
      <c r="Z20" s="22">
        <v>2</v>
      </c>
      <c r="AA20" s="22">
        <v>3</v>
      </c>
      <c r="AB20" s="22">
        <v>0</v>
      </c>
      <c r="AC20" s="22">
        <v>1</v>
      </c>
      <c r="AD20" s="22">
        <v>2</v>
      </c>
      <c r="AE20" s="22">
        <v>1</v>
      </c>
      <c r="AF20" s="22">
        <v>1</v>
      </c>
      <c r="AG20" s="22">
        <v>3</v>
      </c>
      <c r="AH20" s="22">
        <v>2</v>
      </c>
      <c r="AI20" s="22">
        <v>0</v>
      </c>
      <c r="AJ20" s="22">
        <v>3</v>
      </c>
      <c r="AK20" s="22">
        <v>3</v>
      </c>
      <c r="AL20" s="22">
        <v>0</v>
      </c>
      <c r="AM20" s="22"/>
      <c r="AN20" s="22"/>
      <c r="AO20" s="22"/>
      <c r="AP20" s="22"/>
      <c r="AQ20" s="22"/>
      <c r="AR20" s="22"/>
      <c r="AS20" s="22"/>
      <c r="AT20" s="23"/>
    </row>
    <row r="21" spans="1:46" ht="15" thickBot="1" x14ac:dyDescent="0.35">
      <c r="A21" s="199"/>
      <c r="B21" s="136"/>
      <c r="C21" s="139"/>
      <c r="D21" s="21" t="s">
        <v>109</v>
      </c>
      <c r="E21" s="142"/>
      <c r="F21" s="139"/>
      <c r="G21" s="147"/>
      <c r="H21" s="13" t="s">
        <v>38</v>
      </c>
      <c r="I21" s="14">
        <v>2</v>
      </c>
      <c r="J21" s="15">
        <f>P21</f>
        <v>1</v>
      </c>
      <c r="K21" s="16" t="s">
        <v>39</v>
      </c>
      <c r="L21" s="16" t="s">
        <v>40</v>
      </c>
      <c r="M21" s="16" t="s">
        <v>39</v>
      </c>
      <c r="N21" s="15">
        <f>I21</f>
        <v>2</v>
      </c>
      <c r="O21" s="17" t="s">
        <v>41</v>
      </c>
      <c r="P21" s="18">
        <v>1</v>
      </c>
      <c r="Q21" s="22"/>
      <c r="R21" s="22"/>
      <c r="S21" s="22"/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/>
      <c r="AN21" s="22"/>
      <c r="AO21" s="22"/>
      <c r="AP21" s="22"/>
      <c r="AQ21" s="22"/>
      <c r="AR21" s="22"/>
      <c r="AS21" s="22"/>
      <c r="AT21" s="23"/>
    </row>
    <row r="22" spans="1:46" ht="20.399999999999999" customHeight="1" thickBot="1" x14ac:dyDescent="0.35">
      <c r="A22" s="199"/>
      <c r="B22" s="190">
        <v>2</v>
      </c>
      <c r="C22" s="180" t="s">
        <v>44</v>
      </c>
      <c r="D22" s="25" t="s">
        <v>45</v>
      </c>
      <c r="E22" s="143" t="s">
        <v>6</v>
      </c>
      <c r="F22" s="144" t="s">
        <v>7</v>
      </c>
      <c r="G22" s="148" t="s">
        <v>37</v>
      </c>
      <c r="H22" s="13" t="s">
        <v>41</v>
      </c>
      <c r="I22" s="14">
        <f>I23+I24</f>
        <v>9</v>
      </c>
      <c r="J22" s="15">
        <f>I22</f>
        <v>9</v>
      </c>
      <c r="K22" s="16" t="s">
        <v>39</v>
      </c>
      <c r="L22" s="16" t="s">
        <v>40</v>
      </c>
      <c r="M22" s="16" t="s">
        <v>39</v>
      </c>
      <c r="N22" s="15">
        <f>P22</f>
        <v>11</v>
      </c>
      <c r="O22" s="17" t="s">
        <v>38</v>
      </c>
      <c r="P22" s="18">
        <f t="shared" ref="P22:AS22" si="1">P23+P24</f>
        <v>11</v>
      </c>
      <c r="Q22" s="28">
        <f t="shared" si="1"/>
        <v>0</v>
      </c>
      <c r="R22" s="28">
        <f t="shared" si="1"/>
        <v>1</v>
      </c>
      <c r="S22" s="28">
        <f t="shared" si="1"/>
        <v>17</v>
      </c>
      <c r="T22" s="28">
        <f t="shared" si="1"/>
        <v>25</v>
      </c>
      <c r="U22" s="28">
        <f t="shared" si="1"/>
        <v>7</v>
      </c>
      <c r="V22" s="28">
        <f t="shared" si="1"/>
        <v>14</v>
      </c>
      <c r="W22" s="28">
        <f t="shared" si="1"/>
        <v>9</v>
      </c>
      <c r="X22" s="28">
        <f t="shared" si="1"/>
        <v>12</v>
      </c>
      <c r="Y22" s="28">
        <f t="shared" si="1"/>
        <v>10</v>
      </c>
      <c r="Z22" s="28">
        <f t="shared" si="1"/>
        <v>18</v>
      </c>
      <c r="AA22" s="28">
        <f t="shared" si="1"/>
        <v>14</v>
      </c>
      <c r="AB22" s="28">
        <f t="shared" si="1"/>
        <v>13</v>
      </c>
      <c r="AC22" s="28">
        <f t="shared" si="1"/>
        <v>23</v>
      </c>
      <c r="AD22" s="28">
        <f t="shared" si="1"/>
        <v>18</v>
      </c>
      <c r="AE22" s="28">
        <f t="shared" si="1"/>
        <v>17</v>
      </c>
      <c r="AF22" s="28">
        <f t="shared" si="1"/>
        <v>21</v>
      </c>
      <c r="AG22" s="28">
        <f t="shared" si="1"/>
        <v>26</v>
      </c>
      <c r="AH22" s="28">
        <f t="shared" si="1"/>
        <v>12</v>
      </c>
      <c r="AI22" s="28">
        <f t="shared" si="1"/>
        <v>6</v>
      </c>
      <c r="AJ22" s="28">
        <f t="shared" si="1"/>
        <v>12</v>
      </c>
      <c r="AK22" s="28">
        <f t="shared" si="1"/>
        <v>7</v>
      </c>
      <c r="AL22" s="28">
        <f t="shared" si="1"/>
        <v>10</v>
      </c>
      <c r="AM22" s="28">
        <f t="shared" si="1"/>
        <v>0</v>
      </c>
      <c r="AN22" s="28">
        <f t="shared" si="1"/>
        <v>0</v>
      </c>
      <c r="AO22" s="28">
        <f t="shared" si="1"/>
        <v>0</v>
      </c>
      <c r="AP22" s="28">
        <f t="shared" si="1"/>
        <v>0</v>
      </c>
      <c r="AQ22" s="28">
        <f t="shared" si="1"/>
        <v>0</v>
      </c>
      <c r="AR22" s="28">
        <f t="shared" si="1"/>
        <v>0</v>
      </c>
      <c r="AS22" s="28">
        <f t="shared" si="1"/>
        <v>0</v>
      </c>
      <c r="AT22" s="29"/>
    </row>
    <row r="23" spans="1:46" ht="15" thickBot="1" x14ac:dyDescent="0.35">
      <c r="A23" s="199"/>
      <c r="B23" s="190"/>
      <c r="C23" s="180"/>
      <c r="D23" s="26" t="s">
        <v>46</v>
      </c>
      <c r="E23" s="141"/>
      <c r="F23" s="138"/>
      <c r="G23" s="146"/>
      <c r="H23" s="13" t="s">
        <v>41</v>
      </c>
      <c r="I23" s="14">
        <v>8</v>
      </c>
      <c r="J23" s="15">
        <f>I23</f>
        <v>8</v>
      </c>
      <c r="K23" s="16" t="s">
        <v>39</v>
      </c>
      <c r="L23" s="16" t="s">
        <v>40</v>
      </c>
      <c r="M23" s="16" t="s">
        <v>39</v>
      </c>
      <c r="N23" s="15">
        <f>P23</f>
        <v>9</v>
      </c>
      <c r="O23" s="17" t="s">
        <v>38</v>
      </c>
      <c r="P23" s="18">
        <v>9</v>
      </c>
      <c r="Q23" s="30">
        <v>0</v>
      </c>
      <c r="R23" s="30">
        <v>1</v>
      </c>
      <c r="S23" s="30">
        <v>17</v>
      </c>
      <c r="T23" s="30">
        <v>25</v>
      </c>
      <c r="U23" s="30">
        <v>7</v>
      </c>
      <c r="V23" s="30">
        <v>14</v>
      </c>
      <c r="W23" s="30">
        <v>9</v>
      </c>
      <c r="X23" s="30">
        <v>12</v>
      </c>
      <c r="Y23" s="30">
        <v>10</v>
      </c>
      <c r="Z23" s="30">
        <v>6</v>
      </c>
      <c r="AA23" s="30">
        <v>12</v>
      </c>
      <c r="AB23" s="30">
        <v>11</v>
      </c>
      <c r="AC23" s="30">
        <v>22</v>
      </c>
      <c r="AD23" s="30">
        <v>13</v>
      </c>
      <c r="AE23" s="30">
        <v>12</v>
      </c>
      <c r="AF23" s="30">
        <v>13</v>
      </c>
      <c r="AG23" s="30">
        <v>10</v>
      </c>
      <c r="AH23" s="30">
        <v>2</v>
      </c>
      <c r="AI23" s="30">
        <v>3</v>
      </c>
      <c r="AJ23" s="30">
        <v>10</v>
      </c>
      <c r="AK23" s="30">
        <v>3</v>
      </c>
      <c r="AL23" s="30">
        <v>8</v>
      </c>
      <c r="AM23" s="30"/>
      <c r="AN23" s="30"/>
      <c r="AO23" s="30"/>
      <c r="AP23" s="30"/>
      <c r="AQ23" s="30"/>
      <c r="AR23" s="30"/>
      <c r="AS23" s="30"/>
      <c r="AT23" s="29"/>
    </row>
    <row r="24" spans="1:46" ht="15" thickBot="1" x14ac:dyDescent="0.35">
      <c r="A24" s="199"/>
      <c r="B24" s="190"/>
      <c r="C24" s="180"/>
      <c r="D24" s="26" t="s">
        <v>47</v>
      </c>
      <c r="E24" s="142"/>
      <c r="F24" s="139"/>
      <c r="G24" s="147"/>
      <c r="H24" s="13" t="s">
        <v>41</v>
      </c>
      <c r="I24" s="14">
        <v>1</v>
      </c>
      <c r="J24" s="15">
        <f>I24</f>
        <v>1</v>
      </c>
      <c r="K24" s="16" t="s">
        <v>39</v>
      </c>
      <c r="L24" s="16" t="s">
        <v>40</v>
      </c>
      <c r="M24" s="16" t="s">
        <v>39</v>
      </c>
      <c r="N24" s="15">
        <f>P24</f>
        <v>2</v>
      </c>
      <c r="O24" s="17" t="s">
        <v>38</v>
      </c>
      <c r="P24" s="18">
        <v>2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12</v>
      </c>
      <c r="AA24" s="30">
        <v>2</v>
      </c>
      <c r="AB24" s="30">
        <v>2</v>
      </c>
      <c r="AC24" s="30">
        <v>1</v>
      </c>
      <c r="AD24" s="30">
        <v>5</v>
      </c>
      <c r="AE24" s="30">
        <v>5</v>
      </c>
      <c r="AF24" s="30">
        <v>8</v>
      </c>
      <c r="AG24" s="30">
        <v>16</v>
      </c>
      <c r="AH24" s="30">
        <v>10</v>
      </c>
      <c r="AI24" s="30">
        <v>3</v>
      </c>
      <c r="AJ24" s="30">
        <v>2</v>
      </c>
      <c r="AK24" s="30">
        <v>4</v>
      </c>
      <c r="AL24" s="30">
        <v>2</v>
      </c>
      <c r="AM24" s="30"/>
      <c r="AN24" s="30"/>
      <c r="AO24" s="30"/>
      <c r="AP24" s="30"/>
      <c r="AQ24" s="30"/>
      <c r="AR24" s="30"/>
      <c r="AS24" s="30"/>
      <c r="AT24" s="29"/>
    </row>
    <row r="25" spans="1:46" ht="21" thickBot="1" x14ac:dyDescent="0.35">
      <c r="A25" s="199"/>
      <c r="B25" s="24">
        <v>3</v>
      </c>
      <c r="C25" s="5" t="s">
        <v>48</v>
      </c>
      <c r="D25" s="26" t="s">
        <v>49</v>
      </c>
      <c r="E25" s="26" t="s">
        <v>6</v>
      </c>
      <c r="F25" s="5" t="s">
        <v>7</v>
      </c>
      <c r="G25" s="27" t="s">
        <v>50</v>
      </c>
      <c r="H25" s="13" t="s">
        <v>38</v>
      </c>
      <c r="I25" s="14">
        <v>267</v>
      </c>
      <c r="J25" s="15">
        <f>P25</f>
        <v>253</v>
      </c>
      <c r="K25" s="16" t="s">
        <v>39</v>
      </c>
      <c r="L25" s="16" t="s">
        <v>40</v>
      </c>
      <c r="M25" s="16" t="s">
        <v>39</v>
      </c>
      <c r="N25" s="15">
        <f>I25</f>
        <v>267</v>
      </c>
      <c r="O25" s="31" t="s">
        <v>41</v>
      </c>
      <c r="P25" s="18">
        <v>253</v>
      </c>
      <c r="Q25" s="30">
        <v>264</v>
      </c>
      <c r="R25" s="30">
        <v>268</v>
      </c>
      <c r="S25" s="30">
        <v>257</v>
      </c>
      <c r="T25" s="30">
        <v>240</v>
      </c>
      <c r="U25" s="30">
        <v>246</v>
      </c>
      <c r="V25" s="30">
        <v>247</v>
      </c>
      <c r="W25" s="30">
        <v>250</v>
      </c>
      <c r="X25" s="30">
        <v>262</v>
      </c>
      <c r="Y25" s="30">
        <v>262</v>
      </c>
      <c r="Z25" s="30">
        <v>257</v>
      </c>
      <c r="AA25" s="30">
        <v>248</v>
      </c>
      <c r="AB25" s="30">
        <v>253</v>
      </c>
      <c r="AC25" s="30">
        <v>253</v>
      </c>
      <c r="AD25" s="30">
        <v>245</v>
      </c>
      <c r="AE25" s="30">
        <v>238</v>
      </c>
      <c r="AF25" s="30">
        <v>229</v>
      </c>
      <c r="AG25" s="30">
        <v>215</v>
      </c>
      <c r="AH25" s="30">
        <v>212</v>
      </c>
      <c r="AI25" s="30">
        <v>210</v>
      </c>
      <c r="AJ25" s="30">
        <v>210</v>
      </c>
      <c r="AK25" s="30">
        <v>214</v>
      </c>
      <c r="AL25" s="30">
        <v>212</v>
      </c>
      <c r="AM25" s="30"/>
      <c r="AN25" s="30"/>
      <c r="AO25" s="30"/>
      <c r="AP25" s="30"/>
      <c r="AQ25" s="30"/>
      <c r="AR25" s="30"/>
      <c r="AS25" s="30"/>
      <c r="AT25" s="29"/>
    </row>
    <row r="26" spans="1:46" ht="30.6" x14ac:dyDescent="0.3">
      <c r="A26" s="199"/>
      <c r="B26" s="32">
        <v>4</v>
      </c>
      <c r="C26" s="33" t="s">
        <v>51</v>
      </c>
      <c r="D26" s="34" t="s">
        <v>52</v>
      </c>
      <c r="E26" s="35" t="s">
        <v>6</v>
      </c>
      <c r="F26" s="36" t="s">
        <v>7</v>
      </c>
      <c r="G26" s="37" t="s">
        <v>53</v>
      </c>
      <c r="H26" s="38" t="s">
        <v>41</v>
      </c>
      <c r="I26" s="39">
        <v>0.9</v>
      </c>
      <c r="J26" s="40">
        <f>I26</f>
        <v>0.9</v>
      </c>
      <c r="K26" s="41" t="s">
        <v>39</v>
      </c>
      <c r="L26" s="41" t="s">
        <v>40</v>
      </c>
      <c r="M26" s="41" t="s">
        <v>39</v>
      </c>
      <c r="N26" s="40">
        <f>P26</f>
        <v>1</v>
      </c>
      <c r="O26" s="42" t="s">
        <v>38</v>
      </c>
      <c r="P26" s="43">
        <v>1</v>
      </c>
      <c r="Q26" s="44">
        <f t="shared" ref="Q26:AS26" si="2">Q22/Q18</f>
        <v>0</v>
      </c>
      <c r="R26" s="44">
        <f t="shared" si="2"/>
        <v>0.16666666666666666</v>
      </c>
      <c r="S26" s="44">
        <f t="shared" si="2"/>
        <v>2.8333333333333335</v>
      </c>
      <c r="T26" s="44">
        <f t="shared" si="2"/>
        <v>3.125</v>
      </c>
      <c r="U26" s="44">
        <f t="shared" si="2"/>
        <v>0.58333333333333337</v>
      </c>
      <c r="V26" s="44">
        <f t="shared" si="2"/>
        <v>1</v>
      </c>
      <c r="W26" s="44">
        <f t="shared" si="2"/>
        <v>0.75</v>
      </c>
      <c r="X26" s="44">
        <f t="shared" si="2"/>
        <v>1.2</v>
      </c>
      <c r="Y26" s="44">
        <f t="shared" si="2"/>
        <v>1</v>
      </c>
      <c r="Z26" s="44">
        <f t="shared" si="2"/>
        <v>1.2</v>
      </c>
      <c r="AA26" s="44">
        <f t="shared" si="2"/>
        <v>2.8</v>
      </c>
      <c r="AB26" s="44">
        <f t="shared" si="2"/>
        <v>0.68421052631578949</v>
      </c>
      <c r="AC26" s="44">
        <f t="shared" si="2"/>
        <v>1</v>
      </c>
      <c r="AD26" s="44">
        <f t="shared" si="2"/>
        <v>1.8</v>
      </c>
      <c r="AE26" s="44">
        <f t="shared" si="2"/>
        <v>1.7</v>
      </c>
      <c r="AF26" s="44">
        <f t="shared" si="2"/>
        <v>1.75</v>
      </c>
      <c r="AG26" s="44">
        <f t="shared" si="2"/>
        <v>2.1666666666666665</v>
      </c>
      <c r="AH26" s="44">
        <f t="shared" si="2"/>
        <v>1.3333333333333333</v>
      </c>
      <c r="AI26" s="44">
        <f t="shared" si="2"/>
        <v>1.5</v>
      </c>
      <c r="AJ26" s="44">
        <f t="shared" si="2"/>
        <v>1</v>
      </c>
      <c r="AK26" s="44">
        <f t="shared" si="2"/>
        <v>0.63636363636363635</v>
      </c>
      <c r="AL26" s="44">
        <f t="shared" si="2"/>
        <v>1.25</v>
      </c>
      <c r="AM26" s="44" t="e">
        <f t="shared" si="2"/>
        <v>#DIV/0!</v>
      </c>
      <c r="AN26" s="44" t="e">
        <f t="shared" si="2"/>
        <v>#DIV/0!</v>
      </c>
      <c r="AO26" s="44" t="e">
        <f t="shared" si="2"/>
        <v>#DIV/0!</v>
      </c>
      <c r="AP26" s="44" t="e">
        <f t="shared" si="2"/>
        <v>#DIV/0!</v>
      </c>
      <c r="AQ26" s="44" t="e">
        <f t="shared" si="2"/>
        <v>#DIV/0!</v>
      </c>
      <c r="AR26" s="44" t="e">
        <f t="shared" si="2"/>
        <v>#DIV/0!</v>
      </c>
      <c r="AS26" s="44" t="e">
        <f t="shared" si="2"/>
        <v>#DIV/0!</v>
      </c>
      <c r="AT26" s="45"/>
    </row>
    <row r="27" spans="1:46" ht="14.4" customHeight="1" x14ac:dyDescent="0.3">
      <c r="A27" s="154" t="s">
        <v>54</v>
      </c>
      <c r="B27" s="155" t="s">
        <v>55</v>
      </c>
      <c r="C27" s="155"/>
      <c r="D27" s="155"/>
      <c r="E27" s="155"/>
      <c r="F27" s="155"/>
      <c r="G27" s="155"/>
      <c r="H27" s="156" t="s">
        <v>56</v>
      </c>
      <c r="I27" s="156"/>
      <c r="J27" s="156"/>
      <c r="K27" s="156"/>
      <c r="L27" s="156"/>
      <c r="M27" s="156"/>
      <c r="N27" s="156"/>
      <c r="O27" s="156"/>
      <c r="P27" s="156"/>
      <c r="Q27" s="46">
        <v>43420</v>
      </c>
      <c r="R27" s="47">
        <v>43451</v>
      </c>
      <c r="S27" s="47">
        <v>43487</v>
      </c>
      <c r="T27" s="47">
        <v>43518</v>
      </c>
      <c r="U27" s="47">
        <v>43544</v>
      </c>
      <c r="V27" s="47">
        <v>43578</v>
      </c>
      <c r="W27" s="47">
        <v>43605</v>
      </c>
      <c r="X27" s="47">
        <v>43635</v>
      </c>
      <c r="Y27" s="47">
        <v>43663</v>
      </c>
      <c r="Z27" s="47">
        <v>43697</v>
      </c>
      <c r="AA27" s="47">
        <v>43726</v>
      </c>
      <c r="AB27" s="47">
        <v>43755</v>
      </c>
      <c r="AC27" s="47">
        <v>43787</v>
      </c>
      <c r="AD27" s="47">
        <v>43817</v>
      </c>
      <c r="AE27" s="47">
        <v>43851</v>
      </c>
      <c r="AF27" s="47">
        <v>43880</v>
      </c>
      <c r="AG27" s="47">
        <v>43907</v>
      </c>
      <c r="AH27" s="47">
        <v>43948</v>
      </c>
      <c r="AI27" s="47">
        <v>43972</v>
      </c>
      <c r="AJ27" s="47">
        <v>43998</v>
      </c>
      <c r="AK27" s="47">
        <v>44027</v>
      </c>
      <c r="AL27" s="47">
        <v>44062</v>
      </c>
      <c r="AM27" s="47"/>
      <c r="AN27" s="47"/>
      <c r="AO27" s="47"/>
      <c r="AP27" s="47"/>
      <c r="AQ27" s="47"/>
      <c r="AR27" s="47"/>
      <c r="AS27" s="47"/>
      <c r="AT27" s="48"/>
    </row>
    <row r="28" spans="1:46" ht="14.4" customHeight="1" x14ac:dyDescent="0.3">
      <c r="A28" s="154"/>
      <c r="B28" s="190">
        <v>5</v>
      </c>
      <c r="C28" s="191" t="s">
        <v>57</v>
      </c>
      <c r="D28" s="192" t="s">
        <v>58</v>
      </c>
      <c r="E28" s="192" t="s">
        <v>6</v>
      </c>
      <c r="F28" s="180" t="s">
        <v>7</v>
      </c>
      <c r="G28" s="193" t="s">
        <v>59</v>
      </c>
      <c r="H28" s="13" t="s">
        <v>38</v>
      </c>
      <c r="I28" s="51">
        <v>23</v>
      </c>
      <c r="J28" s="15">
        <f>P28</f>
        <v>21</v>
      </c>
      <c r="K28" s="16" t="s">
        <v>39</v>
      </c>
      <c r="L28" s="16" t="s">
        <v>40</v>
      </c>
      <c r="M28" s="16" t="s">
        <v>39</v>
      </c>
      <c r="N28" s="15">
        <f>I28</f>
        <v>23</v>
      </c>
      <c r="O28" s="31" t="s">
        <v>41</v>
      </c>
      <c r="P28" s="52">
        <v>21</v>
      </c>
      <c r="Q28" s="53">
        <f t="shared" ref="Q28:AS28" si="3">IF(Q29&lt;&gt;""&amp;Q27&lt;&gt;"",Q27-Q29,"")</f>
        <v>22</v>
      </c>
      <c r="R28" s="53">
        <f t="shared" si="3"/>
        <v>53</v>
      </c>
      <c r="S28" s="53">
        <f t="shared" si="3"/>
        <v>6</v>
      </c>
      <c r="T28" s="53">
        <f t="shared" si="3"/>
        <v>37</v>
      </c>
      <c r="U28" s="53">
        <f t="shared" si="3"/>
        <v>63</v>
      </c>
      <c r="V28" s="53">
        <f t="shared" si="3"/>
        <v>96</v>
      </c>
      <c r="W28" s="53">
        <f t="shared" si="3"/>
        <v>123</v>
      </c>
      <c r="X28" s="53">
        <f t="shared" si="3"/>
        <v>146</v>
      </c>
      <c r="Y28" s="53">
        <f t="shared" si="3"/>
        <v>174</v>
      </c>
      <c r="Z28" s="53">
        <f t="shared" si="3"/>
        <v>196</v>
      </c>
      <c r="AA28" s="53">
        <f t="shared" si="3"/>
        <v>225</v>
      </c>
      <c r="AB28" s="53">
        <f t="shared" si="3"/>
        <v>224</v>
      </c>
      <c r="AC28" s="53">
        <f t="shared" si="3"/>
        <v>172</v>
      </c>
      <c r="AD28" s="53">
        <f t="shared" si="3"/>
        <v>69</v>
      </c>
      <c r="AE28" s="53">
        <f t="shared" si="3"/>
        <v>77</v>
      </c>
      <c r="AF28" s="53">
        <f t="shared" si="3"/>
        <v>27</v>
      </c>
      <c r="AG28" s="53">
        <f t="shared" si="3"/>
        <v>54</v>
      </c>
      <c r="AH28" s="53">
        <f t="shared" si="3"/>
        <v>56</v>
      </c>
      <c r="AI28" s="53">
        <f t="shared" si="3"/>
        <v>38</v>
      </c>
      <c r="AJ28" s="53">
        <f t="shared" si="3"/>
        <v>53</v>
      </c>
      <c r="AK28" s="53">
        <f t="shared" si="3"/>
        <v>69</v>
      </c>
      <c r="AL28" s="53">
        <f t="shared" si="3"/>
        <v>91</v>
      </c>
      <c r="AM28" s="53">
        <f t="shared" si="3"/>
        <v>0</v>
      </c>
      <c r="AN28" s="53">
        <f t="shared" si="3"/>
        <v>0</v>
      </c>
      <c r="AO28" s="53">
        <f t="shared" si="3"/>
        <v>0</v>
      </c>
      <c r="AP28" s="53">
        <f t="shared" si="3"/>
        <v>0</v>
      </c>
      <c r="AQ28" s="53">
        <f t="shared" si="3"/>
        <v>0</v>
      </c>
      <c r="AR28" s="53">
        <f t="shared" si="3"/>
        <v>0</v>
      </c>
      <c r="AS28" s="53">
        <f t="shared" si="3"/>
        <v>0</v>
      </c>
      <c r="AT28" s="172"/>
    </row>
    <row r="29" spans="1:46" ht="14.4" customHeight="1" x14ac:dyDescent="0.3">
      <c r="A29" s="154"/>
      <c r="B29" s="190"/>
      <c r="C29" s="191"/>
      <c r="D29" s="192"/>
      <c r="E29" s="192"/>
      <c r="F29" s="180"/>
      <c r="G29" s="193"/>
      <c r="H29" s="152" t="s">
        <v>60</v>
      </c>
      <c r="I29" s="152"/>
      <c r="J29" s="152"/>
      <c r="K29" s="152"/>
      <c r="L29" s="152"/>
      <c r="M29" s="152"/>
      <c r="N29" s="152"/>
      <c r="O29" s="152"/>
      <c r="P29" s="152"/>
      <c r="Q29" s="54">
        <v>43398</v>
      </c>
      <c r="R29" s="54">
        <v>43398</v>
      </c>
      <c r="S29" s="54">
        <v>43481</v>
      </c>
      <c r="T29" s="54">
        <v>43481</v>
      </c>
      <c r="U29" s="54">
        <v>43481</v>
      </c>
      <c r="V29" s="54">
        <v>43482</v>
      </c>
      <c r="W29" s="54">
        <v>43482</v>
      </c>
      <c r="X29" s="54">
        <v>43489</v>
      </c>
      <c r="Y29" s="54">
        <v>43489</v>
      </c>
      <c r="Z29" s="54">
        <v>43501</v>
      </c>
      <c r="AA29" s="54">
        <v>43501</v>
      </c>
      <c r="AB29" s="54">
        <v>43531</v>
      </c>
      <c r="AC29" s="54">
        <v>43615</v>
      </c>
      <c r="AD29" s="54">
        <v>43748</v>
      </c>
      <c r="AE29" s="54">
        <v>43774</v>
      </c>
      <c r="AF29" s="54">
        <v>43853</v>
      </c>
      <c r="AG29" s="54">
        <v>43853</v>
      </c>
      <c r="AH29" s="54">
        <v>43892</v>
      </c>
      <c r="AI29" s="54">
        <v>43934</v>
      </c>
      <c r="AJ29" s="54">
        <v>43945</v>
      </c>
      <c r="AK29" s="54">
        <v>43958</v>
      </c>
      <c r="AL29" s="54">
        <v>43971</v>
      </c>
      <c r="AM29" s="54"/>
      <c r="AN29" s="54"/>
      <c r="AO29" s="54"/>
      <c r="AP29" s="54"/>
      <c r="AQ29" s="54"/>
      <c r="AR29" s="54"/>
      <c r="AS29" s="54"/>
      <c r="AT29" s="172"/>
    </row>
    <row r="30" spans="1:46" ht="14.4" customHeight="1" x14ac:dyDescent="0.3">
      <c r="A30" s="154"/>
      <c r="B30" s="190">
        <v>6</v>
      </c>
      <c r="C30" s="191" t="s">
        <v>61</v>
      </c>
      <c r="D30" s="180" t="s">
        <v>62</v>
      </c>
      <c r="E30" s="192" t="s">
        <v>6</v>
      </c>
      <c r="F30" s="180" t="s">
        <v>7</v>
      </c>
      <c r="G30" s="193" t="s">
        <v>63</v>
      </c>
      <c r="H30" s="13" t="s">
        <v>38</v>
      </c>
      <c r="I30" s="51">
        <v>120</v>
      </c>
      <c r="J30" s="15">
        <f>P30</f>
        <v>90</v>
      </c>
      <c r="K30" s="16" t="s">
        <v>39</v>
      </c>
      <c r="L30" s="16" t="s">
        <v>40</v>
      </c>
      <c r="M30" s="16" t="s">
        <v>39</v>
      </c>
      <c r="N30" s="15">
        <f>I30</f>
        <v>120</v>
      </c>
      <c r="O30" s="31" t="s">
        <v>41</v>
      </c>
      <c r="P30" s="52">
        <v>90</v>
      </c>
      <c r="Q30" s="53">
        <f t="shared" ref="Q30:AS30" si="4">IF(Q31&lt;&gt;""&amp;Q27&lt;&gt;"",Q31-Q27,"")</f>
        <v>88</v>
      </c>
      <c r="R30" s="53">
        <f t="shared" si="4"/>
        <v>57</v>
      </c>
      <c r="S30" s="53">
        <f t="shared" si="4"/>
        <v>37</v>
      </c>
      <c r="T30" s="53">
        <f t="shared" si="4"/>
        <v>34</v>
      </c>
      <c r="U30" s="53">
        <f t="shared" si="4"/>
        <v>44</v>
      </c>
      <c r="V30" s="53">
        <f t="shared" si="4"/>
        <v>57</v>
      </c>
      <c r="W30" s="53">
        <f t="shared" si="4"/>
        <v>59</v>
      </c>
      <c r="X30" s="53">
        <f t="shared" si="4"/>
        <v>92</v>
      </c>
      <c r="Y30" s="53">
        <f t="shared" si="4"/>
        <v>99</v>
      </c>
      <c r="Z30" s="53">
        <f t="shared" si="4"/>
        <v>77</v>
      </c>
      <c r="AA30" s="53">
        <f t="shared" si="4"/>
        <v>113</v>
      </c>
      <c r="AB30" s="53">
        <f t="shared" si="4"/>
        <v>109</v>
      </c>
      <c r="AC30" s="53">
        <f t="shared" si="4"/>
        <v>176</v>
      </c>
      <c r="AD30" s="53">
        <f t="shared" si="4"/>
        <v>146</v>
      </c>
      <c r="AE30" s="53">
        <f t="shared" si="4"/>
        <v>118</v>
      </c>
      <c r="AF30" s="53">
        <f t="shared" si="4"/>
        <v>99</v>
      </c>
      <c r="AG30" s="53">
        <f t="shared" si="4"/>
        <v>118</v>
      </c>
      <c r="AH30" s="53">
        <f t="shared" si="4"/>
        <v>115</v>
      </c>
      <c r="AI30" s="53">
        <f t="shared" si="4"/>
        <v>112</v>
      </c>
      <c r="AJ30" s="53">
        <f t="shared" si="4"/>
        <v>170</v>
      </c>
      <c r="AK30" s="53">
        <f t="shared" si="4"/>
        <v>141</v>
      </c>
      <c r="AL30" s="53">
        <f t="shared" si="4"/>
        <v>194</v>
      </c>
      <c r="AM30" s="53">
        <f t="shared" si="4"/>
        <v>0</v>
      </c>
      <c r="AN30" s="53">
        <f t="shared" si="4"/>
        <v>0</v>
      </c>
      <c r="AO30" s="53">
        <f t="shared" si="4"/>
        <v>0</v>
      </c>
      <c r="AP30" s="53">
        <f t="shared" si="4"/>
        <v>0</v>
      </c>
      <c r="AQ30" s="53">
        <f t="shared" si="4"/>
        <v>0</v>
      </c>
      <c r="AR30" s="53">
        <f t="shared" si="4"/>
        <v>0</v>
      </c>
      <c r="AS30" s="53">
        <f t="shared" si="4"/>
        <v>0</v>
      </c>
      <c r="AT30" s="172"/>
    </row>
    <row r="31" spans="1:46" ht="14.4" customHeight="1" x14ac:dyDescent="0.3">
      <c r="A31" s="154"/>
      <c r="B31" s="190"/>
      <c r="C31" s="191"/>
      <c r="D31" s="180"/>
      <c r="E31" s="192"/>
      <c r="F31" s="180"/>
      <c r="G31" s="193"/>
      <c r="H31" s="152" t="s">
        <v>64</v>
      </c>
      <c r="I31" s="152"/>
      <c r="J31" s="152"/>
      <c r="K31" s="152"/>
      <c r="L31" s="152"/>
      <c r="M31" s="152"/>
      <c r="N31" s="152"/>
      <c r="O31" s="152"/>
      <c r="P31" s="152"/>
      <c r="Q31" s="54">
        <v>43508</v>
      </c>
      <c r="R31" s="54">
        <v>43508</v>
      </c>
      <c r="S31" s="54">
        <v>43524</v>
      </c>
      <c r="T31" s="54">
        <v>43552</v>
      </c>
      <c r="U31" s="54">
        <v>43588</v>
      </c>
      <c r="V31" s="54">
        <v>43635</v>
      </c>
      <c r="W31" s="54">
        <v>43664</v>
      </c>
      <c r="X31" s="54">
        <v>43727</v>
      </c>
      <c r="Y31" s="54">
        <v>43762</v>
      </c>
      <c r="Z31" s="54">
        <v>43774</v>
      </c>
      <c r="AA31" s="54">
        <v>43839</v>
      </c>
      <c r="AB31" s="54">
        <v>43864</v>
      </c>
      <c r="AC31" s="54">
        <v>43963</v>
      </c>
      <c r="AD31" s="54">
        <v>43963</v>
      </c>
      <c r="AE31" s="54">
        <v>43969</v>
      </c>
      <c r="AF31" s="54">
        <v>43979</v>
      </c>
      <c r="AG31" s="54">
        <v>44025</v>
      </c>
      <c r="AH31" s="54">
        <v>44063</v>
      </c>
      <c r="AI31" s="54">
        <v>44084</v>
      </c>
      <c r="AJ31" s="54">
        <v>44168</v>
      </c>
      <c r="AK31" s="54">
        <v>44168</v>
      </c>
      <c r="AL31" s="54">
        <v>44256</v>
      </c>
      <c r="AM31" s="54"/>
      <c r="AN31" s="54"/>
      <c r="AO31" s="54"/>
      <c r="AP31" s="54"/>
      <c r="AQ31" s="54"/>
      <c r="AR31" s="54"/>
      <c r="AS31" s="54"/>
      <c r="AT31" s="172"/>
    </row>
    <row r="32" spans="1:46" ht="14.4" customHeight="1" x14ac:dyDescent="0.3">
      <c r="A32" s="154"/>
      <c r="B32" s="190">
        <v>7</v>
      </c>
      <c r="C32" s="191" t="s">
        <v>65</v>
      </c>
      <c r="D32" s="180" t="s">
        <v>66</v>
      </c>
      <c r="E32" s="192" t="s">
        <v>6</v>
      </c>
      <c r="F32" s="180" t="s">
        <v>7</v>
      </c>
      <c r="G32" s="193" t="s">
        <v>67</v>
      </c>
      <c r="H32" s="13" t="s">
        <v>38</v>
      </c>
      <c r="I32" s="51">
        <v>7</v>
      </c>
      <c r="J32" s="15">
        <f>P32</f>
        <v>5</v>
      </c>
      <c r="K32" s="16" t="s">
        <v>39</v>
      </c>
      <c r="L32" s="16" t="s">
        <v>40</v>
      </c>
      <c r="M32" s="16" t="s">
        <v>39</v>
      </c>
      <c r="N32" s="15">
        <f>I32</f>
        <v>7</v>
      </c>
      <c r="O32" s="31" t="s">
        <v>41</v>
      </c>
      <c r="P32" s="52">
        <v>5</v>
      </c>
      <c r="Q32" s="53">
        <f t="shared" ref="Q32:AS32" si="5">IF(Q33&lt;&gt;""&amp;Q27&lt;&gt;"",Q27-Q33,"")</f>
        <v>39</v>
      </c>
      <c r="R32" s="53">
        <f t="shared" si="5"/>
        <v>70</v>
      </c>
      <c r="S32" s="53">
        <f t="shared" si="5"/>
        <v>102</v>
      </c>
      <c r="T32" s="53">
        <f t="shared" si="5"/>
        <v>0</v>
      </c>
      <c r="U32" s="53">
        <f t="shared" si="5"/>
        <v>0</v>
      </c>
      <c r="V32" s="53">
        <f t="shared" si="5"/>
        <v>0</v>
      </c>
      <c r="W32" s="53">
        <f t="shared" si="5"/>
        <v>0</v>
      </c>
      <c r="X32" s="53">
        <f t="shared" si="5"/>
        <v>0</v>
      </c>
      <c r="Y32" s="53">
        <f t="shared" si="5"/>
        <v>2</v>
      </c>
      <c r="Z32" s="53">
        <f t="shared" si="5"/>
        <v>0</v>
      </c>
      <c r="AA32" s="53">
        <f t="shared" si="5"/>
        <v>5</v>
      </c>
      <c r="AB32" s="53">
        <f t="shared" si="5"/>
        <v>0</v>
      </c>
      <c r="AC32" s="53">
        <f t="shared" si="5"/>
        <v>0</v>
      </c>
      <c r="AD32" s="53">
        <f t="shared" si="5"/>
        <v>0</v>
      </c>
      <c r="AE32" s="53">
        <f t="shared" si="5"/>
        <v>0</v>
      </c>
      <c r="AF32" s="53">
        <f t="shared" si="5"/>
        <v>0</v>
      </c>
      <c r="AG32" s="53">
        <f t="shared" si="5"/>
        <v>0</v>
      </c>
      <c r="AH32" s="53">
        <f t="shared" si="5"/>
        <v>0</v>
      </c>
      <c r="AI32" s="53">
        <f t="shared" si="5"/>
        <v>0</v>
      </c>
      <c r="AJ32" s="53">
        <f t="shared" si="5"/>
        <v>0</v>
      </c>
      <c r="AK32" s="53">
        <f t="shared" si="5"/>
        <v>1</v>
      </c>
      <c r="AL32" s="53">
        <f t="shared" si="5"/>
        <v>0</v>
      </c>
      <c r="AM32" s="53">
        <f t="shared" si="5"/>
        <v>0</v>
      </c>
      <c r="AN32" s="53">
        <f t="shared" si="5"/>
        <v>0</v>
      </c>
      <c r="AO32" s="53">
        <f t="shared" si="5"/>
        <v>0</v>
      </c>
      <c r="AP32" s="53">
        <f t="shared" si="5"/>
        <v>0</v>
      </c>
      <c r="AQ32" s="53">
        <f t="shared" si="5"/>
        <v>0</v>
      </c>
      <c r="AR32" s="53">
        <f t="shared" si="5"/>
        <v>0</v>
      </c>
      <c r="AS32" s="53">
        <f t="shared" si="5"/>
        <v>0</v>
      </c>
      <c r="AT32" s="172"/>
    </row>
    <row r="33" spans="1:46" ht="14.4" customHeight="1" x14ac:dyDescent="0.3">
      <c r="A33" s="154"/>
      <c r="B33" s="190"/>
      <c r="C33" s="191"/>
      <c r="D33" s="180"/>
      <c r="E33" s="192"/>
      <c r="F33" s="180"/>
      <c r="G33" s="193"/>
      <c r="H33" s="152" t="s">
        <v>68</v>
      </c>
      <c r="I33" s="152"/>
      <c r="J33" s="152"/>
      <c r="K33" s="152"/>
      <c r="L33" s="152"/>
      <c r="M33" s="152"/>
      <c r="N33" s="152"/>
      <c r="O33" s="152"/>
      <c r="P33" s="152"/>
      <c r="Q33" s="54">
        <v>43381</v>
      </c>
      <c r="R33" s="54">
        <v>43381</v>
      </c>
      <c r="S33" s="54">
        <v>43385</v>
      </c>
      <c r="T33" s="54">
        <v>43518</v>
      </c>
      <c r="U33" s="54">
        <v>43544</v>
      </c>
      <c r="V33" s="54">
        <v>43578</v>
      </c>
      <c r="W33" s="54">
        <v>43605</v>
      </c>
      <c r="X33" s="54">
        <v>43635</v>
      </c>
      <c r="Y33" s="54">
        <v>43661</v>
      </c>
      <c r="Z33" s="54">
        <v>43697</v>
      </c>
      <c r="AA33" s="54">
        <v>43721</v>
      </c>
      <c r="AB33" s="54">
        <v>43755</v>
      </c>
      <c r="AC33" s="54">
        <v>43787</v>
      </c>
      <c r="AD33" s="54">
        <v>43817</v>
      </c>
      <c r="AE33" s="54">
        <v>43851</v>
      </c>
      <c r="AF33" s="54">
        <v>43880</v>
      </c>
      <c r="AG33" s="54">
        <v>43907</v>
      </c>
      <c r="AH33" s="54">
        <v>43948</v>
      </c>
      <c r="AI33" s="54">
        <v>43972</v>
      </c>
      <c r="AJ33" s="54">
        <v>43998</v>
      </c>
      <c r="AK33" s="54">
        <v>44026</v>
      </c>
      <c r="AL33" s="54">
        <v>44062</v>
      </c>
      <c r="AM33" s="54"/>
      <c r="AN33" s="54"/>
      <c r="AO33" s="54"/>
      <c r="AP33" s="54"/>
      <c r="AQ33" s="54"/>
      <c r="AR33" s="54"/>
      <c r="AS33" s="54"/>
      <c r="AT33" s="172"/>
    </row>
    <row r="34" spans="1:46" ht="14.4" customHeight="1" x14ac:dyDescent="0.3">
      <c r="A34" s="154"/>
      <c r="B34" s="183">
        <v>8</v>
      </c>
      <c r="C34" s="184" t="s">
        <v>69</v>
      </c>
      <c r="D34" s="185" t="s">
        <v>70</v>
      </c>
      <c r="E34" s="186" t="s">
        <v>6</v>
      </c>
      <c r="F34" s="184" t="s">
        <v>7</v>
      </c>
      <c r="G34" s="187" t="s">
        <v>67</v>
      </c>
      <c r="H34" s="13" t="s">
        <v>38</v>
      </c>
      <c r="I34" s="51">
        <v>30</v>
      </c>
      <c r="J34" s="15">
        <f>P34</f>
        <v>25</v>
      </c>
      <c r="K34" s="16" t="s">
        <v>39</v>
      </c>
      <c r="L34" s="16" t="s">
        <v>40</v>
      </c>
      <c r="M34" s="16" t="s">
        <v>39</v>
      </c>
      <c r="N34" s="15">
        <f>I34</f>
        <v>30</v>
      </c>
      <c r="O34" s="31" t="s">
        <v>41</v>
      </c>
      <c r="P34" s="52">
        <v>25</v>
      </c>
      <c r="Q34" s="53">
        <f t="shared" ref="Q34:AS34" si="6">IF(Q35&lt;&gt;""&amp;Q27&lt;&gt;"",Q27-Q35,"")</f>
        <v>39</v>
      </c>
      <c r="R34" s="53">
        <f t="shared" si="6"/>
        <v>70</v>
      </c>
      <c r="S34" s="53">
        <f t="shared" si="6"/>
        <v>77</v>
      </c>
      <c r="T34" s="53">
        <f t="shared" si="6"/>
        <v>72</v>
      </c>
      <c r="U34" s="53">
        <f t="shared" si="6"/>
        <v>35</v>
      </c>
      <c r="V34" s="53">
        <f t="shared" si="6"/>
        <v>20</v>
      </c>
      <c r="W34" s="53">
        <f t="shared" si="6"/>
        <v>195</v>
      </c>
      <c r="X34" s="53">
        <f t="shared" si="6"/>
        <v>107</v>
      </c>
      <c r="Y34" s="53">
        <f t="shared" si="6"/>
        <v>15</v>
      </c>
      <c r="Z34" s="53">
        <f t="shared" si="6"/>
        <v>169</v>
      </c>
      <c r="AA34" s="53">
        <f t="shared" si="6"/>
        <v>385</v>
      </c>
      <c r="AB34" s="53">
        <f t="shared" si="6"/>
        <v>414</v>
      </c>
      <c r="AC34" s="53">
        <f t="shared" si="6"/>
        <v>259</v>
      </c>
      <c r="AD34" s="53">
        <f t="shared" si="6"/>
        <v>289</v>
      </c>
      <c r="AE34" s="53">
        <f t="shared" si="6"/>
        <v>323</v>
      </c>
      <c r="AF34" s="53">
        <f t="shared" si="6"/>
        <v>352</v>
      </c>
      <c r="AG34" s="53">
        <f t="shared" si="6"/>
        <v>357</v>
      </c>
      <c r="AH34" s="53">
        <f t="shared" si="6"/>
        <v>398</v>
      </c>
      <c r="AI34" s="53">
        <f t="shared" si="6"/>
        <v>422</v>
      </c>
      <c r="AJ34" s="53">
        <f t="shared" si="6"/>
        <v>448</v>
      </c>
      <c r="AK34" s="53">
        <f t="shared" si="6"/>
        <v>477</v>
      </c>
      <c r="AL34" s="53">
        <f t="shared" si="6"/>
        <v>512</v>
      </c>
      <c r="AM34" s="53">
        <f t="shared" si="6"/>
        <v>0</v>
      </c>
      <c r="AN34" s="53">
        <f t="shared" si="6"/>
        <v>0</v>
      </c>
      <c r="AO34" s="53">
        <f t="shared" si="6"/>
        <v>0</v>
      </c>
      <c r="AP34" s="53">
        <f t="shared" si="6"/>
        <v>0</v>
      </c>
      <c r="AQ34" s="53">
        <f t="shared" si="6"/>
        <v>0</v>
      </c>
      <c r="AR34" s="53">
        <f t="shared" si="6"/>
        <v>0</v>
      </c>
      <c r="AS34" s="53">
        <f t="shared" si="6"/>
        <v>0</v>
      </c>
      <c r="AT34" s="188"/>
    </row>
    <row r="35" spans="1:46" ht="34.200000000000003" customHeight="1" x14ac:dyDescent="0.3">
      <c r="A35" s="154"/>
      <c r="B35" s="183"/>
      <c r="C35" s="184"/>
      <c r="D35" s="185"/>
      <c r="E35" s="186"/>
      <c r="F35" s="184"/>
      <c r="G35" s="187"/>
      <c r="H35" s="189" t="s">
        <v>71</v>
      </c>
      <c r="I35" s="189"/>
      <c r="J35" s="189"/>
      <c r="K35" s="189"/>
      <c r="L35" s="189"/>
      <c r="M35" s="189"/>
      <c r="N35" s="189"/>
      <c r="O35" s="189"/>
      <c r="P35" s="189"/>
      <c r="Q35" s="56">
        <v>43381</v>
      </c>
      <c r="R35" s="56">
        <v>43381</v>
      </c>
      <c r="S35" s="56">
        <v>43410</v>
      </c>
      <c r="T35" s="56">
        <v>43446</v>
      </c>
      <c r="U35" s="56">
        <v>43509</v>
      </c>
      <c r="V35" s="56">
        <v>43558</v>
      </c>
      <c r="W35" s="56">
        <v>43410</v>
      </c>
      <c r="X35" s="56">
        <v>43528</v>
      </c>
      <c r="Y35" s="56">
        <v>43648</v>
      </c>
      <c r="Z35" s="56">
        <v>43528</v>
      </c>
      <c r="AA35" s="56">
        <v>43341</v>
      </c>
      <c r="AB35" s="56">
        <v>43341</v>
      </c>
      <c r="AC35" s="56">
        <v>43528</v>
      </c>
      <c r="AD35" s="56">
        <v>43528</v>
      </c>
      <c r="AE35" s="56">
        <v>43528</v>
      </c>
      <c r="AF35" s="56">
        <v>43528</v>
      </c>
      <c r="AG35" s="56">
        <v>43550</v>
      </c>
      <c r="AH35" s="56">
        <v>43550</v>
      </c>
      <c r="AI35" s="56">
        <v>43550</v>
      </c>
      <c r="AJ35" s="56">
        <v>43550</v>
      </c>
      <c r="AK35" s="56">
        <v>43550</v>
      </c>
      <c r="AL35" s="56">
        <v>43550</v>
      </c>
      <c r="AM35" s="56"/>
      <c r="AN35" s="56"/>
      <c r="AO35" s="56"/>
      <c r="AP35" s="56"/>
      <c r="AQ35" s="56"/>
      <c r="AR35" s="56"/>
      <c r="AS35" s="56"/>
      <c r="AT35" s="188"/>
    </row>
    <row r="36" spans="1:46" ht="14.4" customHeight="1" x14ac:dyDescent="0.3">
      <c r="A36" s="154"/>
      <c r="B36" s="183"/>
      <c r="C36" s="184"/>
      <c r="D36" s="185" t="s">
        <v>72</v>
      </c>
      <c r="E36" s="186" t="s">
        <v>6</v>
      </c>
      <c r="F36" s="184" t="s">
        <v>7</v>
      </c>
      <c r="G36" s="187" t="s">
        <v>67</v>
      </c>
      <c r="H36" s="13" t="s">
        <v>38</v>
      </c>
      <c r="I36" s="51">
        <v>15</v>
      </c>
      <c r="J36" s="15">
        <f>P36</f>
        <v>10</v>
      </c>
      <c r="K36" s="16" t="s">
        <v>39</v>
      </c>
      <c r="L36" s="16" t="s">
        <v>40</v>
      </c>
      <c r="M36" s="16" t="s">
        <v>39</v>
      </c>
      <c r="N36" s="15">
        <f>I36</f>
        <v>15</v>
      </c>
      <c r="O36" s="31" t="s">
        <v>41</v>
      </c>
      <c r="P36" s="52">
        <v>10</v>
      </c>
      <c r="Q36" s="53">
        <f t="shared" ref="Q36:AS36" si="7">IF(Q37&lt;&gt;""&amp;Q27&lt;&gt;"",Q27-Q37,"")</f>
        <v>156</v>
      </c>
      <c r="R36" s="53">
        <f t="shared" si="7"/>
        <v>187</v>
      </c>
      <c r="S36" s="53">
        <f t="shared" si="7"/>
        <v>172</v>
      </c>
      <c r="T36" s="53">
        <f t="shared" si="7"/>
        <v>72</v>
      </c>
      <c r="U36" s="53">
        <f t="shared" si="7"/>
        <v>44</v>
      </c>
      <c r="V36" s="53">
        <f t="shared" si="7"/>
        <v>39</v>
      </c>
      <c r="W36" s="53">
        <f t="shared" si="7"/>
        <v>49</v>
      </c>
      <c r="X36" s="53">
        <f t="shared" si="7"/>
        <v>30</v>
      </c>
      <c r="Y36" s="53">
        <f t="shared" si="7"/>
        <v>28</v>
      </c>
      <c r="Z36" s="53">
        <f t="shared" si="7"/>
        <v>28</v>
      </c>
      <c r="AA36" s="53">
        <f t="shared" si="7"/>
        <v>23</v>
      </c>
      <c r="AB36" s="53">
        <f t="shared" si="7"/>
        <v>8</v>
      </c>
      <c r="AC36" s="53">
        <f t="shared" si="7"/>
        <v>13</v>
      </c>
      <c r="AD36" s="53">
        <f t="shared" si="7"/>
        <v>26</v>
      </c>
      <c r="AE36" s="53">
        <f t="shared" si="7"/>
        <v>14</v>
      </c>
      <c r="AF36" s="53">
        <f t="shared" si="7"/>
        <v>14</v>
      </c>
      <c r="AG36" s="53">
        <f t="shared" si="7"/>
        <v>28</v>
      </c>
      <c r="AH36" s="53">
        <f t="shared" si="7"/>
        <v>32</v>
      </c>
      <c r="AI36" s="53">
        <f t="shared" si="7"/>
        <v>23</v>
      </c>
      <c r="AJ36" s="53">
        <f t="shared" si="7"/>
        <v>22</v>
      </c>
      <c r="AK36" s="53">
        <f t="shared" si="7"/>
        <v>13</v>
      </c>
      <c r="AL36" s="53">
        <f t="shared" si="7"/>
        <v>16</v>
      </c>
      <c r="AM36" s="53">
        <f t="shared" si="7"/>
        <v>0</v>
      </c>
      <c r="AN36" s="53">
        <f t="shared" si="7"/>
        <v>0</v>
      </c>
      <c r="AO36" s="53">
        <f t="shared" si="7"/>
        <v>0</v>
      </c>
      <c r="AP36" s="53">
        <f t="shared" si="7"/>
        <v>0</v>
      </c>
      <c r="AQ36" s="53">
        <f t="shared" si="7"/>
        <v>0</v>
      </c>
      <c r="AR36" s="53">
        <f t="shared" si="7"/>
        <v>0</v>
      </c>
      <c r="AS36" s="53">
        <f t="shared" si="7"/>
        <v>0</v>
      </c>
      <c r="AT36" s="188"/>
    </row>
    <row r="37" spans="1:46" ht="21.6" customHeight="1" x14ac:dyDescent="0.3">
      <c r="A37" s="154"/>
      <c r="B37" s="183"/>
      <c r="C37" s="184"/>
      <c r="D37" s="185"/>
      <c r="E37" s="186"/>
      <c r="F37" s="184"/>
      <c r="G37" s="187"/>
      <c r="H37" s="189" t="s">
        <v>73</v>
      </c>
      <c r="I37" s="189"/>
      <c r="J37" s="189"/>
      <c r="K37" s="189"/>
      <c r="L37" s="189"/>
      <c r="M37" s="189"/>
      <c r="N37" s="189"/>
      <c r="O37" s="189"/>
      <c r="P37" s="189"/>
      <c r="Q37" s="56">
        <v>43264</v>
      </c>
      <c r="R37" s="56">
        <v>43264</v>
      </c>
      <c r="S37" s="56">
        <v>43315</v>
      </c>
      <c r="T37" s="56">
        <v>43446</v>
      </c>
      <c r="U37" s="56">
        <v>43500</v>
      </c>
      <c r="V37" s="56">
        <v>43539</v>
      </c>
      <c r="W37" s="56">
        <v>43556</v>
      </c>
      <c r="X37" s="56">
        <v>43605</v>
      </c>
      <c r="Y37" s="56">
        <v>43635</v>
      </c>
      <c r="Z37" s="56">
        <v>43669</v>
      </c>
      <c r="AA37" s="56">
        <v>43703</v>
      </c>
      <c r="AB37" s="56">
        <v>43747</v>
      </c>
      <c r="AC37" s="56">
        <v>43774</v>
      </c>
      <c r="AD37" s="56">
        <v>43791</v>
      </c>
      <c r="AE37" s="56">
        <v>43837</v>
      </c>
      <c r="AF37" s="56">
        <v>43866</v>
      </c>
      <c r="AG37" s="56">
        <v>43879</v>
      </c>
      <c r="AH37" s="56">
        <v>43916</v>
      </c>
      <c r="AI37" s="56">
        <v>43949</v>
      </c>
      <c r="AJ37" s="56">
        <v>43976</v>
      </c>
      <c r="AK37" s="56">
        <v>44014</v>
      </c>
      <c r="AL37" s="56">
        <v>44046</v>
      </c>
      <c r="AM37" s="56"/>
      <c r="AN37" s="56"/>
      <c r="AO37" s="56"/>
      <c r="AP37" s="56"/>
      <c r="AQ37" s="56"/>
      <c r="AR37" s="56"/>
      <c r="AS37" s="56"/>
      <c r="AT37" s="188"/>
    </row>
    <row r="38" spans="1:46" ht="19.350000000000001" customHeight="1" x14ac:dyDescent="0.3">
      <c r="A38" s="154"/>
      <c r="B38" s="157">
        <v>9</v>
      </c>
      <c r="C38" s="144" t="s">
        <v>74</v>
      </c>
      <c r="D38" s="55" t="s">
        <v>75</v>
      </c>
      <c r="E38" s="26" t="s">
        <v>6</v>
      </c>
      <c r="F38" s="5" t="s">
        <v>7</v>
      </c>
      <c r="G38" s="50" t="s">
        <v>67</v>
      </c>
      <c r="H38" s="13" t="s">
        <v>38</v>
      </c>
      <c r="I38" s="51">
        <v>86</v>
      </c>
      <c r="J38" s="15">
        <f>P38</f>
        <v>81</v>
      </c>
      <c r="K38" s="16" t="s">
        <v>39</v>
      </c>
      <c r="L38" s="16" t="s">
        <v>40</v>
      </c>
      <c r="M38" s="16" t="s">
        <v>39</v>
      </c>
      <c r="N38" s="15">
        <f>I38</f>
        <v>86</v>
      </c>
      <c r="O38" s="31" t="s">
        <v>41</v>
      </c>
      <c r="P38" s="52">
        <v>81</v>
      </c>
      <c r="Q38" s="30">
        <v>163</v>
      </c>
      <c r="R38" s="7">
        <v>182</v>
      </c>
      <c r="S38" s="7">
        <v>162</v>
      </c>
      <c r="T38" s="7">
        <v>147</v>
      </c>
      <c r="U38" s="7">
        <v>115</v>
      </c>
      <c r="V38" s="7">
        <v>84</v>
      </c>
      <c r="W38" s="7">
        <v>68</v>
      </c>
      <c r="X38" s="7">
        <v>88</v>
      </c>
      <c r="Y38" s="7">
        <v>76</v>
      </c>
      <c r="Z38" s="7">
        <v>77</v>
      </c>
      <c r="AA38" s="7">
        <v>91</v>
      </c>
      <c r="AB38" s="7">
        <v>53</v>
      </c>
      <c r="AC38" s="7">
        <v>52</v>
      </c>
      <c r="AD38" s="7">
        <v>62</v>
      </c>
      <c r="AE38" s="7">
        <v>59</v>
      </c>
      <c r="AF38" s="7">
        <v>54</v>
      </c>
      <c r="AG38" s="7">
        <v>50</v>
      </c>
      <c r="AH38" s="7">
        <v>60</v>
      </c>
      <c r="AI38" s="7">
        <v>58</v>
      </c>
      <c r="AJ38" s="7">
        <v>72</v>
      </c>
      <c r="AK38" s="7">
        <v>39</v>
      </c>
      <c r="AL38" s="7">
        <v>44</v>
      </c>
      <c r="AM38" s="7"/>
      <c r="AN38" s="7"/>
      <c r="AO38" s="7"/>
      <c r="AP38" s="7"/>
      <c r="AQ38" s="7"/>
      <c r="AR38" s="7"/>
      <c r="AS38" s="7"/>
      <c r="AT38" s="3"/>
    </row>
    <row r="39" spans="1:46" ht="40.799999999999997" x14ac:dyDescent="0.3">
      <c r="A39" s="154"/>
      <c r="B39" s="157"/>
      <c r="C39" s="144"/>
      <c r="D39" s="55" t="s">
        <v>76</v>
      </c>
      <c r="E39" s="26" t="s">
        <v>6</v>
      </c>
      <c r="F39" s="5" t="s">
        <v>7</v>
      </c>
      <c r="G39" s="50" t="s">
        <v>67</v>
      </c>
      <c r="H39" s="13" t="s">
        <v>38</v>
      </c>
      <c r="I39" s="51">
        <v>49</v>
      </c>
      <c r="J39" s="15">
        <f>P39</f>
        <v>47</v>
      </c>
      <c r="K39" s="16" t="s">
        <v>39</v>
      </c>
      <c r="L39" s="16" t="s">
        <v>40</v>
      </c>
      <c r="M39" s="16" t="s">
        <v>39</v>
      </c>
      <c r="N39" s="15">
        <f>I39</f>
        <v>49</v>
      </c>
      <c r="O39" s="31" t="s">
        <v>41</v>
      </c>
      <c r="P39" s="52">
        <v>47</v>
      </c>
      <c r="Q39" s="30">
        <v>3</v>
      </c>
      <c r="R39" s="7">
        <v>146</v>
      </c>
      <c r="S39" s="7">
        <v>118</v>
      </c>
      <c r="T39" s="7">
        <v>113</v>
      </c>
      <c r="U39" s="7">
        <v>83</v>
      </c>
      <c r="V39" s="7">
        <v>49</v>
      </c>
      <c r="W39" s="7">
        <v>44</v>
      </c>
      <c r="X39" s="7">
        <v>56</v>
      </c>
      <c r="Y39" s="7">
        <v>61</v>
      </c>
      <c r="Z39" s="7">
        <v>35</v>
      </c>
      <c r="AA39" s="7">
        <v>36</v>
      </c>
      <c r="AB39" s="7">
        <v>22</v>
      </c>
      <c r="AC39" s="7">
        <v>22</v>
      </c>
      <c r="AD39" s="7">
        <v>32</v>
      </c>
      <c r="AE39" s="7">
        <v>31</v>
      </c>
      <c r="AF39" s="7">
        <v>27</v>
      </c>
      <c r="AG39" s="7">
        <v>35</v>
      </c>
      <c r="AH39" s="7">
        <v>38</v>
      </c>
      <c r="AI39" s="7">
        <v>38</v>
      </c>
      <c r="AJ39" s="7">
        <v>53</v>
      </c>
      <c r="AK39" s="7">
        <v>23</v>
      </c>
      <c r="AL39" s="7">
        <v>28</v>
      </c>
      <c r="AM39" s="7"/>
      <c r="AN39" s="7"/>
      <c r="AO39" s="7"/>
      <c r="AP39" s="7"/>
      <c r="AQ39" s="7"/>
      <c r="AR39" s="7"/>
      <c r="AS39" s="7"/>
      <c r="AT39" s="3"/>
    </row>
    <row r="40" spans="1:46" ht="14.4" customHeight="1" x14ac:dyDescent="0.3">
      <c r="A40" s="149" t="s">
        <v>77</v>
      </c>
      <c r="B40" s="150">
        <v>10</v>
      </c>
      <c r="C40" s="151" t="s">
        <v>78</v>
      </c>
      <c r="D40" s="151" t="s">
        <v>79</v>
      </c>
      <c r="E40" s="151" t="s">
        <v>6</v>
      </c>
      <c r="F40" s="151" t="s">
        <v>7</v>
      </c>
      <c r="G40" s="151" t="s">
        <v>63</v>
      </c>
      <c r="H40" s="58" t="s">
        <v>41</v>
      </c>
      <c r="I40" s="59">
        <v>0.5</v>
      </c>
      <c r="J40" s="60">
        <f>I40</f>
        <v>0.5</v>
      </c>
      <c r="K40" s="61" t="s">
        <v>39</v>
      </c>
      <c r="L40" s="61" t="s">
        <v>40</v>
      </c>
      <c r="M40" s="61" t="s">
        <v>39</v>
      </c>
      <c r="N40" s="60">
        <f>P40</f>
        <v>0.65</v>
      </c>
      <c r="O40" s="62" t="s">
        <v>38</v>
      </c>
      <c r="P40" s="63">
        <v>0.65</v>
      </c>
      <c r="Q40" s="64" t="e">
        <f t="shared" ref="Q40:AS40" si="8">Q42/Q41</f>
        <v>#DIV/0!</v>
      </c>
      <c r="R40" s="64">
        <f t="shared" si="8"/>
        <v>0</v>
      </c>
      <c r="S40" s="64" t="e">
        <f t="shared" si="8"/>
        <v>#DIV/0!</v>
      </c>
      <c r="T40" s="64">
        <f t="shared" si="8"/>
        <v>0.25</v>
      </c>
      <c r="U40" s="64">
        <f t="shared" si="8"/>
        <v>0.5714285714285714</v>
      </c>
      <c r="V40" s="64">
        <f t="shared" si="8"/>
        <v>1</v>
      </c>
      <c r="W40" s="64">
        <f t="shared" si="8"/>
        <v>0.69230769230769229</v>
      </c>
      <c r="X40" s="64">
        <f t="shared" si="8"/>
        <v>0.82352941176470584</v>
      </c>
      <c r="Y40" s="64">
        <f t="shared" si="8"/>
        <v>0.5</v>
      </c>
      <c r="Z40" s="64">
        <f t="shared" si="8"/>
        <v>0.36363636363636365</v>
      </c>
      <c r="AA40" s="64">
        <f t="shared" si="8"/>
        <v>0.66666666666666663</v>
      </c>
      <c r="AB40" s="64">
        <f t="shared" si="8"/>
        <v>0.58333333333333337</v>
      </c>
      <c r="AC40" s="64">
        <f t="shared" si="8"/>
        <v>0.31818181818181818</v>
      </c>
      <c r="AD40" s="64">
        <f t="shared" si="8"/>
        <v>0.53846153846153844</v>
      </c>
      <c r="AE40" s="64">
        <f t="shared" si="8"/>
        <v>0.8</v>
      </c>
      <c r="AF40" s="64">
        <f t="shared" si="8"/>
        <v>0.88888888888888884</v>
      </c>
      <c r="AG40" s="64">
        <f t="shared" si="8"/>
        <v>0.7</v>
      </c>
      <c r="AH40" s="64">
        <f t="shared" si="8"/>
        <v>0.4</v>
      </c>
      <c r="AI40" s="64">
        <f t="shared" si="8"/>
        <v>0</v>
      </c>
      <c r="AJ40" s="64">
        <f t="shared" si="8"/>
        <v>0</v>
      </c>
      <c r="AK40" s="64">
        <f t="shared" si="8"/>
        <v>0.73333333333333328</v>
      </c>
      <c r="AL40" s="64">
        <f t="shared" si="8"/>
        <v>0.5</v>
      </c>
      <c r="AM40" s="64" t="e">
        <f t="shared" si="8"/>
        <v>#DIV/0!</v>
      </c>
      <c r="AN40" s="64" t="e">
        <f t="shared" si="8"/>
        <v>#DIV/0!</v>
      </c>
      <c r="AO40" s="64" t="e">
        <f t="shared" si="8"/>
        <v>#DIV/0!</v>
      </c>
      <c r="AP40" s="64" t="e">
        <f t="shared" si="8"/>
        <v>#DIV/0!</v>
      </c>
      <c r="AQ40" s="64" t="e">
        <f t="shared" si="8"/>
        <v>#DIV/0!</v>
      </c>
      <c r="AR40" s="64" t="e">
        <f t="shared" si="8"/>
        <v>#DIV/0!</v>
      </c>
      <c r="AS40" s="64" t="e">
        <f t="shared" si="8"/>
        <v>#DIV/0!</v>
      </c>
      <c r="AT40" s="65"/>
    </row>
    <row r="41" spans="1:46" ht="14.4" customHeight="1" x14ac:dyDescent="0.3">
      <c r="A41" s="149"/>
      <c r="B41" s="150"/>
      <c r="C41" s="151"/>
      <c r="D41" s="151"/>
      <c r="E41" s="151"/>
      <c r="F41" s="151"/>
      <c r="G41" s="151"/>
      <c r="H41" s="152" t="s">
        <v>80</v>
      </c>
      <c r="I41" s="152"/>
      <c r="J41" s="152"/>
      <c r="K41" s="152"/>
      <c r="L41" s="152"/>
      <c r="M41" s="152"/>
      <c r="N41" s="152"/>
      <c r="O41" s="152"/>
      <c r="P41" s="152"/>
      <c r="Q41" s="66">
        <v>0</v>
      </c>
      <c r="R41" s="66">
        <v>3</v>
      </c>
      <c r="S41" s="66">
        <v>0</v>
      </c>
      <c r="T41" s="66">
        <v>4</v>
      </c>
      <c r="U41" s="66">
        <v>7</v>
      </c>
      <c r="V41" s="66">
        <v>12</v>
      </c>
      <c r="W41" s="66">
        <v>13</v>
      </c>
      <c r="X41" s="66">
        <v>17</v>
      </c>
      <c r="Y41" s="66">
        <v>14</v>
      </c>
      <c r="Z41" s="66">
        <v>11</v>
      </c>
      <c r="AA41" s="66">
        <v>12</v>
      </c>
      <c r="AB41" s="66">
        <v>12</v>
      </c>
      <c r="AC41" s="66">
        <v>22</v>
      </c>
      <c r="AD41" s="66">
        <v>13</v>
      </c>
      <c r="AE41" s="66">
        <v>10</v>
      </c>
      <c r="AF41" s="66">
        <v>9</v>
      </c>
      <c r="AG41" s="66">
        <v>10</v>
      </c>
      <c r="AH41" s="66">
        <v>15</v>
      </c>
      <c r="AI41" s="66">
        <v>15</v>
      </c>
      <c r="AJ41" s="66">
        <v>13</v>
      </c>
      <c r="AK41" s="66">
        <v>15</v>
      </c>
      <c r="AL41" s="66">
        <v>16</v>
      </c>
      <c r="AM41" s="66"/>
      <c r="AN41" s="66"/>
      <c r="AO41" s="66"/>
      <c r="AP41" s="66"/>
      <c r="AQ41" s="66"/>
      <c r="AR41" s="66"/>
      <c r="AS41" s="66"/>
      <c r="AT41" s="3"/>
    </row>
    <row r="42" spans="1:46" ht="15" customHeight="1" x14ac:dyDescent="0.3">
      <c r="A42" s="149"/>
      <c r="B42" s="150"/>
      <c r="C42" s="151"/>
      <c r="D42" s="151"/>
      <c r="E42" s="151"/>
      <c r="F42" s="151"/>
      <c r="G42" s="151"/>
      <c r="H42" s="152" t="s">
        <v>81</v>
      </c>
      <c r="I42" s="152"/>
      <c r="J42" s="152"/>
      <c r="K42" s="152"/>
      <c r="L42" s="152"/>
      <c r="M42" s="152"/>
      <c r="N42" s="152"/>
      <c r="O42" s="152"/>
      <c r="P42" s="152"/>
      <c r="Q42" s="66">
        <v>0</v>
      </c>
      <c r="R42" s="66">
        <v>0</v>
      </c>
      <c r="S42" s="66">
        <v>0</v>
      </c>
      <c r="T42" s="66">
        <v>1</v>
      </c>
      <c r="U42" s="66">
        <v>4</v>
      </c>
      <c r="V42" s="66">
        <v>12</v>
      </c>
      <c r="W42" s="66">
        <v>9</v>
      </c>
      <c r="X42" s="66">
        <v>14</v>
      </c>
      <c r="Y42" s="66">
        <v>7</v>
      </c>
      <c r="Z42" s="66">
        <v>4</v>
      </c>
      <c r="AA42" s="66">
        <v>8</v>
      </c>
      <c r="AB42" s="66">
        <v>7</v>
      </c>
      <c r="AC42" s="66">
        <v>7</v>
      </c>
      <c r="AD42" s="66">
        <v>7</v>
      </c>
      <c r="AE42" s="66">
        <v>8</v>
      </c>
      <c r="AF42" s="66">
        <v>8</v>
      </c>
      <c r="AG42" s="66">
        <v>7</v>
      </c>
      <c r="AH42" s="66">
        <v>6</v>
      </c>
      <c r="AI42" s="66">
        <v>0</v>
      </c>
      <c r="AJ42" s="66">
        <v>0</v>
      </c>
      <c r="AK42" s="66">
        <v>11</v>
      </c>
      <c r="AL42" s="66">
        <v>8</v>
      </c>
      <c r="AM42" s="66"/>
      <c r="AN42" s="66"/>
      <c r="AO42" s="66"/>
      <c r="AP42" s="66"/>
      <c r="AQ42" s="66"/>
      <c r="AR42" s="66"/>
      <c r="AS42" s="66"/>
      <c r="AT42" s="3"/>
    </row>
    <row r="43" spans="1:46" ht="20.399999999999999" x14ac:dyDescent="0.3">
      <c r="A43" s="149"/>
      <c r="B43" s="67">
        <v>11</v>
      </c>
      <c r="C43" s="49" t="s">
        <v>82</v>
      </c>
      <c r="D43" s="26" t="s">
        <v>83</v>
      </c>
      <c r="E43" s="26" t="s">
        <v>6</v>
      </c>
      <c r="F43" s="5" t="s">
        <v>7</v>
      </c>
      <c r="G43" s="27" t="s">
        <v>84</v>
      </c>
      <c r="H43" s="58" t="s">
        <v>41</v>
      </c>
      <c r="I43" s="51">
        <v>30</v>
      </c>
      <c r="J43" s="15">
        <f>I43</f>
        <v>30</v>
      </c>
      <c r="K43" s="16" t="s">
        <v>39</v>
      </c>
      <c r="L43" s="16" t="s">
        <v>40</v>
      </c>
      <c r="M43" s="16" t="s">
        <v>39</v>
      </c>
      <c r="N43" s="15">
        <f>P43</f>
        <v>32</v>
      </c>
      <c r="O43" s="62" t="s">
        <v>38</v>
      </c>
      <c r="P43" s="52">
        <v>32</v>
      </c>
      <c r="Q43" s="66">
        <v>0</v>
      </c>
      <c r="R43" s="66">
        <v>0</v>
      </c>
      <c r="S43" s="66">
        <v>7</v>
      </c>
      <c r="T43" s="66">
        <v>9</v>
      </c>
      <c r="U43" s="66">
        <v>11</v>
      </c>
      <c r="V43" s="66">
        <v>19</v>
      </c>
      <c r="W43" s="66">
        <v>15</v>
      </c>
      <c r="X43" s="66">
        <v>23</v>
      </c>
      <c r="Y43" s="66">
        <v>22</v>
      </c>
      <c r="Z43" s="66">
        <v>23</v>
      </c>
      <c r="AA43" s="66">
        <v>30</v>
      </c>
      <c r="AB43" s="66">
        <v>30</v>
      </c>
      <c r="AC43" s="66">
        <v>33</v>
      </c>
      <c r="AD43" s="66">
        <v>32</v>
      </c>
      <c r="AE43" s="66">
        <v>38</v>
      </c>
      <c r="AF43" s="66">
        <v>38</v>
      </c>
      <c r="AG43" s="66">
        <v>36</v>
      </c>
      <c r="AH43" s="66">
        <v>39</v>
      </c>
      <c r="AI43" s="66">
        <v>38</v>
      </c>
      <c r="AJ43" s="66">
        <v>52</v>
      </c>
      <c r="AK43" s="66">
        <v>43</v>
      </c>
      <c r="AL43" s="66">
        <v>48</v>
      </c>
      <c r="AM43" s="66"/>
      <c r="AN43" s="66"/>
      <c r="AO43" s="66"/>
      <c r="AP43" s="66"/>
      <c r="AQ43" s="66"/>
      <c r="AR43" s="66"/>
      <c r="AS43" s="66"/>
      <c r="AT43" s="3"/>
    </row>
    <row r="44" spans="1:46" ht="20.399999999999999" x14ac:dyDescent="0.3">
      <c r="A44" s="149"/>
      <c r="B44" s="67">
        <v>12</v>
      </c>
      <c r="C44" s="49" t="s">
        <v>85</v>
      </c>
      <c r="D44" s="26" t="s">
        <v>86</v>
      </c>
      <c r="E44" s="26" t="s">
        <v>6</v>
      </c>
      <c r="F44" s="5" t="s">
        <v>7</v>
      </c>
      <c r="G44" s="27" t="s">
        <v>59</v>
      </c>
      <c r="H44" s="13" t="s">
        <v>38</v>
      </c>
      <c r="I44" s="51">
        <v>19</v>
      </c>
      <c r="J44" s="15">
        <f>P44</f>
        <v>18</v>
      </c>
      <c r="K44" s="16" t="s">
        <v>39</v>
      </c>
      <c r="L44" s="16" t="s">
        <v>40</v>
      </c>
      <c r="M44" s="16" t="s">
        <v>39</v>
      </c>
      <c r="N44" s="15">
        <f>I44</f>
        <v>19</v>
      </c>
      <c r="O44" s="31" t="s">
        <v>41</v>
      </c>
      <c r="P44" s="52">
        <v>18</v>
      </c>
      <c r="Q44" s="66">
        <v>0</v>
      </c>
      <c r="R44" s="66">
        <v>0</v>
      </c>
      <c r="S44" s="66">
        <v>38</v>
      </c>
      <c r="T44" s="66">
        <v>44</v>
      </c>
      <c r="U44" s="66">
        <v>34</v>
      </c>
      <c r="V44" s="66">
        <v>31</v>
      </c>
      <c r="W44" s="66">
        <v>40</v>
      </c>
      <c r="X44" s="66">
        <v>51</v>
      </c>
      <c r="Y44" s="66">
        <v>35</v>
      </c>
      <c r="Z44" s="66">
        <v>24</v>
      </c>
      <c r="AA44" s="66">
        <v>24</v>
      </c>
      <c r="AB44" s="66">
        <v>19</v>
      </c>
      <c r="AC44" s="66">
        <v>10</v>
      </c>
      <c r="AD44" s="66">
        <v>9</v>
      </c>
      <c r="AE44" s="66">
        <v>5</v>
      </c>
      <c r="AF44" s="66">
        <v>8</v>
      </c>
      <c r="AG44" s="66">
        <v>9</v>
      </c>
      <c r="AH44" s="66">
        <v>7</v>
      </c>
      <c r="AI44" s="66">
        <v>14</v>
      </c>
      <c r="AJ44" s="66">
        <v>12</v>
      </c>
      <c r="AK44" s="66">
        <v>11</v>
      </c>
      <c r="AL44" s="66">
        <v>8</v>
      </c>
      <c r="AM44" s="66"/>
      <c r="AN44" s="66"/>
      <c r="AO44" s="66"/>
      <c r="AP44" s="66"/>
      <c r="AQ44" s="66"/>
      <c r="AR44" s="66"/>
      <c r="AS44" s="66"/>
      <c r="AT44" s="3"/>
    </row>
    <row r="45" spans="1:46" ht="14.4" customHeight="1" x14ac:dyDescent="0.3">
      <c r="A45" s="149"/>
      <c r="B45" s="181">
        <v>13</v>
      </c>
      <c r="C45" s="182" t="s">
        <v>87</v>
      </c>
      <c r="D45" s="182" t="s">
        <v>88</v>
      </c>
      <c r="E45" s="180" t="s">
        <v>6</v>
      </c>
      <c r="F45" s="180" t="s">
        <v>7</v>
      </c>
      <c r="G45" s="180" t="s">
        <v>8</v>
      </c>
      <c r="H45" s="177" t="s">
        <v>10</v>
      </c>
      <c r="I45" s="177"/>
      <c r="J45" s="177"/>
      <c r="K45" s="177"/>
      <c r="L45" s="177"/>
      <c r="M45" s="177"/>
      <c r="N45" s="177"/>
      <c r="O45" s="177"/>
      <c r="P45" s="177"/>
      <c r="Q45" s="6">
        <v>0</v>
      </c>
      <c r="R45" s="6">
        <v>2</v>
      </c>
      <c r="S45" s="6">
        <v>26</v>
      </c>
      <c r="T45" s="6">
        <v>41</v>
      </c>
      <c r="U45" s="7">
        <v>50</v>
      </c>
      <c r="V45" s="7">
        <v>65</v>
      </c>
      <c r="W45" s="6">
        <v>53</v>
      </c>
      <c r="X45" s="7">
        <v>50</v>
      </c>
      <c r="Y45" s="7">
        <v>54</v>
      </c>
      <c r="Z45" s="6">
        <v>64</v>
      </c>
      <c r="AA45" s="7">
        <v>55</v>
      </c>
      <c r="AB45" s="7">
        <v>46</v>
      </c>
      <c r="AC45" s="6">
        <v>50</v>
      </c>
      <c r="AD45" s="7">
        <v>49</v>
      </c>
      <c r="AE45" s="7">
        <v>29</v>
      </c>
      <c r="AF45" s="6">
        <v>39</v>
      </c>
      <c r="AG45" s="6">
        <v>52</v>
      </c>
      <c r="AH45" s="7">
        <v>39</v>
      </c>
      <c r="AI45" s="7">
        <v>37</v>
      </c>
      <c r="AJ45" s="6">
        <v>39</v>
      </c>
      <c r="AK45" s="7">
        <v>46</v>
      </c>
      <c r="AL45" s="6">
        <v>34</v>
      </c>
      <c r="AM45" s="7"/>
      <c r="AN45" s="7"/>
      <c r="AO45" s="7"/>
      <c r="AP45" s="7"/>
      <c r="AQ45" s="6"/>
      <c r="AR45" s="7"/>
      <c r="AS45" s="7"/>
      <c r="AT45" s="172"/>
    </row>
    <row r="46" spans="1:46" ht="14.4" customHeight="1" x14ac:dyDescent="0.3">
      <c r="A46" s="149"/>
      <c r="B46" s="181"/>
      <c r="C46" s="182"/>
      <c r="D46" s="182"/>
      <c r="E46" s="180"/>
      <c r="F46" s="180"/>
      <c r="G46" s="180"/>
      <c r="H46" s="177" t="s">
        <v>11</v>
      </c>
      <c r="I46" s="177"/>
      <c r="J46" s="177"/>
      <c r="K46" s="177"/>
      <c r="L46" s="177"/>
      <c r="M46" s="177"/>
      <c r="N46" s="177"/>
      <c r="O46" s="177"/>
      <c r="P46" s="177"/>
      <c r="Q46" s="6">
        <v>0</v>
      </c>
      <c r="R46" s="6">
        <v>1</v>
      </c>
      <c r="S46" s="6">
        <v>29</v>
      </c>
      <c r="T46" s="6">
        <v>34</v>
      </c>
      <c r="U46" s="7">
        <v>33</v>
      </c>
      <c r="V46" s="7">
        <v>60</v>
      </c>
      <c r="W46" s="6">
        <v>54</v>
      </c>
      <c r="X46" s="7">
        <v>60</v>
      </c>
      <c r="Y46" s="7">
        <v>57</v>
      </c>
      <c r="Z46" s="6">
        <v>34</v>
      </c>
      <c r="AA46" s="7">
        <v>58</v>
      </c>
      <c r="AB46" s="7">
        <v>49</v>
      </c>
      <c r="AC46" s="6">
        <v>77</v>
      </c>
      <c r="AD46" s="7">
        <v>68</v>
      </c>
      <c r="AE46" s="7">
        <v>51</v>
      </c>
      <c r="AF46" s="6">
        <v>66</v>
      </c>
      <c r="AG46" s="6">
        <v>39</v>
      </c>
      <c r="AH46" s="7">
        <v>35</v>
      </c>
      <c r="AI46" s="7">
        <v>32</v>
      </c>
      <c r="AJ46" s="6">
        <v>57</v>
      </c>
      <c r="AK46" s="7">
        <v>50</v>
      </c>
      <c r="AL46" s="6">
        <v>38</v>
      </c>
      <c r="AM46" s="7"/>
      <c r="AN46" s="7"/>
      <c r="AO46" s="7"/>
      <c r="AP46" s="7"/>
      <c r="AQ46" s="6"/>
      <c r="AR46" s="7"/>
      <c r="AS46" s="7"/>
      <c r="AT46" s="172"/>
    </row>
    <row r="47" spans="1:46" ht="14.4" customHeight="1" x14ac:dyDescent="0.3">
      <c r="A47" s="149"/>
      <c r="B47" s="181"/>
      <c r="C47" s="182"/>
      <c r="D47" s="182"/>
      <c r="E47" s="180"/>
      <c r="F47" s="180"/>
      <c r="G47" s="180"/>
      <c r="H47" s="177" t="s">
        <v>12</v>
      </c>
      <c r="I47" s="177"/>
      <c r="J47" s="177"/>
      <c r="K47" s="177"/>
      <c r="L47" s="177"/>
      <c r="M47" s="177"/>
      <c r="N47" s="177"/>
      <c r="O47" s="177"/>
      <c r="P47" s="177"/>
      <c r="Q47" s="6">
        <v>0</v>
      </c>
      <c r="R47" s="6">
        <v>4</v>
      </c>
      <c r="S47" s="6">
        <v>19</v>
      </c>
      <c r="T47" s="6">
        <v>37</v>
      </c>
      <c r="U47" s="7">
        <v>43</v>
      </c>
      <c r="V47" s="7">
        <v>35</v>
      </c>
      <c r="W47" s="6">
        <v>35</v>
      </c>
      <c r="X47" s="7">
        <v>49</v>
      </c>
      <c r="Y47" s="7">
        <v>47</v>
      </c>
      <c r="Z47" s="6">
        <v>46</v>
      </c>
      <c r="AA47" s="7">
        <v>57</v>
      </c>
      <c r="AB47" s="7">
        <v>33</v>
      </c>
      <c r="AC47" s="6">
        <v>53</v>
      </c>
      <c r="AD47" s="7">
        <v>35</v>
      </c>
      <c r="AE47" s="7">
        <v>22</v>
      </c>
      <c r="AF47" s="6">
        <v>38</v>
      </c>
      <c r="AG47" s="6">
        <v>36</v>
      </c>
      <c r="AH47" s="7">
        <v>25</v>
      </c>
      <c r="AI47" s="7">
        <v>28</v>
      </c>
      <c r="AJ47" s="6">
        <v>34</v>
      </c>
      <c r="AK47" s="7">
        <v>49</v>
      </c>
      <c r="AL47" s="6">
        <v>26</v>
      </c>
      <c r="AM47" s="7"/>
      <c r="AN47" s="7"/>
      <c r="AO47" s="7"/>
      <c r="AP47" s="7"/>
      <c r="AQ47" s="6"/>
      <c r="AR47" s="7"/>
      <c r="AS47" s="7"/>
      <c r="AT47" s="172"/>
    </row>
    <row r="48" spans="1:46" ht="14.4" hidden="1" customHeight="1" x14ac:dyDescent="0.3">
      <c r="A48" s="149"/>
      <c r="B48" s="181"/>
      <c r="C48" s="182"/>
      <c r="D48" s="182"/>
      <c r="E48" s="180"/>
      <c r="F48" s="180"/>
      <c r="G48" s="180"/>
      <c r="H48" s="177" t="s">
        <v>13</v>
      </c>
      <c r="I48" s="177"/>
      <c r="J48" s="177"/>
      <c r="K48" s="177"/>
      <c r="L48" s="177"/>
      <c r="M48" s="177"/>
      <c r="N48" s="177"/>
      <c r="O48" s="177"/>
      <c r="P48" s="177"/>
      <c r="Q48" s="6"/>
      <c r="R48" s="6"/>
      <c r="S48" s="6"/>
      <c r="T48" s="6"/>
      <c r="U48" s="7"/>
      <c r="V48" s="7"/>
      <c r="W48" s="6"/>
      <c r="X48" s="7"/>
      <c r="Y48" s="7"/>
      <c r="Z48" s="6"/>
      <c r="AA48" s="7"/>
      <c r="AB48" s="7"/>
      <c r="AC48" s="6"/>
      <c r="AD48" s="7"/>
      <c r="AE48" s="7"/>
      <c r="AF48" s="6"/>
      <c r="AG48" s="7"/>
      <c r="AH48" s="7"/>
      <c r="AI48" s="7"/>
      <c r="AJ48" s="6"/>
      <c r="AK48" s="7"/>
      <c r="AL48" s="6"/>
      <c r="AM48" s="7"/>
      <c r="AN48" s="7"/>
      <c r="AO48" s="7"/>
      <c r="AP48" s="7"/>
      <c r="AQ48" s="6"/>
      <c r="AR48" s="7"/>
      <c r="AS48" s="7"/>
      <c r="AT48" s="3"/>
    </row>
    <row r="49" spans="1:46" ht="14.4" hidden="1" customHeight="1" x14ac:dyDescent="0.3">
      <c r="A49" s="149"/>
      <c r="B49" s="181"/>
      <c r="C49" s="182"/>
      <c r="D49" s="182"/>
      <c r="E49" s="180"/>
      <c r="F49" s="180"/>
      <c r="G49" s="180"/>
      <c r="H49" s="177" t="s">
        <v>14</v>
      </c>
      <c r="I49" s="177"/>
      <c r="J49" s="177"/>
      <c r="K49" s="177"/>
      <c r="L49" s="177"/>
      <c r="M49" s="177"/>
      <c r="N49" s="177"/>
      <c r="O49" s="177"/>
      <c r="P49" s="177"/>
      <c r="Q49" s="6"/>
      <c r="R49" s="6"/>
      <c r="S49" s="6"/>
      <c r="T49" s="6"/>
      <c r="U49" s="7"/>
      <c r="V49" s="7"/>
      <c r="W49" s="6"/>
      <c r="X49" s="7"/>
      <c r="Y49" s="7"/>
      <c r="Z49" s="6"/>
      <c r="AA49" s="7"/>
      <c r="AB49" s="7"/>
      <c r="AC49" s="6"/>
      <c r="AD49" s="7"/>
      <c r="AE49" s="7"/>
      <c r="AF49" s="6"/>
      <c r="AG49" s="7"/>
      <c r="AH49" s="7"/>
      <c r="AI49" s="7"/>
      <c r="AJ49" s="6"/>
      <c r="AK49" s="7"/>
      <c r="AL49" s="6"/>
      <c r="AM49" s="7"/>
      <c r="AN49" s="7"/>
      <c r="AO49" s="7"/>
      <c r="AP49" s="7"/>
      <c r="AQ49" s="6"/>
      <c r="AR49" s="7"/>
      <c r="AS49" s="7"/>
      <c r="AT49" s="3"/>
    </row>
    <row r="50" spans="1:46" ht="14.4" customHeight="1" x14ac:dyDescent="0.3">
      <c r="A50" s="149"/>
      <c r="B50" s="178">
        <v>14</v>
      </c>
      <c r="C50" s="179" t="s">
        <v>89</v>
      </c>
      <c r="D50" s="179" t="s">
        <v>90</v>
      </c>
      <c r="E50" s="180" t="s">
        <v>6</v>
      </c>
      <c r="F50" s="180" t="s">
        <v>7</v>
      </c>
      <c r="G50" s="180" t="s">
        <v>67</v>
      </c>
      <c r="H50" s="13" t="s">
        <v>41</v>
      </c>
      <c r="I50" s="69">
        <v>0.95</v>
      </c>
      <c r="J50" s="70">
        <f>I50</f>
        <v>0.95</v>
      </c>
      <c r="K50" s="16" t="s">
        <v>39</v>
      </c>
      <c r="L50" s="16" t="s">
        <v>40</v>
      </c>
      <c r="M50" s="16" t="s">
        <v>39</v>
      </c>
      <c r="N50" s="70">
        <f>P50</f>
        <v>1</v>
      </c>
      <c r="O50" s="17" t="s">
        <v>38</v>
      </c>
      <c r="P50" s="71">
        <v>1</v>
      </c>
      <c r="Q50" s="72" t="e">
        <f t="shared" ref="Q50:AS50" si="9">AVERAGEIF(Q51:Q55,"&lt;&gt;0",Q51:Q55)</f>
        <v>#DIV/0!</v>
      </c>
      <c r="R50" s="72">
        <f t="shared" si="9"/>
        <v>7.0707070707070703E-3</v>
      </c>
      <c r="S50" s="72">
        <f t="shared" si="9"/>
        <v>0.10962962962962963</v>
      </c>
      <c r="T50" s="72">
        <f t="shared" si="9"/>
        <v>0.15030864197530866</v>
      </c>
      <c r="U50" s="72">
        <f t="shared" si="9"/>
        <v>0.15061728395061727</v>
      </c>
      <c r="V50" s="72">
        <f t="shared" si="9"/>
        <v>0.17275132275132274</v>
      </c>
      <c r="W50" s="72">
        <f t="shared" si="9"/>
        <v>0.19722222222222222</v>
      </c>
      <c r="X50" s="72">
        <f t="shared" si="9"/>
        <v>0.16565656565656567</v>
      </c>
      <c r="Y50" s="72">
        <f t="shared" si="9"/>
        <v>0.1822222222222222</v>
      </c>
      <c r="Z50" s="72">
        <f t="shared" si="9"/>
        <v>0.16</v>
      </c>
      <c r="AA50" s="72">
        <f t="shared" si="9"/>
        <v>0.19222222222222221</v>
      </c>
      <c r="AB50" s="72">
        <f t="shared" si="9"/>
        <v>0.14366635543106132</v>
      </c>
      <c r="AC50" s="72">
        <f t="shared" si="9"/>
        <v>0.17949055775142733</v>
      </c>
      <c r="AD50" s="72">
        <f t="shared" si="9"/>
        <v>0.1702729044834308</v>
      </c>
      <c r="AE50" s="72">
        <f t="shared" si="9"/>
        <v>0.15111111111111111</v>
      </c>
      <c r="AF50" s="72">
        <f t="shared" si="9"/>
        <v>0.16944444444444443</v>
      </c>
      <c r="AG50" s="72">
        <f t="shared" si="9"/>
        <v>0.16601307189542483</v>
      </c>
      <c r="AH50" s="72">
        <f t="shared" si="9"/>
        <v>0.15714285714285714</v>
      </c>
      <c r="AI50" s="72">
        <f t="shared" si="9"/>
        <v>0.31018518518518517</v>
      </c>
      <c r="AJ50" s="72">
        <f t="shared" si="9"/>
        <v>0.19259259259259262</v>
      </c>
      <c r="AK50" s="72">
        <f t="shared" si="9"/>
        <v>0.16397660818713447</v>
      </c>
      <c r="AL50" s="72">
        <f t="shared" si="9"/>
        <v>0.12534495279593319</v>
      </c>
      <c r="AM50" s="72" t="e">
        <f t="shared" si="9"/>
        <v>#DIV/0!</v>
      </c>
      <c r="AN50" s="72" t="e">
        <f t="shared" si="9"/>
        <v>#DIV/0!</v>
      </c>
      <c r="AO50" s="72" t="e">
        <f t="shared" si="9"/>
        <v>#DIV/0!</v>
      </c>
      <c r="AP50" s="72" t="e">
        <f t="shared" si="9"/>
        <v>#DIV/0!</v>
      </c>
      <c r="AQ50" s="72" t="e">
        <f t="shared" si="9"/>
        <v>#DIV/0!</v>
      </c>
      <c r="AR50" s="72" t="e">
        <f t="shared" si="9"/>
        <v>#DIV/0!</v>
      </c>
      <c r="AS50" s="72" t="e">
        <f t="shared" si="9"/>
        <v>#DIV/0!</v>
      </c>
      <c r="AT50" s="172"/>
    </row>
    <row r="51" spans="1:46" ht="14.4" customHeight="1" x14ac:dyDescent="0.3">
      <c r="A51" s="149"/>
      <c r="B51" s="178"/>
      <c r="C51" s="179"/>
      <c r="D51" s="179"/>
      <c r="E51" s="180"/>
      <c r="F51" s="180"/>
      <c r="G51" s="180"/>
      <c r="H51" s="159" t="s">
        <v>10</v>
      </c>
      <c r="I51" s="159"/>
      <c r="J51" s="159"/>
      <c r="K51" s="159"/>
      <c r="L51" s="159"/>
      <c r="M51" s="159"/>
      <c r="N51" s="159"/>
      <c r="O51" s="159"/>
      <c r="P51" s="159"/>
      <c r="Q51" s="72">
        <f>(Q45/(($Q$3-Q4)*$L$4))</f>
        <v>0</v>
      </c>
      <c r="R51" s="72">
        <f t="shared" ref="R51:AS51" si="10">(R45/((R$3-R4)*$L4))</f>
        <v>6.0606060606060606E-3</v>
      </c>
      <c r="S51" s="72">
        <f t="shared" si="10"/>
        <v>0.11555555555555555</v>
      </c>
      <c r="T51" s="72">
        <f t="shared" si="10"/>
        <v>0.17083333333333334</v>
      </c>
      <c r="U51" s="72">
        <f t="shared" si="10"/>
        <v>0.18518518518518517</v>
      </c>
      <c r="V51" s="72">
        <f t="shared" si="10"/>
        <v>0.21666666666666667</v>
      </c>
      <c r="W51" s="72">
        <f t="shared" si="10"/>
        <v>0.22083333333333333</v>
      </c>
      <c r="X51" s="72">
        <f t="shared" si="10"/>
        <v>0.16666666666666666</v>
      </c>
      <c r="Y51" s="72">
        <f t="shared" si="10"/>
        <v>0.2</v>
      </c>
      <c r="Z51" s="72">
        <f t="shared" si="10"/>
        <v>0.21333333333333335</v>
      </c>
      <c r="AA51" s="72">
        <f t="shared" si="10"/>
        <v>0.18333333333333332</v>
      </c>
      <c r="AB51" s="72">
        <f t="shared" si="10"/>
        <v>0.14603174603174604</v>
      </c>
      <c r="AC51" s="72">
        <f t="shared" si="10"/>
        <v>0.15151515151515152</v>
      </c>
      <c r="AD51" s="72">
        <f t="shared" si="10"/>
        <v>0.15555555555555556</v>
      </c>
      <c r="AE51" s="72">
        <f t="shared" si="10"/>
        <v>0.12888888888888889</v>
      </c>
      <c r="AF51" s="72">
        <f t="shared" si="10"/>
        <v>0.13</v>
      </c>
      <c r="AG51" s="72">
        <f t="shared" si="10"/>
        <v>0.20392156862745098</v>
      </c>
      <c r="AH51" s="72">
        <f t="shared" si="10"/>
        <v>0.18571428571428572</v>
      </c>
      <c r="AI51" s="72">
        <f t="shared" si="10"/>
        <v>0.30833333333333335</v>
      </c>
      <c r="AJ51" s="72">
        <f t="shared" si="10"/>
        <v>0.17333333333333334</v>
      </c>
      <c r="AK51" s="72">
        <f t="shared" si="10"/>
        <v>0.15333333333333332</v>
      </c>
      <c r="AL51" s="72">
        <f t="shared" si="10"/>
        <v>0.13333333333333333</v>
      </c>
      <c r="AM51" s="72" t="e">
        <f t="shared" si="10"/>
        <v>#DIV/0!</v>
      </c>
      <c r="AN51" s="72" t="e">
        <f t="shared" si="10"/>
        <v>#DIV/0!</v>
      </c>
      <c r="AO51" s="72" t="e">
        <f t="shared" si="10"/>
        <v>#DIV/0!</v>
      </c>
      <c r="AP51" s="72" t="e">
        <f t="shared" si="10"/>
        <v>#DIV/0!</v>
      </c>
      <c r="AQ51" s="72" t="e">
        <f t="shared" si="10"/>
        <v>#DIV/0!</v>
      </c>
      <c r="AR51" s="72" t="e">
        <f t="shared" si="10"/>
        <v>#DIV/0!</v>
      </c>
      <c r="AS51" s="72" t="e">
        <f t="shared" si="10"/>
        <v>#DIV/0!</v>
      </c>
      <c r="AT51" s="172"/>
    </row>
    <row r="52" spans="1:46" ht="14.4" customHeight="1" x14ac:dyDescent="0.3">
      <c r="A52" s="149"/>
      <c r="B52" s="178"/>
      <c r="C52" s="179"/>
      <c r="D52" s="179"/>
      <c r="E52" s="180"/>
      <c r="F52" s="180"/>
      <c r="G52" s="180"/>
      <c r="H52" s="159" t="s">
        <v>11</v>
      </c>
      <c r="I52" s="159"/>
      <c r="J52" s="159"/>
      <c r="K52" s="159"/>
      <c r="L52" s="159"/>
      <c r="M52" s="159"/>
      <c r="N52" s="159"/>
      <c r="O52" s="159"/>
      <c r="P52" s="159"/>
      <c r="Q52" s="72">
        <f>(Q46/(($Q$3-Q5)*$L5))</f>
        <v>0</v>
      </c>
      <c r="R52" s="72">
        <f t="shared" ref="R52:AS52" si="11">(R46/((R$3-R5)*$L5))</f>
        <v>3.0303030303030303E-3</v>
      </c>
      <c r="S52" s="72">
        <f t="shared" si="11"/>
        <v>0.12888888888888889</v>
      </c>
      <c r="T52" s="72">
        <f t="shared" si="11"/>
        <v>0.12592592592592591</v>
      </c>
      <c r="U52" s="72">
        <f t="shared" si="11"/>
        <v>0.11578947368421053</v>
      </c>
      <c r="V52" s="72">
        <f t="shared" si="11"/>
        <v>0.19047619047619047</v>
      </c>
      <c r="W52" s="72">
        <f t="shared" si="11"/>
        <v>0.22500000000000001</v>
      </c>
      <c r="X52" s="72">
        <f t="shared" si="11"/>
        <v>0.18181818181818182</v>
      </c>
      <c r="Y52" s="72">
        <f t="shared" si="11"/>
        <v>0.19</v>
      </c>
      <c r="Z52" s="72">
        <f t="shared" si="11"/>
        <v>0.11333333333333333</v>
      </c>
      <c r="AA52" s="72">
        <f t="shared" si="11"/>
        <v>0.19333333333333333</v>
      </c>
      <c r="AB52" s="72">
        <f t="shared" si="11"/>
        <v>0.15555555555555556</v>
      </c>
      <c r="AC52" s="72">
        <f t="shared" si="11"/>
        <v>0.23333333333333334</v>
      </c>
      <c r="AD52" s="72">
        <f t="shared" si="11"/>
        <v>0.23859649122807017</v>
      </c>
      <c r="AE52" s="72">
        <f t="shared" si="11"/>
        <v>0.22666666666666666</v>
      </c>
      <c r="AF52" s="72">
        <f t="shared" si="11"/>
        <v>0.22</v>
      </c>
      <c r="AG52" s="72">
        <f t="shared" si="11"/>
        <v>0.15294117647058825</v>
      </c>
      <c r="AH52" s="72">
        <f t="shared" si="11"/>
        <v>0.16666666666666666</v>
      </c>
      <c r="AI52" s="72">
        <f t="shared" si="11"/>
        <v>0.35555555555555557</v>
      </c>
      <c r="AJ52" s="72">
        <f t="shared" si="11"/>
        <v>0.25333333333333335</v>
      </c>
      <c r="AK52" s="72">
        <f t="shared" si="11"/>
        <v>0.16666666666666666</v>
      </c>
      <c r="AL52" s="72">
        <f t="shared" si="11"/>
        <v>0.14074074074074075</v>
      </c>
      <c r="AM52" s="72" t="e">
        <f t="shared" si="11"/>
        <v>#DIV/0!</v>
      </c>
      <c r="AN52" s="72" t="e">
        <f t="shared" si="11"/>
        <v>#DIV/0!</v>
      </c>
      <c r="AO52" s="72" t="e">
        <f t="shared" si="11"/>
        <v>#DIV/0!</v>
      </c>
      <c r="AP52" s="72" t="e">
        <f t="shared" si="11"/>
        <v>#DIV/0!</v>
      </c>
      <c r="AQ52" s="72" t="e">
        <f t="shared" si="11"/>
        <v>#DIV/0!</v>
      </c>
      <c r="AR52" s="72" t="e">
        <f t="shared" si="11"/>
        <v>#DIV/0!</v>
      </c>
      <c r="AS52" s="72" t="e">
        <f t="shared" si="11"/>
        <v>#DIV/0!</v>
      </c>
      <c r="AT52" s="172"/>
    </row>
    <row r="53" spans="1:46" ht="14.4" customHeight="1" x14ac:dyDescent="0.3">
      <c r="A53" s="149"/>
      <c r="B53" s="178"/>
      <c r="C53" s="179"/>
      <c r="D53" s="179"/>
      <c r="E53" s="180"/>
      <c r="F53" s="180"/>
      <c r="G53" s="180"/>
      <c r="H53" s="159" t="s">
        <v>12</v>
      </c>
      <c r="I53" s="159"/>
      <c r="J53" s="159"/>
      <c r="K53" s="159"/>
      <c r="L53" s="159"/>
      <c r="M53" s="159"/>
      <c r="N53" s="159"/>
      <c r="O53" s="159"/>
      <c r="P53" s="159"/>
      <c r="Q53" s="72">
        <f>(Q47/(($Q$3-Q6)*$L6))</f>
        <v>0</v>
      </c>
      <c r="R53" s="72">
        <f t="shared" ref="R53:AS53" si="12">(R47/((R$3-R6)*$L6))</f>
        <v>1.2121212121212121E-2</v>
      </c>
      <c r="S53" s="72">
        <f t="shared" si="12"/>
        <v>8.4444444444444447E-2</v>
      </c>
      <c r="T53" s="72">
        <f t="shared" si="12"/>
        <v>0.15416666666666667</v>
      </c>
      <c r="U53" s="72">
        <f t="shared" si="12"/>
        <v>0.15087719298245614</v>
      </c>
      <c r="V53" s="72">
        <f t="shared" si="12"/>
        <v>0.1111111111111111</v>
      </c>
      <c r="W53" s="72">
        <f t="shared" si="12"/>
        <v>0.14583333333333334</v>
      </c>
      <c r="X53" s="72">
        <f t="shared" si="12"/>
        <v>0.1484848484848485</v>
      </c>
      <c r="Y53" s="72">
        <f t="shared" si="12"/>
        <v>0.15666666666666668</v>
      </c>
      <c r="Z53" s="72">
        <f t="shared" si="12"/>
        <v>0.15333333333333332</v>
      </c>
      <c r="AA53" s="72">
        <f t="shared" si="12"/>
        <v>0.2</v>
      </c>
      <c r="AB53" s="72">
        <f t="shared" si="12"/>
        <v>0.12941176470588237</v>
      </c>
      <c r="AC53" s="72">
        <f t="shared" si="12"/>
        <v>0.15362318840579711</v>
      </c>
      <c r="AD53" s="72">
        <f t="shared" si="12"/>
        <v>0.11666666666666667</v>
      </c>
      <c r="AE53" s="72">
        <f t="shared" si="12"/>
        <v>9.7777777777777783E-2</v>
      </c>
      <c r="AF53" s="72">
        <f t="shared" si="12"/>
        <v>0.15833333333333333</v>
      </c>
      <c r="AG53" s="72">
        <f t="shared" si="12"/>
        <v>0.14117647058823529</v>
      </c>
      <c r="AH53" s="72">
        <f t="shared" si="12"/>
        <v>0.11904761904761904</v>
      </c>
      <c r="AI53" s="72">
        <f t="shared" si="12"/>
        <v>0.26666666666666666</v>
      </c>
      <c r="AJ53" s="72">
        <f t="shared" si="12"/>
        <v>0.15111111111111111</v>
      </c>
      <c r="AK53" s="72">
        <f t="shared" si="12"/>
        <v>0.17192982456140352</v>
      </c>
      <c r="AL53" s="72">
        <f t="shared" si="12"/>
        <v>0.10196078431372549</v>
      </c>
      <c r="AM53" s="72" t="e">
        <f t="shared" si="12"/>
        <v>#DIV/0!</v>
      </c>
      <c r="AN53" s="72" t="e">
        <f t="shared" si="12"/>
        <v>#DIV/0!</v>
      </c>
      <c r="AO53" s="72" t="e">
        <f t="shared" si="12"/>
        <v>#DIV/0!</v>
      </c>
      <c r="AP53" s="72" t="e">
        <f t="shared" si="12"/>
        <v>#DIV/0!</v>
      </c>
      <c r="AQ53" s="72" t="e">
        <f t="shared" si="12"/>
        <v>#DIV/0!</v>
      </c>
      <c r="AR53" s="72" t="e">
        <f t="shared" si="12"/>
        <v>#DIV/0!</v>
      </c>
      <c r="AS53" s="72" t="e">
        <f t="shared" si="12"/>
        <v>#DIV/0!</v>
      </c>
      <c r="AT53" s="172"/>
    </row>
    <row r="54" spans="1:46" ht="14.4" hidden="1" customHeight="1" x14ac:dyDescent="0.3">
      <c r="A54" s="149"/>
      <c r="B54" s="178"/>
      <c r="C54" s="179"/>
      <c r="D54" s="179"/>
      <c r="E54" s="180"/>
      <c r="F54" s="180"/>
      <c r="G54" s="180"/>
      <c r="H54" s="159" t="s">
        <v>13</v>
      </c>
      <c r="I54" s="159"/>
      <c r="J54" s="159"/>
      <c r="K54" s="159"/>
      <c r="L54" s="159"/>
      <c r="M54" s="159"/>
      <c r="N54" s="159"/>
      <c r="O54" s="159"/>
      <c r="P54" s="159"/>
      <c r="Q54" s="73">
        <f>(Q48/(($Q$3-Q7)*$L7))</f>
        <v>0</v>
      </c>
      <c r="R54" s="73">
        <f t="shared" ref="R54:AS54" si="13">(R48/((R$3-R7)*$L7))</f>
        <v>0</v>
      </c>
      <c r="S54" s="73">
        <f t="shared" si="13"/>
        <v>0</v>
      </c>
      <c r="T54" s="74">
        <f t="shared" si="13"/>
        <v>0</v>
      </c>
      <c r="U54" s="74">
        <f t="shared" si="13"/>
        <v>0</v>
      </c>
      <c r="V54" s="74">
        <f t="shared" si="13"/>
        <v>0</v>
      </c>
      <c r="W54" s="74">
        <f t="shared" si="13"/>
        <v>0</v>
      </c>
      <c r="X54" s="74">
        <f t="shared" si="13"/>
        <v>0</v>
      </c>
      <c r="Y54" s="74">
        <f t="shared" si="13"/>
        <v>0</v>
      </c>
      <c r="Z54" s="74">
        <f t="shared" si="13"/>
        <v>0</v>
      </c>
      <c r="AA54" s="74">
        <f t="shared" si="13"/>
        <v>0</v>
      </c>
      <c r="AB54" s="74">
        <f t="shared" si="13"/>
        <v>0</v>
      </c>
      <c r="AC54" s="74">
        <f t="shared" si="13"/>
        <v>0</v>
      </c>
      <c r="AD54" s="74">
        <f t="shared" si="13"/>
        <v>0</v>
      </c>
      <c r="AE54" s="74">
        <f t="shared" si="13"/>
        <v>0</v>
      </c>
      <c r="AF54" s="74">
        <f t="shared" si="13"/>
        <v>0</v>
      </c>
      <c r="AG54" s="74">
        <f t="shared" si="13"/>
        <v>0</v>
      </c>
      <c r="AH54" s="74">
        <f t="shared" si="13"/>
        <v>0</v>
      </c>
      <c r="AI54" s="74">
        <f t="shared" si="13"/>
        <v>0</v>
      </c>
      <c r="AJ54" s="74">
        <f t="shared" si="13"/>
        <v>0</v>
      </c>
      <c r="AK54" s="74">
        <f t="shared" si="13"/>
        <v>0</v>
      </c>
      <c r="AL54" s="74">
        <f t="shared" si="13"/>
        <v>0</v>
      </c>
      <c r="AM54" s="74" t="e">
        <f t="shared" si="13"/>
        <v>#DIV/0!</v>
      </c>
      <c r="AN54" s="74" t="e">
        <f t="shared" si="13"/>
        <v>#DIV/0!</v>
      </c>
      <c r="AO54" s="74" t="e">
        <f t="shared" si="13"/>
        <v>#DIV/0!</v>
      </c>
      <c r="AP54" s="74" t="e">
        <f t="shared" si="13"/>
        <v>#DIV/0!</v>
      </c>
      <c r="AQ54" s="74" t="e">
        <f t="shared" si="13"/>
        <v>#DIV/0!</v>
      </c>
      <c r="AR54" s="74" t="e">
        <f t="shared" si="13"/>
        <v>#DIV/0!</v>
      </c>
      <c r="AS54" s="74" t="e">
        <f t="shared" si="13"/>
        <v>#DIV/0!</v>
      </c>
      <c r="AT54" s="172"/>
    </row>
    <row r="55" spans="1:46" ht="14.4" hidden="1" customHeight="1" x14ac:dyDescent="0.3">
      <c r="A55" s="149"/>
      <c r="B55" s="178"/>
      <c r="C55" s="179"/>
      <c r="D55" s="179"/>
      <c r="E55" s="180"/>
      <c r="F55" s="180"/>
      <c r="G55" s="180"/>
      <c r="H55" s="159" t="s">
        <v>14</v>
      </c>
      <c r="I55" s="159"/>
      <c r="J55" s="159"/>
      <c r="K55" s="159"/>
      <c r="L55" s="159"/>
      <c r="M55" s="159"/>
      <c r="N55" s="159"/>
      <c r="O55" s="159"/>
      <c r="P55" s="159"/>
      <c r="Q55" s="74">
        <f>(Q49/(($Q$3-Q8)*$L8))</f>
        <v>0</v>
      </c>
      <c r="R55" s="74">
        <f t="shared" ref="R55:AS55" si="14">(R49/((R$3-R8)*$L8))</f>
        <v>0</v>
      </c>
      <c r="S55" s="74">
        <f t="shared" si="14"/>
        <v>0</v>
      </c>
      <c r="T55" s="74">
        <f t="shared" si="14"/>
        <v>0</v>
      </c>
      <c r="U55" s="74">
        <f t="shared" si="14"/>
        <v>0</v>
      </c>
      <c r="V55" s="74">
        <f t="shared" si="14"/>
        <v>0</v>
      </c>
      <c r="W55" s="74">
        <f t="shared" si="14"/>
        <v>0</v>
      </c>
      <c r="X55" s="74">
        <f t="shared" si="14"/>
        <v>0</v>
      </c>
      <c r="Y55" s="74">
        <f t="shared" si="14"/>
        <v>0</v>
      </c>
      <c r="Z55" s="74">
        <f t="shared" si="14"/>
        <v>0</v>
      </c>
      <c r="AA55" s="74">
        <f t="shared" si="14"/>
        <v>0</v>
      </c>
      <c r="AB55" s="74">
        <f t="shared" si="14"/>
        <v>0</v>
      </c>
      <c r="AC55" s="74">
        <f t="shared" si="14"/>
        <v>0</v>
      </c>
      <c r="AD55" s="74">
        <f t="shared" si="14"/>
        <v>0</v>
      </c>
      <c r="AE55" s="74">
        <f t="shared" si="14"/>
        <v>0</v>
      </c>
      <c r="AF55" s="74">
        <f t="shared" si="14"/>
        <v>0</v>
      </c>
      <c r="AG55" s="74">
        <f t="shared" si="14"/>
        <v>0</v>
      </c>
      <c r="AH55" s="74">
        <f t="shared" si="14"/>
        <v>0</v>
      </c>
      <c r="AI55" s="74">
        <f t="shared" si="14"/>
        <v>0</v>
      </c>
      <c r="AJ55" s="74">
        <f t="shared" si="14"/>
        <v>0</v>
      </c>
      <c r="AK55" s="74">
        <f t="shared" si="14"/>
        <v>0</v>
      </c>
      <c r="AL55" s="74">
        <f t="shared" si="14"/>
        <v>0</v>
      </c>
      <c r="AM55" s="74" t="e">
        <f t="shared" si="14"/>
        <v>#DIV/0!</v>
      </c>
      <c r="AN55" s="74" t="e">
        <f t="shared" si="14"/>
        <v>#DIV/0!</v>
      </c>
      <c r="AO55" s="74" t="e">
        <f t="shared" si="14"/>
        <v>#DIV/0!</v>
      </c>
      <c r="AP55" s="74" t="e">
        <f t="shared" si="14"/>
        <v>#DIV/0!</v>
      </c>
      <c r="AQ55" s="74" t="e">
        <f t="shared" si="14"/>
        <v>#DIV/0!</v>
      </c>
      <c r="AR55" s="74" t="e">
        <f t="shared" si="14"/>
        <v>#DIV/0!</v>
      </c>
      <c r="AS55" s="74" t="e">
        <f t="shared" si="14"/>
        <v>#DIV/0!</v>
      </c>
      <c r="AT55" s="172"/>
    </row>
    <row r="56" spans="1:46" ht="30.6" x14ac:dyDescent="0.3">
      <c r="A56" s="149"/>
      <c r="B56" s="68">
        <v>15</v>
      </c>
      <c r="C56" s="75" t="s">
        <v>91</v>
      </c>
      <c r="D56" s="57" t="s">
        <v>88</v>
      </c>
      <c r="E56" s="5"/>
      <c r="F56" s="5"/>
      <c r="G56" s="5"/>
      <c r="H56" s="13" t="s">
        <v>41</v>
      </c>
      <c r="I56" s="14">
        <v>3</v>
      </c>
      <c r="J56" s="15">
        <f>I56</f>
        <v>3</v>
      </c>
      <c r="K56" s="16" t="s">
        <v>39</v>
      </c>
      <c r="L56" s="16" t="s">
        <v>40</v>
      </c>
      <c r="M56" s="16" t="s">
        <v>39</v>
      </c>
      <c r="N56" s="15">
        <f>P56</f>
        <v>4</v>
      </c>
      <c r="O56" s="17" t="s">
        <v>38</v>
      </c>
      <c r="P56" s="18">
        <v>4</v>
      </c>
      <c r="Q56" s="66">
        <v>0</v>
      </c>
      <c r="R56" s="6">
        <v>0</v>
      </c>
      <c r="S56" s="6">
        <v>0</v>
      </c>
      <c r="T56" s="6">
        <v>0</v>
      </c>
      <c r="U56" s="7">
        <v>4</v>
      </c>
      <c r="V56" s="7">
        <v>6</v>
      </c>
      <c r="W56" s="6">
        <v>0</v>
      </c>
      <c r="X56" s="7">
        <v>1</v>
      </c>
      <c r="Y56" s="7">
        <v>6</v>
      </c>
      <c r="Z56" s="6">
        <v>3</v>
      </c>
      <c r="AA56" s="7">
        <v>10</v>
      </c>
      <c r="AB56" s="7">
        <v>5</v>
      </c>
      <c r="AC56" s="6">
        <v>14</v>
      </c>
      <c r="AD56" s="7">
        <v>11</v>
      </c>
      <c r="AE56" s="7">
        <v>4</v>
      </c>
      <c r="AF56" s="6">
        <v>13</v>
      </c>
      <c r="AG56" s="7">
        <v>15</v>
      </c>
      <c r="AH56" s="7">
        <v>5</v>
      </c>
      <c r="AI56" s="7">
        <v>13</v>
      </c>
      <c r="AJ56" s="6">
        <v>6</v>
      </c>
      <c r="AK56" s="7">
        <v>6</v>
      </c>
      <c r="AL56" s="6">
        <v>12</v>
      </c>
      <c r="AM56" s="7"/>
      <c r="AN56" s="7"/>
      <c r="AO56" s="7"/>
      <c r="AP56" s="7"/>
      <c r="AQ56" s="6"/>
      <c r="AR56" s="7"/>
      <c r="AS56" s="7"/>
      <c r="AT56" s="3"/>
    </row>
    <row r="57" spans="1:46" ht="20.399999999999999" x14ac:dyDescent="0.3">
      <c r="A57" s="149"/>
      <c r="B57" s="76">
        <v>16</v>
      </c>
      <c r="C57" s="75" t="s">
        <v>92</v>
      </c>
      <c r="D57" s="75" t="s">
        <v>90</v>
      </c>
      <c r="E57" s="5"/>
      <c r="F57" s="5"/>
      <c r="G57" s="5"/>
      <c r="H57" s="13" t="s">
        <v>41</v>
      </c>
      <c r="I57" s="69">
        <v>0.95</v>
      </c>
      <c r="J57" s="70">
        <f>I57</f>
        <v>0.95</v>
      </c>
      <c r="K57" s="16" t="s">
        <v>39</v>
      </c>
      <c r="L57" s="16" t="s">
        <v>40</v>
      </c>
      <c r="M57" s="16" t="s">
        <v>39</v>
      </c>
      <c r="N57" s="70">
        <f>P57</f>
        <v>1</v>
      </c>
      <c r="O57" s="17" t="s">
        <v>38</v>
      </c>
      <c r="P57" s="71">
        <v>1</v>
      </c>
      <c r="Q57" s="72">
        <f t="shared" ref="Q57:AS57" si="15">(Q56/(($Q$3-Q10)*$L$10))</f>
        <v>0</v>
      </c>
      <c r="R57" s="72">
        <f t="shared" si="15"/>
        <v>0</v>
      </c>
      <c r="S57" s="72">
        <f t="shared" si="15"/>
        <v>0</v>
      </c>
      <c r="T57" s="72">
        <f t="shared" si="15"/>
        <v>0</v>
      </c>
      <c r="U57" s="72">
        <f t="shared" si="15"/>
        <v>1.9047619047619049E-2</v>
      </c>
      <c r="V57" s="72">
        <f t="shared" si="15"/>
        <v>2.8571428571428571E-2</v>
      </c>
      <c r="W57" s="72">
        <f t="shared" si="15"/>
        <v>0</v>
      </c>
      <c r="X57" s="72">
        <f t="shared" si="15"/>
        <v>4.7619047619047623E-3</v>
      </c>
      <c r="Y57" s="72">
        <f t="shared" si="15"/>
        <v>2.8571428571428571E-2</v>
      </c>
      <c r="Z57" s="72">
        <f t="shared" si="15"/>
        <v>1.4285714285714285E-2</v>
      </c>
      <c r="AA57" s="72">
        <f t="shared" si="15"/>
        <v>4.7619047619047616E-2</v>
      </c>
      <c r="AB57" s="72">
        <f t="shared" si="15"/>
        <v>2.3809523809523808E-2</v>
      </c>
      <c r="AC57" s="72">
        <f t="shared" si="15"/>
        <v>6.6666666666666666E-2</v>
      </c>
      <c r="AD57" s="72">
        <f t="shared" si="15"/>
        <v>5.2380952380952382E-2</v>
      </c>
      <c r="AE57" s="72">
        <f t="shared" si="15"/>
        <v>1.9047619047619049E-2</v>
      </c>
      <c r="AF57" s="72">
        <f t="shared" si="15"/>
        <v>6.1904761904761907E-2</v>
      </c>
      <c r="AG57" s="72">
        <f t="shared" si="15"/>
        <v>7.1428571428571425E-2</v>
      </c>
      <c r="AH57" s="72">
        <f t="shared" si="15"/>
        <v>2.3809523809523808E-2</v>
      </c>
      <c r="AI57" s="72">
        <f t="shared" si="15"/>
        <v>6.1904761904761907E-2</v>
      </c>
      <c r="AJ57" s="72">
        <f t="shared" si="15"/>
        <v>2.8571428571428571E-2</v>
      </c>
      <c r="AK57" s="72">
        <f t="shared" si="15"/>
        <v>2.8571428571428571E-2</v>
      </c>
      <c r="AL57" s="72">
        <f t="shared" si="15"/>
        <v>5.7142857142857141E-2</v>
      </c>
      <c r="AM57" s="72">
        <f t="shared" si="15"/>
        <v>0</v>
      </c>
      <c r="AN57" s="72">
        <f t="shared" si="15"/>
        <v>0</v>
      </c>
      <c r="AO57" s="72">
        <f t="shared" si="15"/>
        <v>0</v>
      </c>
      <c r="AP57" s="72">
        <f t="shared" si="15"/>
        <v>0</v>
      </c>
      <c r="AQ57" s="72">
        <f t="shared" si="15"/>
        <v>0</v>
      </c>
      <c r="AR57" s="72">
        <f t="shared" si="15"/>
        <v>0</v>
      </c>
      <c r="AS57" s="72">
        <f t="shared" si="15"/>
        <v>0</v>
      </c>
      <c r="AT57" s="3"/>
    </row>
    <row r="58" spans="1:46" ht="20.399999999999999" x14ac:dyDescent="0.3">
      <c r="A58" s="149"/>
      <c r="B58" s="153">
        <v>17</v>
      </c>
      <c r="C58" s="75" t="s">
        <v>93</v>
      </c>
      <c r="D58" s="75">
        <v>3</v>
      </c>
      <c r="E58" s="5"/>
      <c r="F58" s="5"/>
      <c r="G58" s="5"/>
      <c r="H58" s="13" t="s">
        <v>41</v>
      </c>
      <c r="I58" s="14">
        <f>I59*D58</f>
        <v>18</v>
      </c>
      <c r="J58" s="15">
        <f>I58</f>
        <v>18</v>
      </c>
      <c r="K58" s="16" t="s">
        <v>39</v>
      </c>
      <c r="L58" s="16" t="s">
        <v>40</v>
      </c>
      <c r="M58" s="16" t="s">
        <v>39</v>
      </c>
      <c r="N58" s="15">
        <f>P58</f>
        <v>24</v>
      </c>
      <c r="O58" s="17" t="s">
        <v>38</v>
      </c>
      <c r="P58" s="18">
        <f>P59*D58</f>
        <v>24</v>
      </c>
      <c r="Q58" s="170">
        <f t="shared" ref="Q58:AS58" si="16">Q60+Q63+Q66</f>
        <v>0</v>
      </c>
      <c r="R58" s="170">
        <f t="shared" si="16"/>
        <v>0</v>
      </c>
      <c r="S58" s="170">
        <f t="shared" si="16"/>
        <v>13</v>
      </c>
      <c r="T58" s="170">
        <f t="shared" si="16"/>
        <v>23</v>
      </c>
      <c r="U58" s="170">
        <f t="shared" si="16"/>
        <v>15</v>
      </c>
      <c r="V58" s="170">
        <f t="shared" si="16"/>
        <v>19</v>
      </c>
      <c r="W58" s="170">
        <f t="shared" si="16"/>
        <v>27</v>
      </c>
      <c r="X58" s="170">
        <f t="shared" si="16"/>
        <v>19</v>
      </c>
      <c r="Y58" s="170">
        <f t="shared" si="16"/>
        <v>16</v>
      </c>
      <c r="Z58" s="170">
        <f t="shared" si="16"/>
        <v>17</v>
      </c>
      <c r="AA58" s="170">
        <f t="shared" si="16"/>
        <v>21</v>
      </c>
      <c r="AB58" s="170">
        <f t="shared" si="16"/>
        <v>11</v>
      </c>
      <c r="AC58" s="170">
        <f t="shared" si="16"/>
        <v>18</v>
      </c>
      <c r="AD58" s="170">
        <f t="shared" si="16"/>
        <v>14</v>
      </c>
      <c r="AE58" s="170">
        <f t="shared" si="16"/>
        <v>7</v>
      </c>
      <c r="AF58" s="170">
        <f t="shared" si="16"/>
        <v>18</v>
      </c>
      <c r="AG58" s="170">
        <f t="shared" si="16"/>
        <v>12</v>
      </c>
      <c r="AH58" s="170">
        <f t="shared" si="16"/>
        <v>7</v>
      </c>
      <c r="AI58" s="170">
        <f t="shared" si="16"/>
        <v>10</v>
      </c>
      <c r="AJ58" s="170">
        <f t="shared" si="16"/>
        <v>9</v>
      </c>
      <c r="AK58" s="170">
        <f t="shared" si="16"/>
        <v>10</v>
      </c>
      <c r="AL58" s="170">
        <f t="shared" si="16"/>
        <v>23</v>
      </c>
      <c r="AM58" s="170">
        <f t="shared" si="16"/>
        <v>0</v>
      </c>
      <c r="AN58" s="170">
        <f t="shared" si="16"/>
        <v>0</v>
      </c>
      <c r="AO58" s="170">
        <f t="shared" si="16"/>
        <v>0</v>
      </c>
      <c r="AP58" s="170">
        <f t="shared" si="16"/>
        <v>0</v>
      </c>
      <c r="AQ58" s="170">
        <f t="shared" si="16"/>
        <v>0</v>
      </c>
      <c r="AR58" s="170">
        <f t="shared" si="16"/>
        <v>0</v>
      </c>
      <c r="AS58" s="170">
        <f t="shared" si="16"/>
        <v>0</v>
      </c>
      <c r="AT58" s="3"/>
    </row>
    <row r="59" spans="1:46" ht="21" customHeight="1" x14ac:dyDescent="0.3">
      <c r="A59" s="149"/>
      <c r="B59" s="153"/>
      <c r="C59" s="171" t="s">
        <v>94</v>
      </c>
      <c r="D59" s="77" t="s">
        <v>95</v>
      </c>
      <c r="E59" s="78" t="s">
        <v>6</v>
      </c>
      <c r="F59" s="78" t="s">
        <v>7</v>
      </c>
      <c r="G59" s="78" t="s">
        <v>96</v>
      </c>
      <c r="H59" s="79" t="s">
        <v>41</v>
      </c>
      <c r="I59" s="80">
        <v>6</v>
      </c>
      <c r="J59" s="81">
        <f>I59</f>
        <v>6</v>
      </c>
      <c r="K59" s="82" t="s">
        <v>39</v>
      </c>
      <c r="L59" s="82" t="s">
        <v>40</v>
      </c>
      <c r="M59" s="82" t="s">
        <v>39</v>
      </c>
      <c r="N59" s="81">
        <f>P59</f>
        <v>8</v>
      </c>
      <c r="O59" s="83" t="s">
        <v>38</v>
      </c>
      <c r="P59" s="84">
        <v>8</v>
      </c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2"/>
    </row>
    <row r="60" spans="1:46" ht="14.4" customHeight="1" x14ac:dyDescent="0.3">
      <c r="A60" s="149"/>
      <c r="B60" s="153"/>
      <c r="C60" s="171"/>
      <c r="D60" s="85" t="s">
        <v>97</v>
      </c>
      <c r="E60" s="86"/>
      <c r="F60" s="86"/>
      <c r="G60" s="86"/>
      <c r="H60" s="173" t="s">
        <v>98</v>
      </c>
      <c r="I60" s="173"/>
      <c r="J60" s="173"/>
      <c r="K60" s="173"/>
      <c r="L60" s="173"/>
      <c r="M60" s="173"/>
      <c r="N60" s="173"/>
      <c r="O60" s="173"/>
      <c r="P60" s="173"/>
      <c r="Q60" s="87">
        <f t="shared" ref="Q60:AS60" si="17">Q61+Q62</f>
        <v>0</v>
      </c>
      <c r="R60" s="87">
        <f t="shared" si="17"/>
        <v>0</v>
      </c>
      <c r="S60" s="87">
        <f t="shared" si="17"/>
        <v>0</v>
      </c>
      <c r="T60" s="87">
        <f t="shared" si="17"/>
        <v>12</v>
      </c>
      <c r="U60" s="87">
        <f t="shared" si="17"/>
        <v>4</v>
      </c>
      <c r="V60" s="87">
        <f t="shared" si="17"/>
        <v>7</v>
      </c>
      <c r="W60" s="87">
        <f t="shared" si="17"/>
        <v>10</v>
      </c>
      <c r="X60" s="87">
        <f t="shared" si="17"/>
        <v>8</v>
      </c>
      <c r="Y60" s="87">
        <f t="shared" si="17"/>
        <v>9</v>
      </c>
      <c r="Z60" s="87">
        <f t="shared" si="17"/>
        <v>7</v>
      </c>
      <c r="AA60" s="87">
        <f t="shared" si="17"/>
        <v>10</v>
      </c>
      <c r="AB60" s="87">
        <f t="shared" si="17"/>
        <v>3</v>
      </c>
      <c r="AC60" s="87">
        <f t="shared" si="17"/>
        <v>7</v>
      </c>
      <c r="AD60" s="87">
        <f t="shared" si="17"/>
        <v>3</v>
      </c>
      <c r="AE60" s="87">
        <f t="shared" si="17"/>
        <v>4</v>
      </c>
      <c r="AF60" s="87">
        <f t="shared" si="17"/>
        <v>6</v>
      </c>
      <c r="AG60" s="87">
        <f t="shared" si="17"/>
        <v>5</v>
      </c>
      <c r="AH60" s="87">
        <f t="shared" si="17"/>
        <v>3</v>
      </c>
      <c r="AI60" s="87">
        <f t="shared" si="17"/>
        <v>2</v>
      </c>
      <c r="AJ60" s="87">
        <f t="shared" si="17"/>
        <v>4</v>
      </c>
      <c r="AK60" s="87">
        <f t="shared" si="17"/>
        <v>4</v>
      </c>
      <c r="AL60" s="87">
        <f t="shared" si="17"/>
        <v>10</v>
      </c>
      <c r="AM60" s="87">
        <f t="shared" si="17"/>
        <v>0</v>
      </c>
      <c r="AN60" s="87">
        <f t="shared" si="17"/>
        <v>0</v>
      </c>
      <c r="AO60" s="87">
        <f t="shared" si="17"/>
        <v>0</v>
      </c>
      <c r="AP60" s="87">
        <f t="shared" si="17"/>
        <v>0</v>
      </c>
      <c r="AQ60" s="87">
        <f t="shared" si="17"/>
        <v>0</v>
      </c>
      <c r="AR60" s="87">
        <f t="shared" si="17"/>
        <v>0</v>
      </c>
      <c r="AS60" s="87">
        <f t="shared" si="17"/>
        <v>0</v>
      </c>
      <c r="AT60" s="172"/>
    </row>
    <row r="61" spans="1:46" x14ac:dyDescent="0.3">
      <c r="A61" s="149"/>
      <c r="B61" s="153"/>
      <c r="C61" s="171"/>
      <c r="D61" s="88" t="s">
        <v>99</v>
      </c>
      <c r="E61" s="89"/>
      <c r="F61" s="89"/>
      <c r="G61" s="89"/>
      <c r="H61" s="13" t="s">
        <v>41</v>
      </c>
      <c r="I61" s="14">
        <v>3</v>
      </c>
      <c r="J61" s="15">
        <f>I61</f>
        <v>3</v>
      </c>
      <c r="K61" s="16" t="s">
        <v>39</v>
      </c>
      <c r="L61" s="16" t="s">
        <v>40</v>
      </c>
      <c r="M61" s="16" t="s">
        <v>39</v>
      </c>
      <c r="N61" s="15">
        <f>P61</f>
        <v>4</v>
      </c>
      <c r="O61" s="17" t="s">
        <v>38</v>
      </c>
      <c r="P61" s="90">
        <v>4</v>
      </c>
      <c r="Q61" s="91">
        <v>0</v>
      </c>
      <c r="R61" s="66">
        <v>0</v>
      </c>
      <c r="S61" s="66">
        <v>0</v>
      </c>
      <c r="T61" s="7">
        <v>1</v>
      </c>
      <c r="U61" s="66">
        <v>0</v>
      </c>
      <c r="V61" s="66">
        <v>0</v>
      </c>
      <c r="W61" s="7">
        <v>2</v>
      </c>
      <c r="X61" s="66">
        <v>3</v>
      </c>
      <c r="Y61" s="66">
        <v>4</v>
      </c>
      <c r="Z61" s="7">
        <v>4</v>
      </c>
      <c r="AA61" s="66">
        <v>9</v>
      </c>
      <c r="AB61" s="66">
        <v>2</v>
      </c>
      <c r="AC61" s="7">
        <v>6</v>
      </c>
      <c r="AD61" s="66">
        <v>3</v>
      </c>
      <c r="AE61" s="66">
        <v>2</v>
      </c>
      <c r="AF61" s="7">
        <v>3</v>
      </c>
      <c r="AG61" s="66">
        <v>2</v>
      </c>
      <c r="AH61" s="66">
        <v>0</v>
      </c>
      <c r="AI61" s="66">
        <v>0</v>
      </c>
      <c r="AJ61" s="7">
        <v>2</v>
      </c>
      <c r="AK61" s="66">
        <v>2</v>
      </c>
      <c r="AL61" s="7">
        <v>5</v>
      </c>
      <c r="AM61" s="66"/>
      <c r="AN61" s="66"/>
      <c r="AO61" s="66"/>
      <c r="AP61" s="66"/>
      <c r="AQ61" s="7"/>
      <c r="AR61" s="66"/>
      <c r="AS61" s="66"/>
      <c r="AT61" s="172"/>
    </row>
    <row r="62" spans="1:46" x14ac:dyDescent="0.3">
      <c r="A62" s="149"/>
      <c r="B62" s="153"/>
      <c r="C62" s="171"/>
      <c r="D62" s="92" t="s">
        <v>100</v>
      </c>
      <c r="E62" s="93"/>
      <c r="F62" s="93"/>
      <c r="G62" s="93"/>
      <c r="H62" s="38" t="s">
        <v>41</v>
      </c>
      <c r="I62" s="94">
        <v>3</v>
      </c>
      <c r="J62" s="95">
        <f>I62</f>
        <v>3</v>
      </c>
      <c r="K62" s="41" t="s">
        <v>39</v>
      </c>
      <c r="L62" s="41" t="s">
        <v>40</v>
      </c>
      <c r="M62" s="41" t="s">
        <v>39</v>
      </c>
      <c r="N62" s="95">
        <f>P62</f>
        <v>4</v>
      </c>
      <c r="O62" s="42" t="s">
        <v>38</v>
      </c>
      <c r="P62" s="96">
        <v>4</v>
      </c>
      <c r="Q62" s="91">
        <v>0</v>
      </c>
      <c r="R62" s="97">
        <v>0</v>
      </c>
      <c r="S62" s="97">
        <v>0</v>
      </c>
      <c r="T62" s="7">
        <v>11</v>
      </c>
      <c r="U62" s="66">
        <v>4</v>
      </c>
      <c r="V62" s="66">
        <v>7</v>
      </c>
      <c r="W62" s="7">
        <v>8</v>
      </c>
      <c r="X62" s="66">
        <v>5</v>
      </c>
      <c r="Y62" s="66">
        <v>5</v>
      </c>
      <c r="Z62" s="7">
        <v>3</v>
      </c>
      <c r="AA62" s="66">
        <v>1</v>
      </c>
      <c r="AB62" s="66">
        <v>1</v>
      </c>
      <c r="AC62" s="7">
        <v>1</v>
      </c>
      <c r="AD62" s="66">
        <v>0</v>
      </c>
      <c r="AE62" s="66">
        <v>2</v>
      </c>
      <c r="AF62" s="7">
        <v>3</v>
      </c>
      <c r="AG62" s="66">
        <v>3</v>
      </c>
      <c r="AH62" s="66">
        <v>3</v>
      </c>
      <c r="AI62" s="66">
        <v>2</v>
      </c>
      <c r="AJ62" s="7">
        <v>2</v>
      </c>
      <c r="AK62" s="66">
        <v>2</v>
      </c>
      <c r="AL62" s="7">
        <v>5</v>
      </c>
      <c r="AM62" s="66"/>
      <c r="AN62" s="66"/>
      <c r="AO62" s="66"/>
      <c r="AP62" s="66"/>
      <c r="AQ62" s="7"/>
      <c r="AR62" s="66"/>
      <c r="AS62" s="66"/>
      <c r="AT62" s="172"/>
    </row>
    <row r="63" spans="1:46" ht="14.4" customHeight="1" x14ac:dyDescent="0.3">
      <c r="A63" s="149"/>
      <c r="B63" s="153"/>
      <c r="C63" s="171"/>
      <c r="D63" s="85" t="s">
        <v>97</v>
      </c>
      <c r="E63" s="86"/>
      <c r="F63" s="86"/>
      <c r="G63" s="86"/>
      <c r="H63" s="173" t="s">
        <v>101</v>
      </c>
      <c r="I63" s="173"/>
      <c r="J63" s="173"/>
      <c r="K63" s="173"/>
      <c r="L63" s="173"/>
      <c r="M63" s="173"/>
      <c r="N63" s="173"/>
      <c r="O63" s="173"/>
      <c r="P63" s="173"/>
      <c r="Q63" s="87">
        <f t="shared" ref="Q63:AS63" si="18">Q64+Q65</f>
        <v>0</v>
      </c>
      <c r="R63" s="98">
        <f t="shared" si="18"/>
        <v>0</v>
      </c>
      <c r="S63" s="98">
        <f t="shared" si="18"/>
        <v>3</v>
      </c>
      <c r="T63" s="53">
        <f t="shared" si="18"/>
        <v>6</v>
      </c>
      <c r="U63" s="98">
        <f t="shared" si="18"/>
        <v>6</v>
      </c>
      <c r="V63" s="98">
        <f t="shared" si="18"/>
        <v>6</v>
      </c>
      <c r="W63" s="53">
        <f t="shared" si="18"/>
        <v>9</v>
      </c>
      <c r="X63" s="98">
        <f t="shared" si="18"/>
        <v>7</v>
      </c>
      <c r="Y63" s="98">
        <f t="shared" si="18"/>
        <v>4</v>
      </c>
      <c r="Z63" s="53">
        <f t="shared" si="18"/>
        <v>6</v>
      </c>
      <c r="AA63" s="98">
        <f t="shared" si="18"/>
        <v>7</v>
      </c>
      <c r="AB63" s="98">
        <f t="shared" si="18"/>
        <v>3</v>
      </c>
      <c r="AC63" s="53">
        <f t="shared" si="18"/>
        <v>4</v>
      </c>
      <c r="AD63" s="98">
        <f t="shared" si="18"/>
        <v>5</v>
      </c>
      <c r="AE63" s="98">
        <f t="shared" si="18"/>
        <v>1</v>
      </c>
      <c r="AF63" s="53">
        <f t="shared" si="18"/>
        <v>6</v>
      </c>
      <c r="AG63" s="98">
        <f t="shared" si="18"/>
        <v>4</v>
      </c>
      <c r="AH63" s="98">
        <f t="shared" si="18"/>
        <v>3</v>
      </c>
      <c r="AI63" s="98">
        <f t="shared" si="18"/>
        <v>4</v>
      </c>
      <c r="AJ63" s="53">
        <f t="shared" si="18"/>
        <v>3</v>
      </c>
      <c r="AK63" s="98">
        <f t="shared" si="18"/>
        <v>5</v>
      </c>
      <c r="AL63" s="53">
        <f t="shared" si="18"/>
        <v>10</v>
      </c>
      <c r="AM63" s="98">
        <f t="shared" si="18"/>
        <v>0</v>
      </c>
      <c r="AN63" s="98">
        <f t="shared" si="18"/>
        <v>0</v>
      </c>
      <c r="AO63" s="98">
        <f t="shared" si="18"/>
        <v>0</v>
      </c>
      <c r="AP63" s="98">
        <f t="shared" si="18"/>
        <v>0</v>
      </c>
      <c r="AQ63" s="53">
        <f t="shared" si="18"/>
        <v>0</v>
      </c>
      <c r="AR63" s="98">
        <f t="shared" si="18"/>
        <v>0</v>
      </c>
      <c r="AS63" s="98">
        <f t="shared" si="18"/>
        <v>0</v>
      </c>
      <c r="AT63" s="172"/>
    </row>
    <row r="64" spans="1:46" x14ac:dyDescent="0.3">
      <c r="A64" s="149"/>
      <c r="B64" s="153"/>
      <c r="C64" s="171"/>
      <c r="D64" s="88" t="s">
        <v>99</v>
      </c>
      <c r="E64" s="99"/>
      <c r="F64" s="99"/>
      <c r="G64" s="99"/>
      <c r="H64" s="13" t="s">
        <v>41</v>
      </c>
      <c r="I64" s="14">
        <v>3</v>
      </c>
      <c r="J64" s="15">
        <f>I64</f>
        <v>3</v>
      </c>
      <c r="K64" s="16" t="s">
        <v>39</v>
      </c>
      <c r="L64" s="16" t="s">
        <v>40</v>
      </c>
      <c r="M64" s="16" t="s">
        <v>39</v>
      </c>
      <c r="N64" s="15">
        <f>P64</f>
        <v>4</v>
      </c>
      <c r="O64" s="17" t="s">
        <v>38</v>
      </c>
      <c r="P64" s="90">
        <v>4</v>
      </c>
      <c r="Q64" s="91">
        <v>0</v>
      </c>
      <c r="R64" s="97">
        <v>0</v>
      </c>
      <c r="S64" s="97">
        <v>0</v>
      </c>
      <c r="T64" s="7">
        <v>0</v>
      </c>
      <c r="U64" s="66">
        <v>1</v>
      </c>
      <c r="V64" s="66">
        <v>1</v>
      </c>
      <c r="W64" s="7">
        <v>2</v>
      </c>
      <c r="X64" s="66">
        <v>0</v>
      </c>
      <c r="Y64" s="66">
        <v>2</v>
      </c>
      <c r="Z64" s="7">
        <v>3</v>
      </c>
      <c r="AA64" s="66">
        <v>2</v>
      </c>
      <c r="AB64" s="66">
        <v>2</v>
      </c>
      <c r="AC64" s="7">
        <v>1</v>
      </c>
      <c r="AD64" s="66">
        <v>2</v>
      </c>
      <c r="AE64" s="66">
        <v>0</v>
      </c>
      <c r="AF64" s="7">
        <v>4</v>
      </c>
      <c r="AG64" s="66">
        <v>1</v>
      </c>
      <c r="AH64" s="66">
        <v>0</v>
      </c>
      <c r="AI64" s="66">
        <v>4</v>
      </c>
      <c r="AJ64" s="7">
        <v>1</v>
      </c>
      <c r="AK64" s="66">
        <v>3</v>
      </c>
      <c r="AL64" s="7">
        <v>1</v>
      </c>
      <c r="AM64" s="66"/>
      <c r="AN64" s="66"/>
      <c r="AO64" s="66"/>
      <c r="AP64" s="66"/>
      <c r="AQ64" s="7"/>
      <c r="AR64" s="66"/>
      <c r="AS64" s="66"/>
      <c r="AT64" s="172"/>
    </row>
    <row r="65" spans="1:46" x14ac:dyDescent="0.3">
      <c r="A65" s="149"/>
      <c r="B65" s="153"/>
      <c r="C65" s="171"/>
      <c r="D65" s="92" t="s">
        <v>100</v>
      </c>
      <c r="E65" s="36"/>
      <c r="F65" s="36"/>
      <c r="G65" s="36"/>
      <c r="H65" s="38" t="s">
        <v>41</v>
      </c>
      <c r="I65" s="94">
        <v>3</v>
      </c>
      <c r="J65" s="95">
        <f>I65</f>
        <v>3</v>
      </c>
      <c r="K65" s="41" t="s">
        <v>39</v>
      </c>
      <c r="L65" s="41" t="s">
        <v>40</v>
      </c>
      <c r="M65" s="41" t="s">
        <v>39</v>
      </c>
      <c r="N65" s="95">
        <f>P65</f>
        <v>4</v>
      </c>
      <c r="O65" s="42" t="s">
        <v>38</v>
      </c>
      <c r="P65" s="96">
        <v>4</v>
      </c>
      <c r="Q65" s="91">
        <v>0</v>
      </c>
      <c r="R65" s="97">
        <v>0</v>
      </c>
      <c r="S65" s="97">
        <v>3</v>
      </c>
      <c r="T65" s="7">
        <v>6</v>
      </c>
      <c r="U65" s="66">
        <v>5</v>
      </c>
      <c r="V65" s="66">
        <v>5</v>
      </c>
      <c r="W65" s="7">
        <v>7</v>
      </c>
      <c r="X65" s="66">
        <v>7</v>
      </c>
      <c r="Y65" s="66">
        <v>2</v>
      </c>
      <c r="Z65" s="7">
        <v>3</v>
      </c>
      <c r="AA65" s="66">
        <v>5</v>
      </c>
      <c r="AB65" s="66">
        <v>1</v>
      </c>
      <c r="AC65" s="7">
        <v>3</v>
      </c>
      <c r="AD65" s="66">
        <v>3</v>
      </c>
      <c r="AE65" s="66">
        <v>1</v>
      </c>
      <c r="AF65" s="7">
        <v>2</v>
      </c>
      <c r="AG65" s="66">
        <v>3</v>
      </c>
      <c r="AH65" s="66">
        <v>3</v>
      </c>
      <c r="AI65" s="66">
        <v>0</v>
      </c>
      <c r="AJ65" s="7">
        <v>2</v>
      </c>
      <c r="AK65" s="66">
        <v>2</v>
      </c>
      <c r="AL65" s="7">
        <v>9</v>
      </c>
      <c r="AM65" s="66"/>
      <c r="AN65" s="66"/>
      <c r="AO65" s="66"/>
      <c r="AP65" s="66"/>
      <c r="AQ65" s="7"/>
      <c r="AR65" s="66"/>
      <c r="AS65" s="66"/>
      <c r="AT65" s="3"/>
    </row>
    <row r="66" spans="1:46" ht="14.4" customHeight="1" x14ac:dyDescent="0.3">
      <c r="A66" s="149"/>
      <c r="B66" s="153"/>
      <c r="C66" s="171"/>
      <c r="D66" s="85" t="s">
        <v>97</v>
      </c>
      <c r="E66" s="100"/>
      <c r="F66" s="100"/>
      <c r="G66" s="100"/>
      <c r="H66" s="173" t="s">
        <v>102</v>
      </c>
      <c r="I66" s="173"/>
      <c r="J66" s="173"/>
      <c r="K66" s="173"/>
      <c r="L66" s="173"/>
      <c r="M66" s="173"/>
      <c r="N66" s="173"/>
      <c r="O66" s="173"/>
      <c r="P66" s="173"/>
      <c r="Q66" s="87">
        <f t="shared" ref="Q66:AS66" si="19">Q67+Q68</f>
        <v>0</v>
      </c>
      <c r="R66" s="98">
        <f t="shared" si="19"/>
        <v>0</v>
      </c>
      <c r="S66" s="98">
        <f t="shared" si="19"/>
        <v>10</v>
      </c>
      <c r="T66" s="53">
        <f t="shared" si="19"/>
        <v>5</v>
      </c>
      <c r="U66" s="98">
        <f t="shared" si="19"/>
        <v>5</v>
      </c>
      <c r="V66" s="98">
        <f t="shared" si="19"/>
        <v>6</v>
      </c>
      <c r="W66" s="53">
        <f t="shared" si="19"/>
        <v>8</v>
      </c>
      <c r="X66" s="98">
        <f t="shared" si="19"/>
        <v>4</v>
      </c>
      <c r="Y66" s="98">
        <f t="shared" si="19"/>
        <v>3</v>
      </c>
      <c r="Z66" s="53">
        <f t="shared" si="19"/>
        <v>4</v>
      </c>
      <c r="AA66" s="98">
        <f t="shared" si="19"/>
        <v>4</v>
      </c>
      <c r="AB66" s="98">
        <f t="shared" si="19"/>
        <v>5</v>
      </c>
      <c r="AC66" s="53">
        <f t="shared" si="19"/>
        <v>7</v>
      </c>
      <c r="AD66" s="98">
        <f t="shared" si="19"/>
        <v>6</v>
      </c>
      <c r="AE66" s="98">
        <f t="shared" si="19"/>
        <v>2</v>
      </c>
      <c r="AF66" s="53">
        <f t="shared" si="19"/>
        <v>6</v>
      </c>
      <c r="AG66" s="98">
        <f t="shared" si="19"/>
        <v>3</v>
      </c>
      <c r="AH66" s="98">
        <f t="shared" si="19"/>
        <v>1</v>
      </c>
      <c r="AI66" s="98">
        <f t="shared" si="19"/>
        <v>4</v>
      </c>
      <c r="AJ66" s="53">
        <f t="shared" si="19"/>
        <v>2</v>
      </c>
      <c r="AK66" s="98">
        <f t="shared" si="19"/>
        <v>1</v>
      </c>
      <c r="AL66" s="53">
        <f t="shared" si="19"/>
        <v>3</v>
      </c>
      <c r="AM66" s="98">
        <f t="shared" si="19"/>
        <v>0</v>
      </c>
      <c r="AN66" s="98">
        <f t="shared" si="19"/>
        <v>0</v>
      </c>
      <c r="AO66" s="98">
        <f t="shared" si="19"/>
        <v>0</v>
      </c>
      <c r="AP66" s="98">
        <f t="shared" si="19"/>
        <v>0</v>
      </c>
      <c r="AQ66" s="53">
        <f t="shared" si="19"/>
        <v>0</v>
      </c>
      <c r="AR66" s="98">
        <f t="shared" si="19"/>
        <v>0</v>
      </c>
      <c r="AS66" s="98">
        <f t="shared" si="19"/>
        <v>0</v>
      </c>
      <c r="AT66" s="3"/>
    </row>
    <row r="67" spans="1:46" x14ac:dyDescent="0.3">
      <c r="A67" s="149"/>
      <c r="B67" s="153"/>
      <c r="C67" s="171"/>
      <c r="D67" s="88" t="s">
        <v>99</v>
      </c>
      <c r="E67" s="5"/>
      <c r="F67" s="5"/>
      <c r="G67" s="5"/>
      <c r="H67" s="13" t="s">
        <v>41</v>
      </c>
      <c r="I67" s="14">
        <v>3</v>
      </c>
      <c r="J67" s="15">
        <f>I67</f>
        <v>3</v>
      </c>
      <c r="K67" s="16" t="s">
        <v>39</v>
      </c>
      <c r="L67" s="16" t="s">
        <v>40</v>
      </c>
      <c r="M67" s="16" t="s">
        <v>39</v>
      </c>
      <c r="N67" s="15">
        <f>P67</f>
        <v>4</v>
      </c>
      <c r="O67" s="17" t="s">
        <v>38</v>
      </c>
      <c r="P67" s="90">
        <v>4</v>
      </c>
      <c r="Q67" s="91">
        <v>0</v>
      </c>
      <c r="R67" s="97">
        <v>0</v>
      </c>
      <c r="S67" s="97">
        <v>0</v>
      </c>
      <c r="T67" s="7">
        <v>0</v>
      </c>
      <c r="U67" s="66">
        <v>0</v>
      </c>
      <c r="V67" s="66">
        <v>1</v>
      </c>
      <c r="W67" s="7">
        <v>2</v>
      </c>
      <c r="X67" s="66">
        <v>1</v>
      </c>
      <c r="Y67" s="66">
        <v>1</v>
      </c>
      <c r="Z67" s="7">
        <v>1</v>
      </c>
      <c r="AA67" s="66">
        <v>3</v>
      </c>
      <c r="AB67" s="66">
        <v>4</v>
      </c>
      <c r="AC67" s="7">
        <v>5</v>
      </c>
      <c r="AD67" s="66">
        <v>3</v>
      </c>
      <c r="AE67" s="66">
        <v>1</v>
      </c>
      <c r="AF67" s="7">
        <v>3</v>
      </c>
      <c r="AG67" s="66">
        <v>2</v>
      </c>
      <c r="AH67" s="66">
        <v>1</v>
      </c>
      <c r="AI67" s="66">
        <v>3</v>
      </c>
      <c r="AJ67" s="7">
        <v>0</v>
      </c>
      <c r="AK67" s="66">
        <v>0</v>
      </c>
      <c r="AL67" s="7">
        <v>2</v>
      </c>
      <c r="AM67" s="66"/>
      <c r="AN67" s="66"/>
      <c r="AO67" s="66"/>
      <c r="AP67" s="66"/>
      <c r="AQ67" s="7"/>
      <c r="AR67" s="66"/>
      <c r="AS67" s="66"/>
      <c r="AT67" s="3"/>
    </row>
    <row r="68" spans="1:46" ht="15" thickBot="1" x14ac:dyDescent="0.35">
      <c r="A68" s="149"/>
      <c r="B68" s="153"/>
      <c r="C68" s="171"/>
      <c r="D68" s="92" t="s">
        <v>100</v>
      </c>
      <c r="E68" s="36"/>
      <c r="F68" s="36"/>
      <c r="G68" s="36"/>
      <c r="H68" s="38" t="s">
        <v>41</v>
      </c>
      <c r="I68" s="94">
        <v>3</v>
      </c>
      <c r="J68" s="95">
        <f>I68</f>
        <v>3</v>
      </c>
      <c r="K68" s="41" t="s">
        <v>39</v>
      </c>
      <c r="L68" s="41" t="s">
        <v>40</v>
      </c>
      <c r="M68" s="41" t="s">
        <v>39</v>
      </c>
      <c r="N68" s="95">
        <f>P68</f>
        <v>4</v>
      </c>
      <c r="O68" s="42" t="s">
        <v>38</v>
      </c>
      <c r="P68" s="96">
        <v>4</v>
      </c>
      <c r="Q68" s="91">
        <v>0</v>
      </c>
      <c r="R68" s="97">
        <v>0</v>
      </c>
      <c r="S68" s="97">
        <v>10</v>
      </c>
      <c r="T68" s="7">
        <v>5</v>
      </c>
      <c r="U68" s="66">
        <v>5</v>
      </c>
      <c r="V68" s="66">
        <v>5</v>
      </c>
      <c r="W68" s="7">
        <v>6</v>
      </c>
      <c r="X68" s="66">
        <v>3</v>
      </c>
      <c r="Y68" s="66">
        <v>2</v>
      </c>
      <c r="Z68" s="7">
        <v>3</v>
      </c>
      <c r="AA68" s="66">
        <v>1</v>
      </c>
      <c r="AB68" s="66">
        <v>1</v>
      </c>
      <c r="AC68" s="7">
        <v>2</v>
      </c>
      <c r="AD68" s="66">
        <v>3</v>
      </c>
      <c r="AE68" s="66">
        <v>1</v>
      </c>
      <c r="AF68" s="7">
        <v>3</v>
      </c>
      <c r="AG68" s="66">
        <v>1</v>
      </c>
      <c r="AH68" s="66">
        <v>0</v>
      </c>
      <c r="AI68" s="66">
        <v>1</v>
      </c>
      <c r="AJ68" s="7">
        <v>2</v>
      </c>
      <c r="AK68" s="66">
        <v>1</v>
      </c>
      <c r="AL68" s="7">
        <v>1</v>
      </c>
      <c r="AM68" s="66"/>
      <c r="AN68" s="66"/>
      <c r="AO68" s="66"/>
      <c r="AP68" s="66"/>
      <c r="AQ68" s="7"/>
      <c r="AR68" s="66"/>
      <c r="AS68" s="66"/>
      <c r="AT68" s="3"/>
    </row>
    <row r="69" spans="1:46" ht="14.4" hidden="1" customHeight="1" x14ac:dyDescent="0.3">
      <c r="A69" s="149"/>
      <c r="B69" s="153"/>
      <c r="C69" s="171"/>
      <c r="D69" s="85" t="s">
        <v>97</v>
      </c>
      <c r="E69" s="100"/>
      <c r="F69" s="100"/>
      <c r="G69" s="100"/>
      <c r="H69" s="173" t="s">
        <v>103</v>
      </c>
      <c r="I69" s="173"/>
      <c r="J69" s="173"/>
      <c r="K69" s="173"/>
      <c r="L69" s="173"/>
      <c r="M69" s="173"/>
      <c r="N69" s="173"/>
      <c r="O69" s="173"/>
      <c r="P69" s="173"/>
      <c r="Q69" s="91">
        <f t="shared" ref="Q69:AS69" si="20">Q70+Q71</f>
        <v>0</v>
      </c>
      <c r="R69" s="66">
        <f t="shared" si="20"/>
        <v>0</v>
      </c>
      <c r="S69" s="66">
        <f t="shared" si="20"/>
        <v>0</v>
      </c>
      <c r="T69" s="7">
        <f t="shared" si="20"/>
        <v>0</v>
      </c>
      <c r="U69" s="66">
        <f t="shared" si="20"/>
        <v>0</v>
      </c>
      <c r="V69" s="66">
        <f t="shared" si="20"/>
        <v>0</v>
      </c>
      <c r="W69" s="7">
        <f t="shared" si="20"/>
        <v>0</v>
      </c>
      <c r="X69" s="66">
        <f t="shared" si="20"/>
        <v>0</v>
      </c>
      <c r="Y69" s="66">
        <f t="shared" si="20"/>
        <v>0</v>
      </c>
      <c r="Z69" s="7">
        <f t="shared" si="20"/>
        <v>0</v>
      </c>
      <c r="AA69" s="66">
        <f t="shared" si="20"/>
        <v>0</v>
      </c>
      <c r="AB69" s="66">
        <f t="shared" si="20"/>
        <v>0</v>
      </c>
      <c r="AC69" s="7">
        <f t="shared" si="20"/>
        <v>0</v>
      </c>
      <c r="AD69" s="66">
        <f t="shared" si="20"/>
        <v>0</v>
      </c>
      <c r="AE69" s="66">
        <f t="shared" si="20"/>
        <v>0</v>
      </c>
      <c r="AF69" s="7">
        <f t="shared" si="20"/>
        <v>0</v>
      </c>
      <c r="AG69" s="66">
        <f t="shared" si="20"/>
        <v>0</v>
      </c>
      <c r="AH69" s="66">
        <f t="shared" si="20"/>
        <v>0</v>
      </c>
      <c r="AI69" s="66">
        <f t="shared" si="20"/>
        <v>0</v>
      </c>
      <c r="AJ69" s="7">
        <f t="shared" si="20"/>
        <v>0</v>
      </c>
      <c r="AK69" s="66">
        <f t="shared" si="20"/>
        <v>0</v>
      </c>
      <c r="AL69" s="7">
        <f t="shared" si="20"/>
        <v>0</v>
      </c>
      <c r="AM69" s="66">
        <f t="shared" si="20"/>
        <v>0</v>
      </c>
      <c r="AN69" s="66">
        <f t="shared" si="20"/>
        <v>0</v>
      </c>
      <c r="AO69" s="66">
        <f t="shared" si="20"/>
        <v>0</v>
      </c>
      <c r="AP69" s="66">
        <f t="shared" si="20"/>
        <v>0</v>
      </c>
      <c r="AQ69" s="7">
        <f t="shared" si="20"/>
        <v>0</v>
      </c>
      <c r="AR69" s="66">
        <f t="shared" si="20"/>
        <v>0</v>
      </c>
      <c r="AS69" s="66">
        <f t="shared" si="20"/>
        <v>0</v>
      </c>
      <c r="AT69" s="3"/>
    </row>
    <row r="70" spans="1:46" hidden="1" x14ac:dyDescent="0.3">
      <c r="A70" s="149"/>
      <c r="B70" s="153"/>
      <c r="C70" s="171"/>
      <c r="D70" s="88" t="s">
        <v>99</v>
      </c>
      <c r="E70" s="5"/>
      <c r="F70" s="5"/>
      <c r="G70" s="5"/>
      <c r="H70" s="13" t="s">
        <v>41</v>
      </c>
      <c r="I70" s="14">
        <v>3</v>
      </c>
      <c r="J70" s="15">
        <f>I70</f>
        <v>3</v>
      </c>
      <c r="K70" s="16" t="s">
        <v>39</v>
      </c>
      <c r="L70" s="16" t="s">
        <v>40</v>
      </c>
      <c r="M70" s="16" t="s">
        <v>39</v>
      </c>
      <c r="N70" s="15">
        <f>P70</f>
        <v>4</v>
      </c>
      <c r="O70" s="17" t="s">
        <v>38</v>
      </c>
      <c r="P70" s="90">
        <v>4</v>
      </c>
      <c r="Q70" s="91"/>
      <c r="R70" s="97"/>
      <c r="S70" s="97"/>
      <c r="T70" s="7"/>
      <c r="U70" s="66"/>
      <c r="V70" s="66"/>
      <c r="W70" s="7"/>
      <c r="X70" s="66"/>
      <c r="Y70" s="66"/>
      <c r="Z70" s="7"/>
      <c r="AA70" s="66"/>
      <c r="AB70" s="66"/>
      <c r="AC70" s="7"/>
      <c r="AD70" s="66"/>
      <c r="AE70" s="66"/>
      <c r="AF70" s="7"/>
      <c r="AG70" s="66"/>
      <c r="AH70" s="66"/>
      <c r="AI70" s="66"/>
      <c r="AJ70" s="7"/>
      <c r="AK70" s="66"/>
      <c r="AL70" s="7"/>
      <c r="AM70" s="66"/>
      <c r="AN70" s="66"/>
      <c r="AO70" s="66"/>
      <c r="AP70" s="66"/>
      <c r="AQ70" s="7"/>
      <c r="AR70" s="66"/>
      <c r="AS70" s="66"/>
      <c r="AT70" s="3"/>
    </row>
    <row r="71" spans="1:46" hidden="1" x14ac:dyDescent="0.3">
      <c r="A71" s="149"/>
      <c r="B71" s="153"/>
      <c r="C71" s="171"/>
      <c r="D71" s="92" t="s">
        <v>100</v>
      </c>
      <c r="E71" s="36"/>
      <c r="F71" s="36"/>
      <c r="G71" s="36"/>
      <c r="H71" s="38" t="s">
        <v>41</v>
      </c>
      <c r="I71" s="94">
        <v>3</v>
      </c>
      <c r="J71" s="95">
        <f>I71</f>
        <v>3</v>
      </c>
      <c r="K71" s="41" t="s">
        <v>39</v>
      </c>
      <c r="L71" s="41" t="s">
        <v>40</v>
      </c>
      <c r="M71" s="41" t="s">
        <v>39</v>
      </c>
      <c r="N71" s="95">
        <f>P71</f>
        <v>4</v>
      </c>
      <c r="O71" s="42" t="s">
        <v>38</v>
      </c>
      <c r="P71" s="96">
        <v>4</v>
      </c>
      <c r="Q71" s="91"/>
      <c r="R71" s="97"/>
      <c r="S71" s="97"/>
      <c r="T71" s="7"/>
      <c r="U71" s="66"/>
      <c r="V71" s="66"/>
      <c r="W71" s="7"/>
      <c r="X71" s="66"/>
      <c r="Y71" s="66"/>
      <c r="Z71" s="7"/>
      <c r="AA71" s="66"/>
      <c r="AB71" s="66"/>
      <c r="AC71" s="7"/>
      <c r="AD71" s="66"/>
      <c r="AE71" s="66"/>
      <c r="AF71" s="7"/>
      <c r="AG71" s="66"/>
      <c r="AH71" s="66"/>
      <c r="AI71" s="66"/>
      <c r="AJ71" s="7"/>
      <c r="AK71" s="66"/>
      <c r="AL71" s="7"/>
      <c r="AM71" s="66"/>
      <c r="AN71" s="66"/>
      <c r="AO71" s="66"/>
      <c r="AP71" s="66"/>
      <c r="AQ71" s="7"/>
      <c r="AR71" s="66"/>
      <c r="AS71" s="66"/>
      <c r="AT71" s="3"/>
    </row>
    <row r="72" spans="1:46" ht="23.4" customHeight="1" x14ac:dyDescent="0.3">
      <c r="A72" s="149"/>
      <c r="B72" s="153">
        <v>18</v>
      </c>
      <c r="C72" s="174" t="s">
        <v>104</v>
      </c>
      <c r="D72" s="85" t="s">
        <v>97</v>
      </c>
      <c r="E72" s="100"/>
      <c r="F72" s="100"/>
      <c r="G72" s="100"/>
      <c r="H72" s="173" t="s">
        <v>105</v>
      </c>
      <c r="I72" s="173"/>
      <c r="J72" s="173"/>
      <c r="K72" s="173"/>
      <c r="L72" s="173"/>
      <c r="M72" s="173"/>
      <c r="N72" s="173"/>
      <c r="O72" s="173"/>
      <c r="P72" s="173"/>
      <c r="Q72" s="101">
        <f t="shared" ref="Q72:AS72" si="21">Q73+Q74</f>
        <v>0</v>
      </c>
      <c r="R72" s="102">
        <f t="shared" si="21"/>
        <v>0</v>
      </c>
      <c r="S72" s="102">
        <f t="shared" si="21"/>
        <v>0</v>
      </c>
      <c r="T72" s="103">
        <f t="shared" si="21"/>
        <v>0</v>
      </c>
      <c r="U72" s="102">
        <f t="shared" si="21"/>
        <v>0</v>
      </c>
      <c r="V72" s="102">
        <f t="shared" si="21"/>
        <v>1</v>
      </c>
      <c r="W72" s="103">
        <f t="shared" si="21"/>
        <v>3</v>
      </c>
      <c r="X72" s="102">
        <f t="shared" si="21"/>
        <v>0</v>
      </c>
      <c r="Y72" s="102">
        <f t="shared" si="21"/>
        <v>3</v>
      </c>
      <c r="Z72" s="103">
        <f t="shared" si="21"/>
        <v>3</v>
      </c>
      <c r="AA72" s="102">
        <f t="shared" si="21"/>
        <v>1</v>
      </c>
      <c r="AB72" s="102">
        <f t="shared" si="21"/>
        <v>0</v>
      </c>
      <c r="AC72" s="103">
        <f t="shared" si="21"/>
        <v>0</v>
      </c>
      <c r="AD72" s="102">
        <f t="shared" si="21"/>
        <v>0</v>
      </c>
      <c r="AE72" s="102">
        <f t="shared" si="21"/>
        <v>1</v>
      </c>
      <c r="AF72" s="103">
        <f t="shared" si="21"/>
        <v>0</v>
      </c>
      <c r="AG72" s="102">
        <f t="shared" si="21"/>
        <v>0</v>
      </c>
      <c r="AH72" s="102">
        <f t="shared" si="21"/>
        <v>0</v>
      </c>
      <c r="AI72" s="102">
        <f t="shared" si="21"/>
        <v>0</v>
      </c>
      <c r="AJ72" s="103">
        <f t="shared" si="21"/>
        <v>0</v>
      </c>
      <c r="AK72" s="102">
        <f t="shared" si="21"/>
        <v>0</v>
      </c>
      <c r="AL72" s="103">
        <f t="shared" si="21"/>
        <v>0</v>
      </c>
      <c r="AM72" s="102">
        <f t="shared" si="21"/>
        <v>0</v>
      </c>
      <c r="AN72" s="102">
        <f t="shared" si="21"/>
        <v>0</v>
      </c>
      <c r="AO72" s="102">
        <f t="shared" si="21"/>
        <v>0</v>
      </c>
      <c r="AP72" s="102">
        <f t="shared" si="21"/>
        <v>0</v>
      </c>
      <c r="AQ72" s="103">
        <f t="shared" si="21"/>
        <v>0</v>
      </c>
      <c r="AR72" s="102">
        <f t="shared" si="21"/>
        <v>0</v>
      </c>
      <c r="AS72" s="102">
        <f t="shared" si="21"/>
        <v>0</v>
      </c>
      <c r="AT72" s="3"/>
    </row>
    <row r="73" spans="1:46" ht="26.4" customHeight="1" x14ac:dyDescent="0.3">
      <c r="A73" s="149"/>
      <c r="B73" s="153"/>
      <c r="C73" s="174"/>
      <c r="D73" s="175" t="s">
        <v>99</v>
      </c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04">
        <v>0</v>
      </c>
      <c r="R73" s="105">
        <v>0</v>
      </c>
      <c r="S73" s="105">
        <v>0</v>
      </c>
      <c r="T73" s="106">
        <v>0</v>
      </c>
      <c r="U73" s="105">
        <v>0</v>
      </c>
      <c r="V73" s="105">
        <v>1</v>
      </c>
      <c r="W73" s="106">
        <v>0</v>
      </c>
      <c r="X73" s="105">
        <v>0</v>
      </c>
      <c r="Y73" s="105">
        <v>3</v>
      </c>
      <c r="Z73" s="106">
        <v>3</v>
      </c>
      <c r="AA73" s="105">
        <v>1</v>
      </c>
      <c r="AB73" s="105">
        <v>0</v>
      </c>
      <c r="AC73" s="106">
        <v>0</v>
      </c>
      <c r="AD73" s="105">
        <v>0</v>
      </c>
      <c r="AE73" s="105">
        <v>1</v>
      </c>
      <c r="AF73" s="106">
        <v>0</v>
      </c>
      <c r="AG73" s="105">
        <v>0</v>
      </c>
      <c r="AH73" s="105">
        <v>0</v>
      </c>
      <c r="AI73" s="105">
        <v>0</v>
      </c>
      <c r="AJ73" s="106">
        <v>0</v>
      </c>
      <c r="AK73" s="105">
        <v>0</v>
      </c>
      <c r="AL73" s="106">
        <v>0</v>
      </c>
      <c r="AM73" s="105"/>
      <c r="AN73" s="105"/>
      <c r="AO73" s="105"/>
      <c r="AP73" s="105"/>
      <c r="AQ73" s="106"/>
      <c r="AR73" s="105"/>
      <c r="AS73" s="105"/>
      <c r="AT73" s="3"/>
    </row>
    <row r="74" spans="1:46" ht="24" customHeight="1" x14ac:dyDescent="0.3">
      <c r="A74" s="149"/>
      <c r="B74" s="153"/>
      <c r="C74" s="174"/>
      <c r="D74" s="176" t="s">
        <v>100</v>
      </c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04">
        <v>0</v>
      </c>
      <c r="R74" s="105">
        <v>0</v>
      </c>
      <c r="S74" s="105">
        <v>0</v>
      </c>
      <c r="T74" s="106">
        <v>0</v>
      </c>
      <c r="U74" s="105">
        <v>0</v>
      </c>
      <c r="V74" s="105">
        <v>0</v>
      </c>
      <c r="W74" s="106">
        <v>3</v>
      </c>
      <c r="X74" s="105">
        <v>0</v>
      </c>
      <c r="Y74" s="105">
        <v>0</v>
      </c>
      <c r="Z74" s="106">
        <v>0</v>
      </c>
      <c r="AA74" s="105">
        <v>0</v>
      </c>
      <c r="AB74" s="105">
        <v>0</v>
      </c>
      <c r="AC74" s="106">
        <v>0</v>
      </c>
      <c r="AD74" s="105">
        <v>0</v>
      </c>
      <c r="AE74" s="105">
        <v>0</v>
      </c>
      <c r="AF74" s="106">
        <v>0</v>
      </c>
      <c r="AG74" s="105">
        <v>0</v>
      </c>
      <c r="AH74" s="105">
        <v>0</v>
      </c>
      <c r="AI74" s="105">
        <v>0</v>
      </c>
      <c r="AJ74" s="106">
        <v>0</v>
      </c>
      <c r="AK74" s="105">
        <v>0</v>
      </c>
      <c r="AL74" s="106">
        <v>0</v>
      </c>
      <c r="AM74" s="105"/>
      <c r="AN74" s="105"/>
      <c r="AO74" s="105"/>
      <c r="AP74" s="105"/>
      <c r="AQ74" s="106"/>
      <c r="AR74" s="105"/>
      <c r="AS74" s="105"/>
      <c r="AT74" s="3"/>
    </row>
    <row r="75" spans="1:46" ht="14.4" customHeight="1" x14ac:dyDescent="0.3">
      <c r="A75" s="149"/>
      <c r="B75" s="166">
        <v>19</v>
      </c>
      <c r="C75" s="167" t="s">
        <v>106</v>
      </c>
      <c r="D75" s="168" t="s">
        <v>107</v>
      </c>
      <c r="E75" s="169" t="s">
        <v>6</v>
      </c>
      <c r="F75" s="169" t="s">
        <v>7</v>
      </c>
      <c r="G75" s="169" t="s">
        <v>67</v>
      </c>
      <c r="H75" s="107" t="s">
        <v>41</v>
      </c>
      <c r="I75" s="108">
        <v>0.95</v>
      </c>
      <c r="J75" s="109">
        <f>I75</f>
        <v>0.95</v>
      </c>
      <c r="K75" s="110" t="s">
        <v>39</v>
      </c>
      <c r="L75" s="110" t="s">
        <v>40</v>
      </c>
      <c r="M75" s="110" t="s">
        <v>39</v>
      </c>
      <c r="N75" s="109">
        <f>P75</f>
        <v>1</v>
      </c>
      <c r="O75" s="111" t="s">
        <v>38</v>
      </c>
      <c r="P75" s="112">
        <v>1</v>
      </c>
      <c r="Q75" s="72" t="e">
        <f t="shared" ref="Q75:AS75" ca="1" si="22">AVERAGEIF(Q76:Q79,"&lt;&gt;0",Q76:Q78)</f>
        <v>#DIV/0!</v>
      </c>
      <c r="R75" s="72" t="e">
        <f t="shared" ca="1" si="22"/>
        <v>#DIV/0!</v>
      </c>
      <c r="S75" s="72">
        <f t="shared" ca="1" si="22"/>
        <v>1.1250562528126407</v>
      </c>
      <c r="T75" s="72">
        <f t="shared" ca="1" si="22"/>
        <v>1.6074877817964974</v>
      </c>
      <c r="U75" s="72">
        <f t="shared" ca="1" si="22"/>
        <v>0.86115416881955209</v>
      </c>
      <c r="V75" s="72">
        <f t="shared" ca="1" si="22"/>
        <v>1.0889433360556917</v>
      </c>
      <c r="W75" s="72">
        <f t="shared" ca="1" si="22"/>
        <v>1.6148955595927943</v>
      </c>
      <c r="X75" s="72">
        <f t="shared" ca="1" si="22"/>
        <v>1.2364044128132332</v>
      </c>
      <c r="Y75" s="72">
        <f t="shared" ca="1" si="22"/>
        <v>0.920660068091124</v>
      </c>
      <c r="Z75" s="72">
        <f t="shared" ca="1" si="22"/>
        <v>1.4526870134356391</v>
      </c>
      <c r="AA75" s="72">
        <f t="shared" ca="1" si="22"/>
        <v>1.1945041696529271</v>
      </c>
      <c r="AB75" s="72">
        <f t="shared" ca="1" si="22"/>
        <v>0.6278091682361896</v>
      </c>
      <c r="AC75" s="72">
        <f t="shared" ca="1" si="22"/>
        <v>1.1580959738274723</v>
      </c>
      <c r="AD75" s="72">
        <f t="shared" ca="1" si="22"/>
        <v>0.85914383438470165</v>
      </c>
      <c r="AE75" s="72">
        <f t="shared" ca="1" si="22"/>
        <v>0.46669000116672499</v>
      </c>
      <c r="AF75" s="72">
        <f t="shared" ca="1" si="22"/>
        <v>1.1340436302860895</v>
      </c>
      <c r="AG75" s="72">
        <f t="shared" ca="1" si="22"/>
        <v>0.7946733765996864</v>
      </c>
      <c r="AH75" s="72">
        <f t="shared" ca="1" si="22"/>
        <v>0.48606016472134234</v>
      </c>
      <c r="AI75" s="72">
        <f t="shared" ca="1" si="22"/>
        <v>0.57897631723691445</v>
      </c>
      <c r="AJ75" s="72">
        <f t="shared" ca="1" si="22"/>
        <v>0.50558083459728542</v>
      </c>
      <c r="AK75" s="72">
        <f t="shared" ca="1" si="22"/>
        <v>0.59593622956001602</v>
      </c>
      <c r="AL75" s="72">
        <f t="shared" ca="1" si="22"/>
        <v>1.2778416698612709</v>
      </c>
      <c r="AM75" s="72" t="e">
        <f t="shared" ca="1" si="22"/>
        <v>#DIV/0!</v>
      </c>
      <c r="AN75" s="72" t="e">
        <f t="shared" ca="1" si="22"/>
        <v>#DIV/0!</v>
      </c>
      <c r="AO75" s="72" t="e">
        <f t="shared" ca="1" si="22"/>
        <v>#DIV/0!</v>
      </c>
      <c r="AP75" s="72" t="e">
        <f t="shared" ca="1" si="22"/>
        <v>#DIV/0!</v>
      </c>
      <c r="AQ75" s="72" t="e">
        <f t="shared" ca="1" si="22"/>
        <v>#DIV/0!</v>
      </c>
      <c r="AR75" s="72" t="e">
        <f t="shared" ca="1" si="22"/>
        <v>#DIV/0!</v>
      </c>
      <c r="AS75" s="72" t="e">
        <f t="shared" ca="1" si="22"/>
        <v>#DIV/0!</v>
      </c>
      <c r="AT75" s="158"/>
    </row>
    <row r="76" spans="1:46" ht="14.4" customHeight="1" x14ac:dyDescent="0.3">
      <c r="A76" s="149"/>
      <c r="B76" s="166"/>
      <c r="C76" s="167"/>
      <c r="D76" s="168"/>
      <c r="E76" s="169"/>
      <c r="F76" s="169"/>
      <c r="G76" s="169"/>
      <c r="H76" s="113"/>
      <c r="I76" s="159" t="s">
        <v>98</v>
      </c>
      <c r="J76" s="159"/>
      <c r="K76" s="159"/>
      <c r="L76" s="159"/>
      <c r="M76" s="159"/>
      <c r="N76" s="159"/>
      <c r="O76" s="159"/>
      <c r="P76" s="159"/>
      <c r="Q76" s="72" t="e">
        <f t="shared" ref="Q76:AS76" si="23">(Q60/($L$12*($Q$3-Q12)))</f>
        <v>#DIV/0!</v>
      </c>
      <c r="R76" s="72">
        <f t="shared" si="23"/>
        <v>0</v>
      </c>
      <c r="S76" s="72">
        <f t="shared" si="23"/>
        <v>0</v>
      </c>
      <c r="T76" s="72">
        <f t="shared" si="23"/>
        <v>2.8001400070003499</v>
      </c>
      <c r="U76" s="72">
        <f t="shared" si="23"/>
        <v>0.70003500175008748</v>
      </c>
      <c r="V76" s="72">
        <f t="shared" si="23"/>
        <v>1.1667250029168126</v>
      </c>
      <c r="W76" s="72">
        <f t="shared" si="23"/>
        <v>1.9445416715280208</v>
      </c>
      <c r="X76" s="72">
        <f t="shared" si="23"/>
        <v>1.400070003500175</v>
      </c>
      <c r="Y76" s="72">
        <f t="shared" si="23"/>
        <v>1.5000750037501875</v>
      </c>
      <c r="Z76" s="72">
        <f t="shared" si="23"/>
        <v>1.4412485330148859</v>
      </c>
      <c r="AA76" s="72">
        <f t="shared" si="23"/>
        <v>1.7500875043752186</v>
      </c>
      <c r="AB76" s="72">
        <f t="shared" si="23"/>
        <v>0.52502625131256564</v>
      </c>
      <c r="AC76" s="72">
        <f t="shared" si="23"/>
        <v>1.3611791700696145</v>
      </c>
      <c r="AD76" s="72">
        <f t="shared" si="23"/>
        <v>0.65628281414070699</v>
      </c>
      <c r="AE76" s="72">
        <f t="shared" si="23"/>
        <v>0.87504375218760932</v>
      </c>
      <c r="AF76" s="72">
        <f t="shared" si="23"/>
        <v>1.0000500025001251</v>
      </c>
      <c r="AG76" s="72">
        <f t="shared" si="23"/>
        <v>1.0294632378677757</v>
      </c>
      <c r="AH76" s="72">
        <f t="shared" si="23"/>
        <v>0.65628281414070699</v>
      </c>
      <c r="AI76" s="72">
        <f t="shared" si="23"/>
        <v>0.33335000083337502</v>
      </c>
      <c r="AJ76" s="72">
        <f t="shared" si="23"/>
        <v>0.66670000166675003</v>
      </c>
      <c r="AK76" s="72">
        <f t="shared" si="23"/>
        <v>0.70003500175008748</v>
      </c>
      <c r="AL76" s="72">
        <f t="shared" si="23"/>
        <v>1.666750004166875</v>
      </c>
      <c r="AM76" s="72">
        <f t="shared" si="23"/>
        <v>0</v>
      </c>
      <c r="AN76" s="72">
        <f t="shared" si="23"/>
        <v>0</v>
      </c>
      <c r="AO76" s="72">
        <f t="shared" si="23"/>
        <v>0</v>
      </c>
      <c r="AP76" s="72">
        <f t="shared" si="23"/>
        <v>0</v>
      </c>
      <c r="AQ76" s="72">
        <f t="shared" si="23"/>
        <v>0</v>
      </c>
      <c r="AR76" s="72">
        <f t="shared" si="23"/>
        <v>0</v>
      </c>
      <c r="AS76" s="72">
        <f t="shared" si="23"/>
        <v>0</v>
      </c>
      <c r="AT76" s="158"/>
    </row>
    <row r="77" spans="1:46" ht="14.4" customHeight="1" x14ac:dyDescent="0.3">
      <c r="A77" s="149"/>
      <c r="B77" s="166"/>
      <c r="C77" s="167"/>
      <c r="D77" s="168"/>
      <c r="E77" s="169"/>
      <c r="F77" s="169"/>
      <c r="G77" s="169"/>
      <c r="H77" s="113"/>
      <c r="I77" s="159" t="s">
        <v>101</v>
      </c>
      <c r="J77" s="159"/>
      <c r="K77" s="159"/>
      <c r="L77" s="159"/>
      <c r="M77" s="159"/>
      <c r="N77" s="159"/>
      <c r="O77" s="159"/>
      <c r="P77" s="159"/>
      <c r="Q77" s="72">
        <f t="shared" ref="Q77:AS77" si="24">(Q63/($L$13*($Q$3-Q13)))</f>
        <v>0</v>
      </c>
      <c r="R77" s="72">
        <f t="shared" si="24"/>
        <v>0</v>
      </c>
      <c r="S77" s="72">
        <f t="shared" si="24"/>
        <v>0.50002500125006255</v>
      </c>
      <c r="T77" s="72">
        <f t="shared" si="24"/>
        <v>1.0500525026251313</v>
      </c>
      <c r="U77" s="72">
        <f t="shared" si="24"/>
        <v>1.0500525026251313</v>
      </c>
      <c r="V77" s="72">
        <f t="shared" si="24"/>
        <v>1.0500525026251313</v>
      </c>
      <c r="W77" s="72">
        <f t="shared" si="24"/>
        <v>1.5000750037501875</v>
      </c>
      <c r="X77" s="72">
        <f t="shared" si="24"/>
        <v>1.5313265663283164</v>
      </c>
      <c r="Y77" s="72">
        <f t="shared" si="24"/>
        <v>0.73687894921061836</v>
      </c>
      <c r="Z77" s="72">
        <f t="shared" si="24"/>
        <v>1.1667250029168126</v>
      </c>
      <c r="AA77" s="72">
        <f t="shared" si="24"/>
        <v>1.1667250029168126</v>
      </c>
      <c r="AB77" s="72">
        <f t="shared" si="24"/>
        <v>0.52502625131256564</v>
      </c>
      <c r="AC77" s="72">
        <f t="shared" si="24"/>
        <v>0.82357059029422053</v>
      </c>
      <c r="AD77" s="72">
        <f t="shared" si="24"/>
        <v>0.92109868651327298</v>
      </c>
      <c r="AE77" s="72">
        <f t="shared" si="24"/>
        <v>0.17500875043752187</v>
      </c>
      <c r="AF77" s="72">
        <f t="shared" si="24"/>
        <v>1.1667250029168126</v>
      </c>
      <c r="AG77" s="72">
        <f t="shared" si="24"/>
        <v>0.73687894921061836</v>
      </c>
      <c r="AH77" s="72">
        <f t="shared" si="24"/>
        <v>0.61767794272066534</v>
      </c>
      <c r="AI77" s="72">
        <f t="shared" si="24"/>
        <v>0.73687894921061836</v>
      </c>
      <c r="AJ77" s="72">
        <f t="shared" si="24"/>
        <v>0.50002500125006255</v>
      </c>
      <c r="AK77" s="72">
        <f t="shared" si="24"/>
        <v>0.92109868651327298</v>
      </c>
      <c r="AL77" s="72">
        <f t="shared" si="24"/>
        <v>1.666750004166875</v>
      </c>
      <c r="AM77" s="72">
        <f t="shared" si="24"/>
        <v>0</v>
      </c>
      <c r="AN77" s="72">
        <f t="shared" si="24"/>
        <v>0</v>
      </c>
      <c r="AO77" s="72">
        <f t="shared" si="24"/>
        <v>0</v>
      </c>
      <c r="AP77" s="72">
        <f t="shared" si="24"/>
        <v>0</v>
      </c>
      <c r="AQ77" s="72">
        <f t="shared" si="24"/>
        <v>0</v>
      </c>
      <c r="AR77" s="72">
        <f t="shared" si="24"/>
        <v>0</v>
      </c>
      <c r="AS77" s="72">
        <f t="shared" si="24"/>
        <v>0</v>
      </c>
      <c r="AT77" s="158"/>
    </row>
    <row r="78" spans="1:46" ht="14.4" customHeight="1" x14ac:dyDescent="0.3">
      <c r="A78" s="149"/>
      <c r="B78" s="166"/>
      <c r="C78" s="167"/>
      <c r="D78" s="168"/>
      <c r="E78" s="169"/>
      <c r="F78" s="169"/>
      <c r="G78" s="169"/>
      <c r="H78" s="113"/>
      <c r="I78" s="159" t="s">
        <v>102</v>
      </c>
      <c r="J78" s="159"/>
      <c r="K78" s="159"/>
      <c r="L78" s="159"/>
      <c r="M78" s="159"/>
      <c r="N78" s="159"/>
      <c r="O78" s="159"/>
      <c r="P78" s="159"/>
      <c r="Q78" s="72">
        <f t="shared" ref="Q78:AS78" si="25">(Q66/($L$14*($Q$3-Q14)))</f>
        <v>0</v>
      </c>
      <c r="R78" s="72">
        <f t="shared" si="25"/>
        <v>0</v>
      </c>
      <c r="S78" s="72">
        <f t="shared" si="25"/>
        <v>1.7500875043752186</v>
      </c>
      <c r="T78" s="72">
        <f t="shared" si="25"/>
        <v>0.97227083576401041</v>
      </c>
      <c r="U78" s="72">
        <f t="shared" si="25"/>
        <v>0.83337500208343751</v>
      </c>
      <c r="V78" s="72">
        <f t="shared" si="25"/>
        <v>1.0500525026251313</v>
      </c>
      <c r="W78" s="72">
        <f t="shared" si="25"/>
        <v>1.400070003500175</v>
      </c>
      <c r="X78" s="72">
        <f t="shared" si="25"/>
        <v>0.77781666861120835</v>
      </c>
      <c r="Y78" s="72">
        <f t="shared" si="25"/>
        <v>0.52502625131256564</v>
      </c>
      <c r="Z78" s="72">
        <f t="shared" si="25"/>
        <v>1.7500875043752186</v>
      </c>
      <c r="AA78" s="72">
        <f t="shared" si="25"/>
        <v>0.66670000166675003</v>
      </c>
      <c r="AB78" s="72">
        <f t="shared" si="25"/>
        <v>0.83337500208343751</v>
      </c>
      <c r="AC78" s="72">
        <f t="shared" si="25"/>
        <v>1.2895381611185821</v>
      </c>
      <c r="AD78" s="72">
        <f t="shared" si="25"/>
        <v>1.0000500025001251</v>
      </c>
      <c r="AE78" s="72">
        <f t="shared" si="25"/>
        <v>0.35001750087504374</v>
      </c>
      <c r="AF78" s="72">
        <f t="shared" si="25"/>
        <v>1.2353558854413307</v>
      </c>
      <c r="AG78" s="72">
        <f t="shared" si="25"/>
        <v>0.61767794272066534</v>
      </c>
      <c r="AH78" s="72">
        <f t="shared" si="25"/>
        <v>0.18421973730265459</v>
      </c>
      <c r="AI78" s="72">
        <f t="shared" si="25"/>
        <v>0.66670000166675003</v>
      </c>
      <c r="AJ78" s="72">
        <f t="shared" si="25"/>
        <v>0.35001750087504374</v>
      </c>
      <c r="AK78" s="72">
        <f t="shared" si="25"/>
        <v>0.16667500041668751</v>
      </c>
      <c r="AL78" s="72">
        <f t="shared" si="25"/>
        <v>0.50002500125006255</v>
      </c>
      <c r="AM78" s="72">
        <f t="shared" si="25"/>
        <v>0</v>
      </c>
      <c r="AN78" s="72">
        <f t="shared" si="25"/>
        <v>0</v>
      </c>
      <c r="AO78" s="72">
        <f t="shared" si="25"/>
        <v>0</v>
      </c>
      <c r="AP78" s="72">
        <f t="shared" si="25"/>
        <v>0</v>
      </c>
      <c r="AQ78" s="72">
        <f t="shared" si="25"/>
        <v>0</v>
      </c>
      <c r="AR78" s="72">
        <f t="shared" si="25"/>
        <v>0</v>
      </c>
      <c r="AS78" s="72">
        <f t="shared" si="25"/>
        <v>0</v>
      </c>
      <c r="AT78" s="158"/>
    </row>
    <row r="79" spans="1:46" ht="14.4" hidden="1" customHeight="1" x14ac:dyDescent="0.3">
      <c r="A79" s="149"/>
      <c r="B79" s="166"/>
      <c r="C79" s="167"/>
      <c r="D79" s="168"/>
      <c r="E79" s="169"/>
      <c r="F79" s="169"/>
      <c r="G79" s="169"/>
      <c r="H79" s="114"/>
      <c r="I79" s="160" t="s">
        <v>103</v>
      </c>
      <c r="J79" s="160"/>
      <c r="K79" s="160"/>
      <c r="L79" s="160"/>
      <c r="M79" s="160"/>
      <c r="N79" s="160"/>
      <c r="O79" s="160"/>
      <c r="P79" s="160"/>
      <c r="Q79" s="74">
        <f t="shared" ref="Q79:AS79" si="26">(Q69/($L$15*($Q$3-Q15)))</f>
        <v>0</v>
      </c>
      <c r="R79" s="74">
        <f t="shared" si="26"/>
        <v>0</v>
      </c>
      <c r="S79" s="74">
        <f t="shared" si="26"/>
        <v>0</v>
      </c>
      <c r="T79" s="74">
        <f t="shared" si="26"/>
        <v>0</v>
      </c>
      <c r="U79" s="74">
        <f t="shared" si="26"/>
        <v>0</v>
      </c>
      <c r="V79" s="74">
        <f t="shared" si="26"/>
        <v>0</v>
      </c>
      <c r="W79" s="74">
        <f t="shared" si="26"/>
        <v>0</v>
      </c>
      <c r="X79" s="74">
        <f t="shared" si="26"/>
        <v>0</v>
      </c>
      <c r="Y79" s="74">
        <f t="shared" si="26"/>
        <v>0</v>
      </c>
      <c r="Z79" s="74">
        <f t="shared" si="26"/>
        <v>0</v>
      </c>
      <c r="AA79" s="74">
        <f t="shared" si="26"/>
        <v>0</v>
      </c>
      <c r="AB79" s="74">
        <f t="shared" si="26"/>
        <v>0</v>
      </c>
      <c r="AC79" s="74">
        <f t="shared" si="26"/>
        <v>0</v>
      </c>
      <c r="AD79" s="74">
        <f t="shared" si="26"/>
        <v>0</v>
      </c>
      <c r="AE79" s="74">
        <f t="shared" si="26"/>
        <v>0</v>
      </c>
      <c r="AF79" s="74">
        <f t="shared" si="26"/>
        <v>0</v>
      </c>
      <c r="AG79" s="74">
        <f t="shared" si="26"/>
        <v>0</v>
      </c>
      <c r="AH79" s="74">
        <f t="shared" si="26"/>
        <v>0</v>
      </c>
      <c r="AI79" s="74">
        <f t="shared" si="26"/>
        <v>0</v>
      </c>
      <c r="AJ79" s="74">
        <f t="shared" si="26"/>
        <v>0</v>
      </c>
      <c r="AK79" s="74">
        <f t="shared" si="26"/>
        <v>0</v>
      </c>
      <c r="AL79" s="74">
        <f t="shared" si="26"/>
        <v>0</v>
      </c>
      <c r="AM79" s="74">
        <f t="shared" si="26"/>
        <v>0</v>
      </c>
      <c r="AN79" s="74">
        <f t="shared" si="26"/>
        <v>0</v>
      </c>
      <c r="AO79" s="74">
        <f t="shared" si="26"/>
        <v>0</v>
      </c>
      <c r="AP79" s="74">
        <f t="shared" si="26"/>
        <v>0</v>
      </c>
      <c r="AQ79" s="74">
        <f t="shared" si="26"/>
        <v>0</v>
      </c>
      <c r="AR79" s="74">
        <f t="shared" si="26"/>
        <v>0</v>
      </c>
      <c r="AS79" s="74">
        <f t="shared" si="26"/>
        <v>0</v>
      </c>
      <c r="AT79" s="158"/>
    </row>
    <row r="80" spans="1:46" ht="14.4" customHeight="1" x14ac:dyDescent="0.3">
      <c r="A80" s="149"/>
      <c r="B80" s="161">
        <v>20</v>
      </c>
      <c r="C80" s="162" t="s">
        <v>108</v>
      </c>
      <c r="D80" s="162" t="s">
        <v>108</v>
      </c>
      <c r="E80" s="162" t="s">
        <v>6</v>
      </c>
      <c r="F80" s="162" t="s">
        <v>7</v>
      </c>
      <c r="G80" s="162" t="s">
        <v>67</v>
      </c>
      <c r="H80" s="115" t="s">
        <v>41</v>
      </c>
      <c r="I80" s="116">
        <v>822</v>
      </c>
      <c r="J80" s="117">
        <f>I80</f>
        <v>822</v>
      </c>
      <c r="K80" s="118" t="s">
        <v>39</v>
      </c>
      <c r="L80" s="118" t="s">
        <v>40</v>
      </c>
      <c r="M80" s="118" t="s">
        <v>39</v>
      </c>
      <c r="N80" s="117">
        <f>P80</f>
        <v>863</v>
      </c>
      <c r="O80" s="119" t="s">
        <v>38</v>
      </c>
      <c r="P80" s="120">
        <v>863</v>
      </c>
      <c r="Q80" s="121">
        <f t="shared" ref="Q80:AS80" si="27">SUM(Q81:Q84)</f>
        <v>0</v>
      </c>
      <c r="R80" s="121">
        <f t="shared" si="27"/>
        <v>4</v>
      </c>
      <c r="S80" s="121">
        <f t="shared" si="27"/>
        <v>39</v>
      </c>
      <c r="T80" s="121">
        <f t="shared" si="27"/>
        <v>89</v>
      </c>
      <c r="U80" s="121">
        <f t="shared" si="27"/>
        <v>151</v>
      </c>
      <c r="V80" s="121">
        <f t="shared" si="27"/>
        <v>163</v>
      </c>
      <c r="W80" s="121">
        <f t="shared" si="27"/>
        <v>131</v>
      </c>
      <c r="X80" s="121">
        <f t="shared" si="27"/>
        <v>161</v>
      </c>
      <c r="Y80" s="121">
        <f t="shared" si="27"/>
        <v>155</v>
      </c>
      <c r="Z80" s="121">
        <f t="shared" si="27"/>
        <v>162</v>
      </c>
      <c r="AA80" s="121">
        <f t="shared" si="27"/>
        <v>182</v>
      </c>
      <c r="AB80" s="121">
        <f t="shared" si="27"/>
        <v>149</v>
      </c>
      <c r="AC80" s="121">
        <f t="shared" si="27"/>
        <v>181</v>
      </c>
      <c r="AD80" s="121">
        <f t="shared" si="27"/>
        <v>181</v>
      </c>
      <c r="AE80" s="121">
        <f t="shared" si="27"/>
        <v>87</v>
      </c>
      <c r="AF80" s="121">
        <f t="shared" si="27"/>
        <v>165</v>
      </c>
      <c r="AG80" s="121">
        <f t="shared" si="27"/>
        <v>145</v>
      </c>
      <c r="AH80" s="121">
        <f t="shared" si="27"/>
        <v>90</v>
      </c>
      <c r="AI80" s="121">
        <f t="shared" si="27"/>
        <v>107</v>
      </c>
      <c r="AJ80" s="121">
        <f t="shared" si="27"/>
        <v>127</v>
      </c>
      <c r="AK80" s="121">
        <f t="shared" si="27"/>
        <v>137</v>
      </c>
      <c r="AL80" s="121">
        <f t="shared" si="27"/>
        <v>123</v>
      </c>
      <c r="AM80" s="121">
        <f t="shared" si="27"/>
        <v>0</v>
      </c>
      <c r="AN80" s="121">
        <f t="shared" si="27"/>
        <v>0</v>
      </c>
      <c r="AO80" s="121">
        <f t="shared" si="27"/>
        <v>0</v>
      </c>
      <c r="AP80" s="121">
        <f t="shared" si="27"/>
        <v>0</v>
      </c>
      <c r="AQ80" s="121">
        <f t="shared" si="27"/>
        <v>0</v>
      </c>
      <c r="AR80" s="121">
        <f t="shared" si="27"/>
        <v>0</v>
      </c>
      <c r="AS80" s="122">
        <f t="shared" si="27"/>
        <v>0</v>
      </c>
      <c r="AT80" s="163"/>
    </row>
    <row r="81" spans="1:46" ht="13.8" customHeight="1" x14ac:dyDescent="0.3">
      <c r="A81" s="149"/>
      <c r="B81" s="161"/>
      <c r="C81" s="162"/>
      <c r="D81" s="162"/>
      <c r="E81" s="162"/>
      <c r="F81" s="162"/>
      <c r="G81" s="162"/>
      <c r="H81" s="123"/>
      <c r="I81" s="164" t="s">
        <v>98</v>
      </c>
      <c r="J81" s="164"/>
      <c r="K81" s="164"/>
      <c r="L81" s="164"/>
      <c r="M81" s="164"/>
      <c r="N81" s="164"/>
      <c r="O81" s="164"/>
      <c r="P81" s="164"/>
      <c r="Q81" s="124">
        <v>0</v>
      </c>
      <c r="R81" s="7">
        <v>0</v>
      </c>
      <c r="S81" s="7">
        <v>0</v>
      </c>
      <c r="T81" s="7">
        <v>18</v>
      </c>
      <c r="U81" s="7">
        <v>70</v>
      </c>
      <c r="V81" s="7">
        <v>62</v>
      </c>
      <c r="W81" s="7">
        <v>52</v>
      </c>
      <c r="X81" s="7">
        <v>51</v>
      </c>
      <c r="Y81" s="7">
        <v>61</v>
      </c>
      <c r="Z81" s="7">
        <v>80</v>
      </c>
      <c r="AA81" s="7">
        <v>63</v>
      </c>
      <c r="AB81" s="7">
        <v>47</v>
      </c>
      <c r="AC81" s="7">
        <v>63</v>
      </c>
      <c r="AD81" s="7">
        <v>52</v>
      </c>
      <c r="AE81" s="7">
        <v>13</v>
      </c>
      <c r="AF81" s="7">
        <v>54</v>
      </c>
      <c r="AG81" s="7">
        <v>60</v>
      </c>
      <c r="AH81" s="7">
        <v>35</v>
      </c>
      <c r="AI81" s="7">
        <v>41</v>
      </c>
      <c r="AJ81" s="7">
        <v>35</v>
      </c>
      <c r="AK81" s="7">
        <v>50</v>
      </c>
      <c r="AL81" s="7">
        <v>40</v>
      </c>
      <c r="AM81" s="7"/>
      <c r="AN81" s="7"/>
      <c r="AO81" s="7"/>
      <c r="AP81" s="7"/>
      <c r="AQ81" s="7"/>
      <c r="AR81" s="7"/>
      <c r="AS81" s="125"/>
      <c r="AT81" s="163"/>
    </row>
    <row r="82" spans="1:46" ht="13.8" customHeight="1" x14ac:dyDescent="0.3">
      <c r="A82" s="149"/>
      <c r="B82" s="161"/>
      <c r="C82" s="162"/>
      <c r="D82" s="162"/>
      <c r="E82" s="162"/>
      <c r="F82" s="162"/>
      <c r="G82" s="162"/>
      <c r="H82" s="123"/>
      <c r="I82" s="164" t="s">
        <v>101</v>
      </c>
      <c r="J82" s="164"/>
      <c r="K82" s="164"/>
      <c r="L82" s="164"/>
      <c r="M82" s="164"/>
      <c r="N82" s="164"/>
      <c r="O82" s="164"/>
      <c r="P82" s="164"/>
      <c r="Q82" s="124">
        <v>0</v>
      </c>
      <c r="R82" s="7">
        <v>0</v>
      </c>
      <c r="S82" s="7">
        <v>8</v>
      </c>
      <c r="T82" s="7">
        <v>37</v>
      </c>
      <c r="U82" s="7">
        <v>39</v>
      </c>
      <c r="V82" s="7">
        <v>67</v>
      </c>
      <c r="W82" s="7">
        <v>48</v>
      </c>
      <c r="X82" s="7">
        <v>65</v>
      </c>
      <c r="Y82" s="7">
        <v>44</v>
      </c>
      <c r="Z82" s="7">
        <v>51</v>
      </c>
      <c r="AA82" s="7">
        <v>56</v>
      </c>
      <c r="AB82" s="7">
        <v>62</v>
      </c>
      <c r="AC82" s="7">
        <v>67</v>
      </c>
      <c r="AD82" s="7">
        <v>80</v>
      </c>
      <c r="AE82" s="7">
        <v>53</v>
      </c>
      <c r="AF82" s="7">
        <v>68</v>
      </c>
      <c r="AG82" s="7">
        <v>44</v>
      </c>
      <c r="AH82" s="7">
        <v>31</v>
      </c>
      <c r="AI82" s="7">
        <v>35</v>
      </c>
      <c r="AJ82" s="7">
        <v>51</v>
      </c>
      <c r="AK82" s="7">
        <v>41</v>
      </c>
      <c r="AL82" s="7">
        <v>51</v>
      </c>
      <c r="AM82" s="7"/>
      <c r="AN82" s="7"/>
      <c r="AO82" s="7"/>
      <c r="AP82" s="7"/>
      <c r="AQ82" s="7"/>
      <c r="AR82" s="7"/>
      <c r="AS82" s="125"/>
      <c r="AT82" s="163"/>
    </row>
    <row r="83" spans="1:46" ht="13.8" customHeight="1" x14ac:dyDescent="0.3">
      <c r="A83" s="149"/>
      <c r="B83" s="161"/>
      <c r="C83" s="162"/>
      <c r="D83" s="162"/>
      <c r="E83" s="162"/>
      <c r="F83" s="162"/>
      <c r="G83" s="162"/>
      <c r="H83" s="123"/>
      <c r="I83" s="164" t="s">
        <v>102</v>
      </c>
      <c r="J83" s="164"/>
      <c r="K83" s="164"/>
      <c r="L83" s="164"/>
      <c r="M83" s="164"/>
      <c r="N83" s="164"/>
      <c r="O83" s="164"/>
      <c r="P83" s="164"/>
      <c r="Q83" s="124">
        <v>0</v>
      </c>
      <c r="R83" s="7">
        <v>4</v>
      </c>
      <c r="S83" s="7">
        <v>31</v>
      </c>
      <c r="T83" s="7">
        <v>34</v>
      </c>
      <c r="U83" s="7">
        <v>42</v>
      </c>
      <c r="V83" s="7">
        <v>34</v>
      </c>
      <c r="W83" s="7">
        <v>31</v>
      </c>
      <c r="X83" s="7">
        <v>45</v>
      </c>
      <c r="Y83" s="7">
        <v>50</v>
      </c>
      <c r="Z83" s="7">
        <v>31</v>
      </c>
      <c r="AA83" s="7">
        <v>63</v>
      </c>
      <c r="AB83" s="7">
        <v>40</v>
      </c>
      <c r="AC83" s="7">
        <v>51</v>
      </c>
      <c r="AD83" s="7">
        <v>49</v>
      </c>
      <c r="AE83" s="7">
        <v>21</v>
      </c>
      <c r="AF83" s="7">
        <v>43</v>
      </c>
      <c r="AG83" s="7">
        <v>41</v>
      </c>
      <c r="AH83" s="7">
        <v>24</v>
      </c>
      <c r="AI83" s="7">
        <v>31</v>
      </c>
      <c r="AJ83" s="7">
        <v>41</v>
      </c>
      <c r="AK83" s="7">
        <v>46</v>
      </c>
      <c r="AL83" s="7">
        <v>32</v>
      </c>
      <c r="AM83" s="7"/>
      <c r="AN83" s="7"/>
      <c r="AO83" s="7"/>
      <c r="AP83" s="7"/>
      <c r="AQ83" s="7"/>
      <c r="AR83" s="7"/>
      <c r="AS83" s="125"/>
      <c r="AT83" s="163"/>
    </row>
    <row r="84" spans="1:46" ht="14.4" hidden="1" customHeight="1" x14ac:dyDescent="0.3">
      <c r="A84" s="149"/>
      <c r="B84" s="161"/>
      <c r="C84" s="162"/>
      <c r="D84" s="162"/>
      <c r="E84" s="162"/>
      <c r="F84" s="162"/>
      <c r="G84" s="162"/>
      <c r="H84" s="126"/>
      <c r="I84" s="165" t="s">
        <v>103</v>
      </c>
      <c r="J84" s="165"/>
      <c r="K84" s="165"/>
      <c r="L84" s="165"/>
      <c r="M84" s="165"/>
      <c r="N84" s="165"/>
      <c r="O84" s="165"/>
      <c r="P84" s="165"/>
      <c r="Q84" s="124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125"/>
      <c r="AT84" s="163"/>
    </row>
    <row r="85" spans="1:46" ht="14.4" customHeight="1" x14ac:dyDescent="0.3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</row>
    <row r="86" spans="1:46" ht="15" thickBot="1" x14ac:dyDescent="0.35"/>
    <row r="87" spans="1:46" x14ac:dyDescent="0.3">
      <c r="A87" s="127" t="s">
        <v>110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1:46" ht="15" thickBot="1" x14ac:dyDescent="0.35">
      <c r="A88" s="130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2"/>
    </row>
  </sheetData>
  <sheetProtection algorithmName="SHA-512" hashValue="ZUckTmyTW3RnrHyZLStbmu6wpNR8L6GsXEb98i5oJQm7+W4cHSERzrrzErcn63s7gGxlbhQ0LbZVf+R4dqoBWA==" saltValue="dEN1TW3WSBPGyjg1T7n4AA==" spinCount="100000" sheet="1" objects="1" scenarios="1"/>
  <mergeCells count="262">
    <mergeCell ref="A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3:A15"/>
    <mergeCell ref="B3:P3"/>
    <mergeCell ref="C4:C15"/>
    <mergeCell ref="D4:D15"/>
    <mergeCell ref="E4:E15"/>
    <mergeCell ref="F4:F15"/>
    <mergeCell ref="G4:G15"/>
    <mergeCell ref="H4:K4"/>
    <mergeCell ref="L4:M4"/>
    <mergeCell ref="N4:P4"/>
    <mergeCell ref="AT4:AT6"/>
    <mergeCell ref="H5:K5"/>
    <mergeCell ref="L5:M5"/>
    <mergeCell ref="N5:P5"/>
    <mergeCell ref="H6:K6"/>
    <mergeCell ref="L6:M6"/>
    <mergeCell ref="N6:P6"/>
    <mergeCell ref="H7:K7"/>
    <mergeCell ref="L7:M7"/>
    <mergeCell ref="N7:P7"/>
    <mergeCell ref="H8:K8"/>
    <mergeCell ref="L8:M8"/>
    <mergeCell ref="N8:P8"/>
    <mergeCell ref="H9:K9"/>
    <mergeCell ref="L9:M9"/>
    <mergeCell ref="N9:P9"/>
    <mergeCell ref="H10:K10"/>
    <mergeCell ref="L10:M10"/>
    <mergeCell ref="N10:P10"/>
    <mergeCell ref="H11:K11"/>
    <mergeCell ref="L11:M11"/>
    <mergeCell ref="N11:P11"/>
    <mergeCell ref="H12:K12"/>
    <mergeCell ref="L12:M12"/>
    <mergeCell ref="N12:P12"/>
    <mergeCell ref="H13:K13"/>
    <mergeCell ref="L13:M13"/>
    <mergeCell ref="N13:P13"/>
    <mergeCell ref="H14:K14"/>
    <mergeCell ref="L14:M14"/>
    <mergeCell ref="N14:P14"/>
    <mergeCell ref="H15:K15"/>
    <mergeCell ref="L15:M15"/>
    <mergeCell ref="N15:P15"/>
    <mergeCell ref="A16:G16"/>
    <mergeCell ref="H16:P16"/>
    <mergeCell ref="Q16:Q17"/>
    <mergeCell ref="AG16:AG17"/>
    <mergeCell ref="AH16:AH17"/>
    <mergeCell ref="AI16:AI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C38:C39"/>
    <mergeCell ref="AS16:AS17"/>
    <mergeCell ref="AT16:AT17"/>
    <mergeCell ref="H17:I17"/>
    <mergeCell ref="J17:N17"/>
    <mergeCell ref="O17:P17"/>
    <mergeCell ref="A18:A26"/>
    <mergeCell ref="B22:B24"/>
    <mergeCell ref="C22:C24"/>
    <mergeCell ref="AJ16:AJ17"/>
    <mergeCell ref="AK16:AK17"/>
    <mergeCell ref="AL16:AL17"/>
    <mergeCell ref="AM16:AM17"/>
    <mergeCell ref="AN16:AN17"/>
    <mergeCell ref="AO16:AO17"/>
    <mergeCell ref="AP16:AP17"/>
    <mergeCell ref="AQ16:AQ17"/>
    <mergeCell ref="AR16:AR17"/>
    <mergeCell ref="AA16:AA17"/>
    <mergeCell ref="AB16:AB17"/>
    <mergeCell ref="AC16:AC17"/>
    <mergeCell ref="AD16:AD17"/>
    <mergeCell ref="AE16:AE17"/>
    <mergeCell ref="AF16:AF17"/>
    <mergeCell ref="AT28:AT29"/>
    <mergeCell ref="H29:P29"/>
    <mergeCell ref="B30:B31"/>
    <mergeCell ref="C30:C31"/>
    <mergeCell ref="D30:D31"/>
    <mergeCell ref="E30:E31"/>
    <mergeCell ref="F30:F31"/>
    <mergeCell ref="G30:G31"/>
    <mergeCell ref="AT30:AT31"/>
    <mergeCell ref="H31:P31"/>
    <mergeCell ref="B28:B29"/>
    <mergeCell ref="C28:C29"/>
    <mergeCell ref="D28:D29"/>
    <mergeCell ref="E28:E29"/>
    <mergeCell ref="F28:F29"/>
    <mergeCell ref="G28:G29"/>
    <mergeCell ref="AT32:AT33"/>
    <mergeCell ref="H33:P33"/>
    <mergeCell ref="B34:B37"/>
    <mergeCell ref="C34:C37"/>
    <mergeCell ref="D34:D35"/>
    <mergeCell ref="E34:E35"/>
    <mergeCell ref="F34:F35"/>
    <mergeCell ref="G34:G35"/>
    <mergeCell ref="AT34:AT35"/>
    <mergeCell ref="H35:P35"/>
    <mergeCell ref="D36:D37"/>
    <mergeCell ref="E36:E37"/>
    <mergeCell ref="F36:F37"/>
    <mergeCell ref="G36:G37"/>
    <mergeCell ref="AT36:AT37"/>
    <mergeCell ref="H37:P37"/>
    <mergeCell ref="B32:B33"/>
    <mergeCell ref="C32:C33"/>
    <mergeCell ref="D32:D33"/>
    <mergeCell ref="E32:E33"/>
    <mergeCell ref="F32:F33"/>
    <mergeCell ref="G32:G33"/>
    <mergeCell ref="AT45:AT47"/>
    <mergeCell ref="H46:P46"/>
    <mergeCell ref="H47:P47"/>
    <mergeCell ref="H48:P48"/>
    <mergeCell ref="H49:P49"/>
    <mergeCell ref="B50:B55"/>
    <mergeCell ref="C50:C55"/>
    <mergeCell ref="D50:D55"/>
    <mergeCell ref="E50:E55"/>
    <mergeCell ref="F50:F55"/>
    <mergeCell ref="G50:G55"/>
    <mergeCell ref="AT50:AT55"/>
    <mergeCell ref="H51:P51"/>
    <mergeCell ref="H52:P52"/>
    <mergeCell ref="H53:P53"/>
    <mergeCell ref="H54:P54"/>
    <mergeCell ref="H55:P55"/>
    <mergeCell ref="B45:B49"/>
    <mergeCell ref="C45:C49"/>
    <mergeCell ref="D45:D49"/>
    <mergeCell ref="E45:E49"/>
    <mergeCell ref="F45:F49"/>
    <mergeCell ref="G45:G49"/>
    <mergeCell ref="H45:P45"/>
    <mergeCell ref="AB58:AB59"/>
    <mergeCell ref="AC58:AC59"/>
    <mergeCell ref="AD58:AD59"/>
    <mergeCell ref="AE58:AE59"/>
    <mergeCell ref="AF58:AF59"/>
    <mergeCell ref="AG58:AG59"/>
    <mergeCell ref="AH58:AH59"/>
    <mergeCell ref="Q58:Q59"/>
    <mergeCell ref="R58:R59"/>
    <mergeCell ref="S58:S59"/>
    <mergeCell ref="T58:T59"/>
    <mergeCell ref="U58:U59"/>
    <mergeCell ref="V58:V59"/>
    <mergeCell ref="W58:W59"/>
    <mergeCell ref="X58:X59"/>
    <mergeCell ref="Y58:Y59"/>
    <mergeCell ref="AR58:AR59"/>
    <mergeCell ref="AS58:AS59"/>
    <mergeCell ref="C59:C71"/>
    <mergeCell ref="AT59:AT64"/>
    <mergeCell ref="H60:P60"/>
    <mergeCell ref="H63:P63"/>
    <mergeCell ref="H66:P66"/>
    <mergeCell ref="H69:P69"/>
    <mergeCell ref="B72:B74"/>
    <mergeCell ref="C72:C74"/>
    <mergeCell ref="H72:P72"/>
    <mergeCell ref="D73:P73"/>
    <mergeCell ref="D74:P74"/>
    <mergeCell ref="AI58:AI59"/>
    <mergeCell ref="AJ58:AJ59"/>
    <mergeCell ref="AK58:AK59"/>
    <mergeCell ref="AL58:AL59"/>
    <mergeCell ref="AM58:AM59"/>
    <mergeCell ref="AN58:AN59"/>
    <mergeCell ref="AO58:AO59"/>
    <mergeCell ref="AP58:AP59"/>
    <mergeCell ref="AQ58:AQ59"/>
    <mergeCell ref="Z58:Z59"/>
    <mergeCell ref="AA58:AA59"/>
    <mergeCell ref="AT75:AT79"/>
    <mergeCell ref="I76:P76"/>
    <mergeCell ref="I77:P77"/>
    <mergeCell ref="I78:P78"/>
    <mergeCell ref="I79:P79"/>
    <mergeCell ref="B80:B84"/>
    <mergeCell ref="C80:C84"/>
    <mergeCell ref="D80:D84"/>
    <mergeCell ref="E80:E84"/>
    <mergeCell ref="F80:F84"/>
    <mergeCell ref="G80:G84"/>
    <mergeCell ref="AT80:AT84"/>
    <mergeCell ref="I81:P81"/>
    <mergeCell ref="I82:P82"/>
    <mergeCell ref="I83:P83"/>
    <mergeCell ref="I84:P84"/>
    <mergeCell ref="B75:B79"/>
    <mergeCell ref="C75:C79"/>
    <mergeCell ref="D75:D79"/>
    <mergeCell ref="E75:E79"/>
    <mergeCell ref="F75:F79"/>
    <mergeCell ref="G75:G79"/>
    <mergeCell ref="A87:P88"/>
    <mergeCell ref="A85:P85"/>
    <mergeCell ref="B18:B21"/>
    <mergeCell ref="C18:C21"/>
    <mergeCell ref="E18:E21"/>
    <mergeCell ref="E22:E24"/>
    <mergeCell ref="F18:F21"/>
    <mergeCell ref="F22:F24"/>
    <mergeCell ref="G18:G21"/>
    <mergeCell ref="G22:G24"/>
    <mergeCell ref="A40:A84"/>
    <mergeCell ref="B40:B42"/>
    <mergeCell ref="C40:C42"/>
    <mergeCell ref="D40:D42"/>
    <mergeCell ref="E40:E42"/>
    <mergeCell ref="F40:F42"/>
    <mergeCell ref="G40:G42"/>
    <mergeCell ref="H41:P41"/>
    <mergeCell ref="H42:P42"/>
    <mergeCell ref="B58:B71"/>
    <mergeCell ref="A27:A39"/>
    <mergeCell ref="B27:G27"/>
    <mergeCell ref="H27:P27"/>
    <mergeCell ref="B38:B39"/>
  </mergeCells>
  <conditionalFormatting sqref="Q25:AS25">
    <cfRule type="cellIs" dxfId="115" priority="14" operator="between">
      <formula>$J$25</formula>
      <formula>$N$25</formula>
    </cfRule>
    <cfRule type="cellIs" dxfId="114" priority="15" operator="lessThan">
      <formula>$P$25</formula>
    </cfRule>
    <cfRule type="cellIs" dxfId="113" priority="16" operator="greaterThan">
      <formula>$I$25</formula>
    </cfRule>
  </conditionalFormatting>
  <conditionalFormatting sqref="Q26:AS26">
    <cfRule type="cellIs" dxfId="112" priority="17" operator="between">
      <formula>$J$26</formula>
      <formula>$N$26</formula>
    </cfRule>
    <cfRule type="cellIs" dxfId="111" priority="18" operator="lessThan">
      <formula>$I$26</formula>
    </cfRule>
    <cfRule type="cellIs" dxfId="110" priority="19" operator="greaterThan">
      <formula>$P$26</formula>
    </cfRule>
  </conditionalFormatting>
  <conditionalFormatting sqref="Q28:AS28">
    <cfRule type="cellIs" dxfId="109" priority="20" operator="between">
      <formula>$P$28</formula>
      <formula>$I$28</formula>
    </cfRule>
    <cfRule type="cellIs" dxfId="108" priority="21" operator="lessThan">
      <formula>$P$28</formula>
    </cfRule>
    <cfRule type="cellIs" dxfId="107" priority="22" operator="greaterThan">
      <formula>$I$28</formula>
    </cfRule>
  </conditionalFormatting>
  <conditionalFormatting sqref="Q30:AS30 R32:AS32 R34:AS34 R38:AS38">
    <cfRule type="cellIs" dxfId="106" priority="23" operator="between">
      <formula>$P$30</formula>
      <formula>$I$30</formula>
    </cfRule>
    <cfRule type="cellIs" dxfId="105" priority="24" operator="lessThan">
      <formula>$P$30</formula>
    </cfRule>
    <cfRule type="cellIs" dxfId="104" priority="25" operator="greaterThan">
      <formula>$I$30</formula>
    </cfRule>
  </conditionalFormatting>
  <conditionalFormatting sqref="Q32:AS32">
    <cfRule type="cellIs" dxfId="103" priority="26" operator="between">
      <formula>$P$32</formula>
      <formula>$I$32</formula>
    </cfRule>
    <cfRule type="cellIs" dxfId="102" priority="27" operator="lessThan">
      <formula>$P$32</formula>
    </cfRule>
    <cfRule type="cellIs" dxfId="101" priority="28" operator="greaterThan">
      <formula>$I$32</formula>
    </cfRule>
  </conditionalFormatting>
  <conditionalFormatting sqref="Q40:AS40">
    <cfRule type="cellIs" dxfId="100" priority="29" operator="between">
      <formula>$I$40</formula>
      <formula>$P$40</formula>
    </cfRule>
    <cfRule type="cellIs" dxfId="99" priority="30" operator="lessThan">
      <formula>$I$40</formula>
    </cfRule>
    <cfRule type="cellIs" dxfId="98" priority="31" operator="greaterThan">
      <formula>$P$40</formula>
    </cfRule>
  </conditionalFormatting>
  <conditionalFormatting sqref="Q43:AS43">
    <cfRule type="cellIs" dxfId="97" priority="32" operator="between">
      <formula>$P$43</formula>
      <formula>$I$43</formula>
    </cfRule>
    <cfRule type="cellIs" dxfId="96" priority="33" operator="greaterThan">
      <formula>$P$43</formula>
    </cfRule>
    <cfRule type="cellIs" dxfId="95" priority="34" operator="lessThan">
      <formula>$I$43</formula>
    </cfRule>
  </conditionalFormatting>
  <conditionalFormatting sqref="Q44:AS44">
    <cfRule type="cellIs" dxfId="94" priority="35" operator="between">
      <formula>$P$44</formula>
      <formula>$I$44</formula>
    </cfRule>
    <cfRule type="cellIs" dxfId="93" priority="36" operator="lessThan">
      <formula>$P$44</formula>
    </cfRule>
    <cfRule type="cellIs" dxfId="92" priority="37" operator="greaterThan">
      <formula>$I$44</formula>
    </cfRule>
  </conditionalFormatting>
  <conditionalFormatting sqref="R58:AS58 Q50:AS55">
    <cfRule type="cellIs" dxfId="91" priority="38" operator="between">
      <formula>$I$50</formula>
      <formula>$P$50</formula>
    </cfRule>
    <cfRule type="cellIs" dxfId="90" priority="39" operator="lessThan">
      <formula>$I$50</formula>
    </cfRule>
    <cfRule type="cellIs" dxfId="89" priority="40" operator="greaterThan">
      <formula>$P$50</formula>
    </cfRule>
  </conditionalFormatting>
  <conditionalFormatting sqref="R59:AS59">
    <cfRule type="cellIs" dxfId="88" priority="41" operator="equal">
      <formula>0</formula>
    </cfRule>
  </conditionalFormatting>
  <conditionalFormatting sqref="Q58:AS59">
    <cfRule type="cellIs" dxfId="87" priority="42" operator="between">
      <formula>$I$58</formula>
      <formula>$P$58</formula>
    </cfRule>
    <cfRule type="cellIs" dxfId="86" priority="43" operator="lessThan">
      <formula>$I$58</formula>
    </cfRule>
    <cfRule type="cellIs" dxfId="85" priority="44" operator="greaterThan">
      <formula>$P$58</formula>
    </cfRule>
  </conditionalFormatting>
  <conditionalFormatting sqref="R39:AS39 R36:AS36">
    <cfRule type="expression" dxfId="84" priority="45">
      <formula>LEN(TRIM(R36))=0</formula>
    </cfRule>
    <cfRule type="cellIs" dxfId="83" priority="46" operator="between">
      <formula>$P$30</formula>
      <formula>$I$30</formula>
    </cfRule>
    <cfRule type="cellIs" dxfId="82" priority="47" operator="lessThan">
      <formula>$P$30</formula>
    </cfRule>
    <cfRule type="cellIs" dxfId="81" priority="48" operator="greaterThan">
      <formula>$I$30</formula>
    </cfRule>
  </conditionalFormatting>
  <conditionalFormatting sqref="Q57:AS57">
    <cfRule type="cellIs" dxfId="80" priority="49" operator="between">
      <formula>$I$57</formula>
      <formula>$P$57</formula>
    </cfRule>
    <cfRule type="cellIs" dxfId="79" priority="50" operator="lessThan">
      <formula>$I$57</formula>
    </cfRule>
    <cfRule type="cellIs" dxfId="78" priority="51" operator="greaterThan">
      <formula>$P$57</formula>
    </cfRule>
  </conditionalFormatting>
  <conditionalFormatting sqref="Q70:AS70">
    <cfRule type="cellIs" dxfId="77" priority="52" operator="between">
      <formula>$I$70</formula>
      <formula>$P$70</formula>
    </cfRule>
    <cfRule type="cellIs" dxfId="76" priority="53" operator="greaterThan">
      <formula>$P$70</formula>
    </cfRule>
    <cfRule type="cellIs" dxfId="75" priority="54" operator="lessThan">
      <formula>$I$70</formula>
    </cfRule>
  </conditionalFormatting>
  <conditionalFormatting sqref="Q71:AS71">
    <cfRule type="cellIs" dxfId="74" priority="55" operator="between">
      <formula>$I$71</formula>
      <formula>$P$71</formula>
    </cfRule>
    <cfRule type="cellIs" dxfId="73" priority="56" operator="greaterThan">
      <formula>$P$71</formula>
    </cfRule>
    <cfRule type="cellIs" dxfId="72" priority="57" operator="lessThan">
      <formula>$I$71</formula>
    </cfRule>
  </conditionalFormatting>
  <conditionalFormatting sqref="Q61:AS61">
    <cfRule type="cellIs" dxfId="71" priority="58" operator="between">
      <formula>$I$61</formula>
      <formula>$P$61</formula>
    </cfRule>
    <cfRule type="cellIs" dxfId="70" priority="59" operator="greaterThan">
      <formula>$P$61</formula>
    </cfRule>
    <cfRule type="cellIs" dxfId="69" priority="60" operator="lessThan">
      <formula>$I$61</formula>
    </cfRule>
  </conditionalFormatting>
  <conditionalFormatting sqref="Q64:AS64">
    <cfRule type="cellIs" dxfId="68" priority="61" operator="between">
      <formula>$I$64</formula>
      <formula>$P$64</formula>
    </cfRule>
    <cfRule type="cellIs" dxfId="67" priority="62" operator="greaterThan">
      <formula>$P$64</formula>
    </cfRule>
    <cfRule type="cellIs" dxfId="66" priority="63" operator="lessThan">
      <formula>$I$64</formula>
    </cfRule>
  </conditionalFormatting>
  <conditionalFormatting sqref="Q65:AS65">
    <cfRule type="cellIs" dxfId="65" priority="64" operator="between">
      <formula>$I$65</formula>
      <formula>$P$65</formula>
    </cfRule>
    <cfRule type="cellIs" dxfId="64" priority="65" operator="greaterThan">
      <formula>$P$65</formula>
    </cfRule>
    <cfRule type="cellIs" dxfId="63" priority="66" operator="lessThan">
      <formula>$I$65</formula>
    </cfRule>
  </conditionalFormatting>
  <conditionalFormatting sqref="Q67:AS67">
    <cfRule type="cellIs" dxfId="62" priority="67" operator="between">
      <formula>$I$67</formula>
      <formula>$P$67</formula>
    </cfRule>
    <cfRule type="cellIs" dxfId="61" priority="68" operator="greaterThan">
      <formula>$P$67</formula>
    </cfRule>
    <cfRule type="cellIs" dxfId="60" priority="69" operator="lessThan">
      <formula>$I$67</formula>
    </cfRule>
  </conditionalFormatting>
  <conditionalFormatting sqref="Q68:AS68">
    <cfRule type="cellIs" dxfId="59" priority="70" operator="between">
      <formula>$I$68</formula>
      <formula>$P$68</formula>
    </cfRule>
    <cfRule type="cellIs" dxfId="58" priority="71" operator="greaterThan">
      <formula>$P$68</formula>
    </cfRule>
    <cfRule type="cellIs" dxfId="57" priority="72" operator="lessThan">
      <formula>$I$68</formula>
    </cfRule>
  </conditionalFormatting>
  <conditionalFormatting sqref="Q62:AS62">
    <cfRule type="cellIs" dxfId="56" priority="73" operator="between">
      <formula>$I$62</formula>
      <formula>$P$62</formula>
    </cfRule>
    <cfRule type="cellIs" dxfId="55" priority="74" operator="greaterThan">
      <formula>$P$62</formula>
    </cfRule>
    <cfRule type="cellIs" dxfId="54" priority="75" operator="lessThan">
      <formula>$I$62</formula>
    </cfRule>
  </conditionalFormatting>
  <conditionalFormatting sqref="Q63:AS63 Q66:AS66 Q69:AS69 Q60:AS60">
    <cfRule type="cellIs" dxfId="53" priority="76" operator="between">
      <formula>$I$59</formula>
      <formula>$P$59</formula>
    </cfRule>
    <cfRule type="cellIs" dxfId="52" priority="77" operator="greaterThan">
      <formula>$P$59</formula>
    </cfRule>
    <cfRule type="cellIs" dxfId="51" priority="78" operator="lessThan">
      <formula>$I$59</formula>
    </cfRule>
  </conditionalFormatting>
  <conditionalFormatting sqref="Q80:AS80">
    <cfRule type="cellIs" dxfId="50" priority="79" operator="between">
      <formula>$I$80</formula>
      <formula>$P$80</formula>
    </cfRule>
    <cfRule type="cellIs" dxfId="49" priority="80" operator="lessThan">
      <formula>$I$80</formula>
    </cfRule>
    <cfRule type="cellIs" dxfId="48" priority="81" operator="greaterThan">
      <formula>$P$80</formula>
    </cfRule>
  </conditionalFormatting>
  <conditionalFormatting sqref="Q75:AS79">
    <cfRule type="cellIs" dxfId="47" priority="82" operator="between">
      <formula>$I$75</formula>
      <formula>$P$75</formula>
    </cfRule>
    <cfRule type="cellIs" dxfId="46" priority="83" operator="lessThan">
      <formula>$I$75</formula>
    </cfRule>
    <cfRule type="cellIs" dxfId="45" priority="84" operator="greaterThan">
      <formula>$P$75</formula>
    </cfRule>
  </conditionalFormatting>
  <conditionalFormatting sqref="Q22:AS22">
    <cfRule type="cellIs" dxfId="44" priority="94" operator="between">
      <formula>$J$22</formula>
      <formula>$N$22</formula>
    </cfRule>
    <cfRule type="cellIs" dxfId="43" priority="95" operator="lessThan">
      <formula>$I$22</formula>
    </cfRule>
    <cfRule type="cellIs" dxfId="42" priority="96" operator="greaterThan">
      <formula>$P$22</formula>
    </cfRule>
  </conditionalFormatting>
  <conditionalFormatting sqref="Q24:AS24">
    <cfRule type="cellIs" dxfId="41" priority="97" operator="between">
      <formula>$J$24</formula>
      <formula>$N$24</formula>
    </cfRule>
    <cfRule type="cellIs" dxfId="40" priority="98" operator="greaterThan">
      <formula>$P$24</formula>
    </cfRule>
    <cfRule type="cellIs" dxfId="39" priority="99" operator="lessThan">
      <formula>$I$24</formula>
    </cfRule>
  </conditionalFormatting>
  <conditionalFormatting sqref="Q34:AS34">
    <cfRule type="cellIs" dxfId="38" priority="100" operator="between">
      <formula>$P$34</formula>
      <formula>$I$34</formula>
    </cfRule>
    <cfRule type="cellIs" dxfId="37" priority="101" operator="lessThan">
      <formula>$P$34</formula>
    </cfRule>
    <cfRule type="cellIs" dxfId="36" priority="102" operator="greaterThan">
      <formula>$I$34</formula>
    </cfRule>
  </conditionalFormatting>
  <conditionalFormatting sqref="Q36:AS36">
    <cfRule type="cellIs" dxfId="35" priority="103" operator="between">
      <formula>$P$36</formula>
      <formula>$I$36</formula>
    </cfRule>
    <cfRule type="cellIs" dxfId="34" priority="104" operator="lessThan">
      <formula>$P$36</formula>
    </cfRule>
    <cfRule type="cellIs" dxfId="33" priority="105" operator="greaterThan">
      <formula>$I$36</formula>
    </cfRule>
  </conditionalFormatting>
  <conditionalFormatting sqref="Q38:AS38">
    <cfRule type="cellIs" dxfId="32" priority="106" operator="between">
      <formula>$J$38</formula>
      <formula>$N$38</formula>
    </cfRule>
    <cfRule type="cellIs" dxfId="31" priority="107" operator="lessThan">
      <formula>$P$38</formula>
    </cfRule>
    <cfRule type="cellIs" dxfId="30" priority="108" operator="greaterThan">
      <formula>$I$38</formula>
    </cfRule>
  </conditionalFormatting>
  <conditionalFormatting sqref="Q39:AS39">
    <cfRule type="cellIs" dxfId="29" priority="109" operator="between">
      <formula>$J$39</formula>
      <formula>$N$39</formula>
    </cfRule>
    <cfRule type="cellIs" dxfId="28" priority="110" operator="lessThan">
      <formula>$P$39</formula>
    </cfRule>
    <cfRule type="cellIs" dxfId="27" priority="111" operator="greaterThan">
      <formula>$I$39</formula>
    </cfRule>
  </conditionalFormatting>
  <conditionalFormatting sqref="Q56:AS56">
    <cfRule type="cellIs" dxfId="26" priority="112" operator="between">
      <formula>$I$56</formula>
      <formula>$P$56</formula>
    </cfRule>
    <cfRule type="cellIs" dxfId="25" priority="113" operator="greaterThan">
      <formula>$P$56</formula>
    </cfRule>
    <cfRule type="cellIs" dxfId="24" priority="114" operator="lessThan">
      <formula>$I$56</formula>
    </cfRule>
  </conditionalFormatting>
  <conditionalFormatting sqref="Q83:AS83">
    <cfRule type="cellIs" dxfId="23" priority="115" operator="between">
      <formula>$I$80</formula>
      <formula>$P$80</formula>
    </cfRule>
    <cfRule type="cellIs" dxfId="22" priority="116" operator="lessThan">
      <formula>$I$80</formula>
    </cfRule>
    <cfRule type="cellIs" dxfId="21" priority="117" operator="greaterThan">
      <formula>$P$80</formula>
    </cfRule>
  </conditionalFormatting>
  <conditionalFormatting sqref="Q81:AS82">
    <cfRule type="cellIs" dxfId="20" priority="118" operator="between">
      <formula>$I$80</formula>
      <formula>$P$80</formula>
    </cfRule>
    <cfRule type="cellIs" dxfId="19" priority="119" operator="lessThan">
      <formula>$I$80</formula>
    </cfRule>
    <cfRule type="cellIs" dxfId="18" priority="120" operator="greaterThan">
      <formula>$P$80</formula>
    </cfRule>
  </conditionalFormatting>
  <conditionalFormatting sqref="Q84:AS84">
    <cfRule type="cellIs" dxfId="17" priority="121" operator="between">
      <formula>$I$80</formula>
      <formula>$P$80</formula>
    </cfRule>
    <cfRule type="cellIs" dxfId="16" priority="122" operator="lessThan">
      <formula>$I$80</formula>
    </cfRule>
    <cfRule type="cellIs" dxfId="15" priority="123" operator="greaterThan">
      <formula>$P$80</formula>
    </cfRule>
  </conditionalFormatting>
  <conditionalFormatting sqref="Q23:AS23">
    <cfRule type="cellIs" dxfId="14" priority="124" operator="greaterThan">
      <formula>$P$23</formula>
    </cfRule>
    <cfRule type="cellIs" dxfId="13" priority="125" operator="between">
      <formula>$J$23</formula>
      <formula>$N$23</formula>
    </cfRule>
    <cfRule type="cellIs" dxfId="12" priority="126" operator="lessThan">
      <formula>$I$23</formula>
    </cfRule>
  </conditionalFormatting>
  <conditionalFormatting sqref="Q18:AS18">
    <cfRule type="cellIs" dxfId="11" priority="12" operator="greaterThan">
      <formula>$I$18</formula>
    </cfRule>
    <cfRule type="cellIs" dxfId="10" priority="11" operator="between">
      <formula>$J$18</formula>
      <formula>$N$18</formula>
    </cfRule>
    <cfRule type="cellIs" dxfId="9" priority="10" operator="lessThan">
      <formula>$P$18</formula>
    </cfRule>
  </conditionalFormatting>
  <conditionalFormatting sqref="Q19:AS19">
    <cfRule type="cellIs" dxfId="8" priority="9" operator="greaterThan">
      <formula>$I$19</formula>
    </cfRule>
    <cfRule type="cellIs" dxfId="7" priority="8" operator="between">
      <formula>$J$19</formula>
      <formula>$N$19</formula>
    </cfRule>
    <cfRule type="cellIs" dxfId="6" priority="7" operator="lessThan">
      <formula>$P$19</formula>
    </cfRule>
  </conditionalFormatting>
  <conditionalFormatting sqref="Q20:AS20">
    <cfRule type="cellIs" dxfId="5" priority="6" operator="greaterThan">
      <formula>$I$20</formula>
    </cfRule>
    <cfRule type="cellIs" dxfId="4" priority="5" operator="between">
      <formula>$J$20</formula>
      <formula>$N$20</formula>
    </cfRule>
    <cfRule type="cellIs" dxfId="3" priority="4" operator="lessThan">
      <formula>$P$20</formula>
    </cfRule>
  </conditionalFormatting>
  <conditionalFormatting sqref="Q21:AS21">
    <cfRule type="cellIs" dxfId="2" priority="3" operator="greaterThan">
      <formula>$I$21</formula>
    </cfRule>
    <cfRule type="cellIs" dxfId="1" priority="2" operator="between">
      <formula>$J$21</formula>
      <formula>$N$21</formula>
    </cfRule>
    <cfRule type="cellIs" dxfId="0" priority="1" operator="lessThan">
      <formula>$P$21</formula>
    </cfRule>
  </conditionalFormatting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Barquero Umaña</dc:creator>
  <dc:description/>
  <cp:lastModifiedBy>rgarciac</cp:lastModifiedBy>
  <cp:revision>92</cp:revision>
  <dcterms:created xsi:type="dcterms:W3CDTF">2015-06-05T18:19:34Z</dcterms:created>
  <dcterms:modified xsi:type="dcterms:W3CDTF">2020-08-20T19:14:44Z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