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6" tabRatio="500"/>
  </bookViews>
  <sheets>
    <sheet name="Hoja1" sheetId="1" r:id="rId1"/>
    <sheet name="Hoja2" sheetId="2" r:id="rId2"/>
  </sheet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S139" i="1"/>
  <c r="AR139"/>
  <c r="AQ139"/>
  <c r="AP139"/>
  <c r="AO139"/>
  <c r="AN139"/>
  <c r="AM139"/>
  <c r="AL139"/>
  <c r="AK139"/>
  <c r="AJ139"/>
  <c r="AI139"/>
  <c r="AH139"/>
  <c r="AG139"/>
  <c r="AF139"/>
  <c r="AE139"/>
  <c r="AD139"/>
  <c r="AC139"/>
  <c r="AB139"/>
  <c r="AA139"/>
  <c r="Z139"/>
  <c r="Y139"/>
  <c r="X139"/>
  <c r="W139"/>
  <c r="V139"/>
  <c r="U139"/>
  <c r="T139"/>
  <c r="S139"/>
  <c r="R139"/>
  <c r="Q139"/>
  <c r="N139"/>
  <c r="J139"/>
  <c r="AQ138"/>
  <c r="AM138"/>
  <c r="AI138"/>
  <c r="AE138"/>
  <c r="AD138"/>
  <c r="AA138"/>
  <c r="Z138"/>
  <c r="W138"/>
  <c r="S138"/>
  <c r="AR137"/>
  <c r="AN137"/>
  <c r="AJ137"/>
  <c r="AF137"/>
  <c r="AD137"/>
  <c r="Z137"/>
  <c r="X137"/>
  <c r="T137"/>
  <c r="AS136"/>
  <c r="AO136"/>
  <c r="AK136"/>
  <c r="AG136"/>
  <c r="AD136"/>
  <c r="AC136"/>
  <c r="Y136"/>
  <c r="U136"/>
  <c r="T136"/>
  <c r="Q136"/>
  <c r="AP135"/>
  <c r="AL135"/>
  <c r="AH135"/>
  <c r="AD135"/>
  <c r="Z135"/>
  <c r="V135"/>
  <c r="R135"/>
  <c r="AQ134"/>
  <c r="AM134"/>
  <c r="AI134"/>
  <c r="AE134"/>
  <c r="AD134"/>
  <c r="AD133"/>
  <c r="AB133"/>
  <c r="X133"/>
  <c r="T133"/>
  <c r="AS132"/>
  <c r="AO132"/>
  <c r="AK132"/>
  <c r="AG132"/>
  <c r="AD132"/>
  <c r="AC132"/>
  <c r="Y132"/>
  <c r="U132"/>
  <c r="Q132"/>
  <c r="AP131"/>
  <c r="AL131"/>
  <c r="AH131"/>
  <c r="AD131"/>
  <c r="Z131"/>
  <c r="V131"/>
  <c r="R131"/>
  <c r="AQ130"/>
  <c r="AM130"/>
  <c r="AI130"/>
  <c r="AE130"/>
  <c r="AA130"/>
  <c r="W130"/>
  <c r="S130"/>
  <c r="AR129"/>
  <c r="AN129"/>
  <c r="AJ129"/>
  <c r="AF129"/>
  <c r="AD129"/>
  <c r="AB129"/>
  <c r="X129"/>
  <c r="T129"/>
  <c r="AS128"/>
  <c r="AO128"/>
  <c r="AK128"/>
  <c r="AG128"/>
  <c r="AD128"/>
  <c r="AD127"/>
  <c r="AC127"/>
  <c r="Z127"/>
  <c r="V127"/>
  <c r="R127"/>
  <c r="Q127"/>
  <c r="N126"/>
  <c r="J126"/>
  <c r="AS123"/>
  <c r="AR123"/>
  <c r="AQ123"/>
  <c r="AP123"/>
  <c r="AO123"/>
  <c r="AN123"/>
  <c r="AM123"/>
  <c r="AL123"/>
  <c r="AK123"/>
  <c r="AJ123"/>
  <c r="AI123"/>
  <c r="AH123"/>
  <c r="AG123"/>
  <c r="AF123"/>
  <c r="AE123"/>
  <c r="AC123"/>
  <c r="AB123"/>
  <c r="AA123"/>
  <c r="Z123"/>
  <c r="Y123"/>
  <c r="X123"/>
  <c r="W123"/>
  <c r="V123"/>
  <c r="U123"/>
  <c r="T123"/>
  <c r="S123"/>
  <c r="R123"/>
  <c r="Q123"/>
  <c r="N122"/>
  <c r="J122"/>
  <c r="N121"/>
  <c r="J121"/>
  <c r="AS120"/>
  <c r="AS138" s="1"/>
  <c r="AR120"/>
  <c r="AR138" s="1"/>
  <c r="AQ120"/>
  <c r="AP120"/>
  <c r="AP138" s="1"/>
  <c r="AO120"/>
  <c r="AO138" s="1"/>
  <c r="AN120"/>
  <c r="AN138" s="1"/>
  <c r="AM120"/>
  <c r="AL120"/>
  <c r="AL138" s="1"/>
  <c r="AK120"/>
  <c r="AK138" s="1"/>
  <c r="AJ120"/>
  <c r="AJ138" s="1"/>
  <c r="AI120"/>
  <c r="AH120"/>
  <c r="AH138" s="1"/>
  <c r="AG120"/>
  <c r="AG138" s="1"/>
  <c r="AF120"/>
  <c r="AF138" s="1"/>
  <c r="AE120"/>
  <c r="AC120"/>
  <c r="AC138" s="1"/>
  <c r="AB120"/>
  <c r="AB138" s="1"/>
  <c r="AA120"/>
  <c r="Y120"/>
  <c r="Y138" s="1"/>
  <c r="X120"/>
  <c r="X138" s="1"/>
  <c r="W120"/>
  <c r="V120"/>
  <c r="V138" s="1"/>
  <c r="U120"/>
  <c r="U138" s="1"/>
  <c r="T120"/>
  <c r="T138" s="1"/>
  <c r="S120"/>
  <c r="R120"/>
  <c r="R138" s="1"/>
  <c r="Q120"/>
  <c r="Q138" s="1"/>
  <c r="N119"/>
  <c r="J119"/>
  <c r="N118"/>
  <c r="J118"/>
  <c r="AS117"/>
  <c r="AS137" s="1"/>
  <c r="AR117"/>
  <c r="AQ117"/>
  <c r="AQ137" s="1"/>
  <c r="AP117"/>
  <c r="AP137" s="1"/>
  <c r="AO117"/>
  <c r="AO137" s="1"/>
  <c r="AN117"/>
  <c r="AM117"/>
  <c r="AM137" s="1"/>
  <c r="AL117"/>
  <c r="AL137" s="1"/>
  <c r="AK117"/>
  <c r="AK137" s="1"/>
  <c r="AJ117"/>
  <c r="AI117"/>
  <c r="AI137" s="1"/>
  <c r="AH117"/>
  <c r="AH137" s="1"/>
  <c r="AG117"/>
  <c r="AG137" s="1"/>
  <c r="AF117"/>
  <c r="AE117"/>
  <c r="AE137" s="1"/>
  <c r="AC117"/>
  <c r="AC137" s="1"/>
  <c r="AB117"/>
  <c r="AB137" s="1"/>
  <c r="AA117"/>
  <c r="AA137" s="1"/>
  <c r="Y117"/>
  <c r="Y137" s="1"/>
  <c r="X117"/>
  <c r="W117"/>
  <c r="W137" s="1"/>
  <c r="V117"/>
  <c r="V137" s="1"/>
  <c r="U117"/>
  <c r="U137" s="1"/>
  <c r="T117"/>
  <c r="S117"/>
  <c r="S137" s="1"/>
  <c r="R117"/>
  <c r="R137" s="1"/>
  <c r="Q117"/>
  <c r="Q137" s="1"/>
  <c r="N116"/>
  <c r="J116"/>
  <c r="N115"/>
  <c r="J115"/>
  <c r="AS114"/>
  <c r="AR114"/>
  <c r="AR136" s="1"/>
  <c r="AQ114"/>
  <c r="AQ136" s="1"/>
  <c r="AP114"/>
  <c r="AP136" s="1"/>
  <c r="AO114"/>
  <c r="AN114"/>
  <c r="AN136" s="1"/>
  <c r="AM114"/>
  <c r="AM136" s="1"/>
  <c r="AL114"/>
  <c r="AL136" s="1"/>
  <c r="AK114"/>
  <c r="AJ114"/>
  <c r="AJ136" s="1"/>
  <c r="AI114"/>
  <c r="AI136" s="1"/>
  <c r="AH114"/>
  <c r="AH136" s="1"/>
  <c r="AG114"/>
  <c r="AF114"/>
  <c r="AF136" s="1"/>
  <c r="AE114"/>
  <c r="AE136" s="1"/>
  <c r="AC114"/>
  <c r="AB114"/>
  <c r="AB136" s="1"/>
  <c r="AA114"/>
  <c r="AA136" s="1"/>
  <c r="Z114"/>
  <c r="Z136" s="1"/>
  <c r="Y114"/>
  <c r="X114"/>
  <c r="X136" s="1"/>
  <c r="W114"/>
  <c r="W136" s="1"/>
  <c r="V114"/>
  <c r="V136" s="1"/>
  <c r="U114"/>
  <c r="T114"/>
  <c r="S114"/>
  <c r="S136" s="1"/>
  <c r="R114"/>
  <c r="R136" s="1"/>
  <c r="Q114"/>
  <c r="N113"/>
  <c r="J113"/>
  <c r="N112"/>
  <c r="J112"/>
  <c r="AS111"/>
  <c r="AS135" s="1"/>
  <c r="AR111"/>
  <c r="AR135" s="1"/>
  <c r="AQ111"/>
  <c r="AQ135" s="1"/>
  <c r="AP111"/>
  <c r="AO111"/>
  <c r="AO135" s="1"/>
  <c r="AN111"/>
  <c r="AN135" s="1"/>
  <c r="AM111"/>
  <c r="AM135" s="1"/>
  <c r="AL111"/>
  <c r="AK111"/>
  <c r="AK135" s="1"/>
  <c r="AJ111"/>
  <c r="AJ135" s="1"/>
  <c r="AI111"/>
  <c r="AI135" s="1"/>
  <c r="AH111"/>
  <c r="AG111"/>
  <c r="AG135" s="1"/>
  <c r="AF111"/>
  <c r="AF135" s="1"/>
  <c r="AE111"/>
  <c r="AE135" s="1"/>
  <c r="AC111"/>
  <c r="AC135" s="1"/>
  <c r="AB111"/>
  <c r="AB135" s="1"/>
  <c r="AA111"/>
  <c r="AA135" s="1"/>
  <c r="Z111"/>
  <c r="Y111"/>
  <c r="Y135" s="1"/>
  <c r="X111"/>
  <c r="X135" s="1"/>
  <c r="W111"/>
  <c r="W135" s="1"/>
  <c r="V111"/>
  <c r="U111"/>
  <c r="U135" s="1"/>
  <c r="T111"/>
  <c r="T135" s="1"/>
  <c r="S111"/>
  <c r="S135" s="1"/>
  <c r="R111"/>
  <c r="Q111"/>
  <c r="Q135" s="1"/>
  <c r="N110"/>
  <c r="J110"/>
  <c r="N109"/>
  <c r="J109"/>
  <c r="AS108"/>
  <c r="AS134" s="1"/>
  <c r="AR108"/>
  <c r="AR134" s="1"/>
  <c r="AQ108"/>
  <c r="AP108"/>
  <c r="AP134" s="1"/>
  <c r="AO108"/>
  <c r="AO134" s="1"/>
  <c r="AN108"/>
  <c r="AN134" s="1"/>
  <c r="AM108"/>
  <c r="AL108"/>
  <c r="AL134" s="1"/>
  <c r="AK108"/>
  <c r="AK134" s="1"/>
  <c r="AJ108"/>
  <c r="AJ134" s="1"/>
  <c r="AI108"/>
  <c r="AH108"/>
  <c r="AH134" s="1"/>
  <c r="AG108"/>
  <c r="AG134" s="1"/>
  <c r="AF108"/>
  <c r="AF134" s="1"/>
  <c r="AE108"/>
  <c r="AC108"/>
  <c r="AC134" s="1"/>
  <c r="AB108"/>
  <c r="AB134" s="1"/>
  <c r="AA108"/>
  <c r="AA134" s="1"/>
  <c r="Z108"/>
  <c r="Z134" s="1"/>
  <c r="Y108"/>
  <c r="Y134" s="1"/>
  <c r="X108"/>
  <c r="X134" s="1"/>
  <c r="W108"/>
  <c r="W134" s="1"/>
  <c r="V108"/>
  <c r="V134" s="1"/>
  <c r="U108"/>
  <c r="U134" s="1"/>
  <c r="T108"/>
  <c r="T134" s="1"/>
  <c r="S108"/>
  <c r="S134" s="1"/>
  <c r="R108"/>
  <c r="R134" s="1"/>
  <c r="Q108"/>
  <c r="Q134" s="1"/>
  <c r="N107"/>
  <c r="J107"/>
  <c r="N106"/>
  <c r="J106"/>
  <c r="AS105"/>
  <c r="AS133" s="1"/>
  <c r="AR105"/>
  <c r="AR133" s="1"/>
  <c r="AQ105"/>
  <c r="AQ133" s="1"/>
  <c r="AP105"/>
  <c r="AP133" s="1"/>
  <c r="AO105"/>
  <c r="AO133" s="1"/>
  <c r="AN105"/>
  <c r="AN133" s="1"/>
  <c r="AM105"/>
  <c r="AM133" s="1"/>
  <c r="AL105"/>
  <c r="AL133" s="1"/>
  <c r="AK105"/>
  <c r="AK133" s="1"/>
  <c r="AJ105"/>
  <c r="AJ133" s="1"/>
  <c r="AI105"/>
  <c r="AI133" s="1"/>
  <c r="AH105"/>
  <c r="AH133" s="1"/>
  <c r="AG105"/>
  <c r="AG133" s="1"/>
  <c r="AF105"/>
  <c r="AF133" s="1"/>
  <c r="AE105"/>
  <c r="AE133" s="1"/>
  <c r="AC105"/>
  <c r="AC133" s="1"/>
  <c r="AB105"/>
  <c r="AA105"/>
  <c r="AA133" s="1"/>
  <c r="Z105"/>
  <c r="Z133" s="1"/>
  <c r="Y105"/>
  <c r="Y133" s="1"/>
  <c r="X105"/>
  <c r="W105"/>
  <c r="W133" s="1"/>
  <c r="V105"/>
  <c r="V133" s="1"/>
  <c r="U105"/>
  <c r="U133" s="1"/>
  <c r="T105"/>
  <c r="S105"/>
  <c r="S133" s="1"/>
  <c r="R105"/>
  <c r="R133" s="1"/>
  <c r="Q105"/>
  <c r="Q133" s="1"/>
  <c r="N104"/>
  <c r="J104"/>
  <c r="N103"/>
  <c r="J103"/>
  <c r="AS102"/>
  <c r="AR102"/>
  <c r="AR132" s="1"/>
  <c r="AQ102"/>
  <c r="AQ132" s="1"/>
  <c r="AP102"/>
  <c r="AP132" s="1"/>
  <c r="AO102"/>
  <c r="AN102"/>
  <c r="AN132" s="1"/>
  <c r="AM102"/>
  <c r="AM132" s="1"/>
  <c r="AL102"/>
  <c r="AL132" s="1"/>
  <c r="AK102"/>
  <c r="AJ102"/>
  <c r="AJ132" s="1"/>
  <c r="AI102"/>
  <c r="AI132" s="1"/>
  <c r="AH102"/>
  <c r="AH132" s="1"/>
  <c r="AG102"/>
  <c r="AF102"/>
  <c r="AF132" s="1"/>
  <c r="AE102"/>
  <c r="AE132" s="1"/>
  <c r="AC102"/>
  <c r="AB102"/>
  <c r="AB132" s="1"/>
  <c r="AA102"/>
  <c r="AA132" s="1"/>
  <c r="Z102"/>
  <c r="Z132" s="1"/>
  <c r="Y102"/>
  <c r="X102"/>
  <c r="X132" s="1"/>
  <c r="W102"/>
  <c r="W132" s="1"/>
  <c r="V102"/>
  <c r="V132" s="1"/>
  <c r="U102"/>
  <c r="T102"/>
  <c r="T132" s="1"/>
  <c r="S102"/>
  <c r="S132" s="1"/>
  <c r="R102"/>
  <c r="R132" s="1"/>
  <c r="Q102"/>
  <c r="N101"/>
  <c r="J101"/>
  <c r="N100"/>
  <c r="J100"/>
  <c r="AS99"/>
  <c r="AS131" s="1"/>
  <c r="AR99"/>
  <c r="AR131" s="1"/>
  <c r="AQ99"/>
  <c r="AQ131" s="1"/>
  <c r="AP99"/>
  <c r="AO99"/>
  <c r="AO131" s="1"/>
  <c r="AN99"/>
  <c r="AN131" s="1"/>
  <c r="AM99"/>
  <c r="AM131" s="1"/>
  <c r="AL99"/>
  <c r="AK99"/>
  <c r="AK131" s="1"/>
  <c r="AJ99"/>
  <c r="AJ131" s="1"/>
  <c r="AI99"/>
  <c r="AI131" s="1"/>
  <c r="AH99"/>
  <c r="AG99"/>
  <c r="AG131" s="1"/>
  <c r="AF99"/>
  <c r="AF131" s="1"/>
  <c r="AE99"/>
  <c r="AE131" s="1"/>
  <c r="AD99"/>
  <c r="AC99"/>
  <c r="AC131" s="1"/>
  <c r="AB99"/>
  <c r="AB131" s="1"/>
  <c r="AA99"/>
  <c r="AA131" s="1"/>
  <c r="Z99"/>
  <c r="Y99"/>
  <c r="Y131" s="1"/>
  <c r="X99"/>
  <c r="X131" s="1"/>
  <c r="W99"/>
  <c r="W131" s="1"/>
  <c r="V99"/>
  <c r="U99"/>
  <c r="U131" s="1"/>
  <c r="T99"/>
  <c r="T131" s="1"/>
  <c r="S99"/>
  <c r="S131" s="1"/>
  <c r="R99"/>
  <c r="Q99"/>
  <c r="Q131" s="1"/>
  <c r="N98"/>
  <c r="J98"/>
  <c r="N97"/>
  <c r="J97"/>
  <c r="AS96"/>
  <c r="AS130" s="1"/>
  <c r="AR96"/>
  <c r="AR130" s="1"/>
  <c r="AQ96"/>
  <c r="AP96"/>
  <c r="AP130" s="1"/>
  <c r="AO96"/>
  <c r="AO130" s="1"/>
  <c r="AN96"/>
  <c r="AN130" s="1"/>
  <c r="AM96"/>
  <c r="AL96"/>
  <c r="AL130" s="1"/>
  <c r="AK96"/>
  <c r="AK130" s="1"/>
  <c r="AJ96"/>
  <c r="AJ130" s="1"/>
  <c r="AI96"/>
  <c r="AH96"/>
  <c r="AH130" s="1"/>
  <c r="AG96"/>
  <c r="AG130" s="1"/>
  <c r="AF96"/>
  <c r="AF130" s="1"/>
  <c r="AE96"/>
  <c r="AD96"/>
  <c r="AD130" s="1"/>
  <c r="AC96"/>
  <c r="AC130" s="1"/>
  <c r="AB96"/>
  <c r="AB130" s="1"/>
  <c r="AA96"/>
  <c r="Z96"/>
  <c r="Z130" s="1"/>
  <c r="Y96"/>
  <c r="Y130" s="1"/>
  <c r="X96"/>
  <c r="X130" s="1"/>
  <c r="W96"/>
  <c r="V96"/>
  <c r="V130" s="1"/>
  <c r="U96"/>
  <c r="U130" s="1"/>
  <c r="T96"/>
  <c r="T130" s="1"/>
  <c r="S96"/>
  <c r="R96"/>
  <c r="R130" s="1"/>
  <c r="Q96"/>
  <c r="Q130" s="1"/>
  <c r="N95"/>
  <c r="J95"/>
  <c r="N94"/>
  <c r="J94"/>
  <c r="AS93"/>
  <c r="AS129" s="1"/>
  <c r="AR93"/>
  <c r="AQ93"/>
  <c r="AQ129" s="1"/>
  <c r="AP93"/>
  <c r="AP129" s="1"/>
  <c r="AO93"/>
  <c r="AO129" s="1"/>
  <c r="AN93"/>
  <c r="AM93"/>
  <c r="AM129" s="1"/>
  <c r="AL93"/>
  <c r="AL129" s="1"/>
  <c r="AK93"/>
  <c r="AK129" s="1"/>
  <c r="AJ93"/>
  <c r="AI93"/>
  <c r="AI129" s="1"/>
  <c r="AH93"/>
  <c r="AH129" s="1"/>
  <c r="AG93"/>
  <c r="AG129" s="1"/>
  <c r="AF93"/>
  <c r="AE93"/>
  <c r="AE129" s="1"/>
  <c r="AC93"/>
  <c r="AC129" s="1"/>
  <c r="AB93"/>
  <c r="AA93"/>
  <c r="AA129" s="1"/>
  <c r="Z93"/>
  <c r="Z129" s="1"/>
  <c r="Y93"/>
  <c r="Y129" s="1"/>
  <c r="X93"/>
  <c r="W93"/>
  <c r="W129" s="1"/>
  <c r="V93"/>
  <c r="V129" s="1"/>
  <c r="U93"/>
  <c r="U129" s="1"/>
  <c r="T93"/>
  <c r="S93"/>
  <c r="S129" s="1"/>
  <c r="R93"/>
  <c r="R129" s="1"/>
  <c r="Q93"/>
  <c r="Q129" s="1"/>
  <c r="N92"/>
  <c r="J92"/>
  <c r="N91"/>
  <c r="J91"/>
  <c r="AS90"/>
  <c r="AR90"/>
  <c r="AR128" s="1"/>
  <c r="AQ90"/>
  <c r="AQ128" s="1"/>
  <c r="AP90"/>
  <c r="AP128" s="1"/>
  <c r="AO90"/>
  <c r="AN90"/>
  <c r="AN128" s="1"/>
  <c r="AM90"/>
  <c r="AM128" s="1"/>
  <c r="AL90"/>
  <c r="AL128" s="1"/>
  <c r="AK90"/>
  <c r="AJ90"/>
  <c r="AJ128" s="1"/>
  <c r="AI90"/>
  <c r="AI128" s="1"/>
  <c r="AH90"/>
  <c r="AH128" s="1"/>
  <c r="AG90"/>
  <c r="AF90"/>
  <c r="AF128" s="1"/>
  <c r="AE90"/>
  <c r="AE128" s="1"/>
  <c r="AC90"/>
  <c r="AC85" s="1"/>
  <c r="AB90"/>
  <c r="AB128" s="1"/>
  <c r="AA90"/>
  <c r="AA128" s="1"/>
  <c r="Z90"/>
  <c r="Z128" s="1"/>
  <c r="Y90"/>
  <c r="Y85" s="1"/>
  <c r="X90"/>
  <c r="X128" s="1"/>
  <c r="W90"/>
  <c r="W128" s="1"/>
  <c r="V90"/>
  <c r="V128" s="1"/>
  <c r="U90"/>
  <c r="U85" s="1"/>
  <c r="T90"/>
  <c r="T128" s="1"/>
  <c r="S90"/>
  <c r="S128" s="1"/>
  <c r="R90"/>
  <c r="R128" s="1"/>
  <c r="Q90"/>
  <c r="Q128" s="1"/>
  <c r="N89"/>
  <c r="J89"/>
  <c r="N88"/>
  <c r="J88"/>
  <c r="AS87"/>
  <c r="AS127" s="1"/>
  <c r="AS126" s="1"/>
  <c r="AR87"/>
  <c r="AR127" s="1"/>
  <c r="AR126" s="1"/>
  <c r="AQ87"/>
  <c r="AQ127" s="1"/>
  <c r="AQ126" s="1"/>
  <c r="AP87"/>
  <c r="AP127" s="1"/>
  <c r="AP126" s="1"/>
  <c r="AO87"/>
  <c r="AO127" s="1"/>
  <c r="AO126" s="1"/>
  <c r="AN87"/>
  <c r="AN127" s="1"/>
  <c r="AN126" s="1"/>
  <c r="AM87"/>
  <c r="AM127" s="1"/>
  <c r="AM126" s="1"/>
  <c r="AL87"/>
  <c r="AL127" s="1"/>
  <c r="AK87"/>
  <c r="AK127" s="1"/>
  <c r="AJ87"/>
  <c r="AJ127" s="1"/>
  <c r="AJ126" s="1"/>
  <c r="AI87"/>
  <c r="AI127" s="1"/>
  <c r="AI126" s="1"/>
  <c r="AH87"/>
  <c r="AH127" s="1"/>
  <c r="AG87"/>
  <c r="AG127" s="1"/>
  <c r="AF87"/>
  <c r="AF127" s="1"/>
  <c r="AF126" s="1"/>
  <c r="AE87"/>
  <c r="AE127" s="1"/>
  <c r="AE126" s="1"/>
  <c r="AB87"/>
  <c r="AB127" s="1"/>
  <c r="AA87"/>
  <c r="AA127" s="1"/>
  <c r="AA126" s="1"/>
  <c r="Z87"/>
  <c r="Y87"/>
  <c r="Y127" s="1"/>
  <c r="X87"/>
  <c r="X127" s="1"/>
  <c r="W87"/>
  <c r="W127" s="1"/>
  <c r="W126" s="1"/>
  <c r="V87"/>
  <c r="U87"/>
  <c r="U127" s="1"/>
  <c r="T87"/>
  <c r="T127" s="1"/>
  <c r="S87"/>
  <c r="S127" s="1"/>
  <c r="S126" s="1"/>
  <c r="R87"/>
  <c r="N86"/>
  <c r="J86"/>
  <c r="AQ85"/>
  <c r="AP85"/>
  <c r="AM85"/>
  <c r="AL85"/>
  <c r="AI85"/>
  <c r="AH85"/>
  <c r="AE85"/>
  <c r="AD85"/>
  <c r="AA85"/>
  <c r="Z85"/>
  <c r="W85"/>
  <c r="V85"/>
  <c r="S85"/>
  <c r="R85"/>
  <c r="P85"/>
  <c r="N85" s="1"/>
  <c r="J85"/>
  <c r="I85"/>
  <c r="AS84"/>
  <c r="AR84"/>
  <c r="AQ84"/>
  <c r="AP84"/>
  <c r="AO84"/>
  <c r="AN84"/>
  <c r="AM84"/>
  <c r="AL84"/>
  <c r="AK84"/>
  <c r="AJ84"/>
  <c r="AI84"/>
  <c r="AH84"/>
  <c r="AG84"/>
  <c r="AF84"/>
  <c r="AE84"/>
  <c r="AD84"/>
  <c r="AC84"/>
  <c r="AB84"/>
  <c r="AA84"/>
  <c r="Z84"/>
  <c r="Y84"/>
  <c r="X84"/>
  <c r="W84"/>
  <c r="V84"/>
  <c r="U84"/>
  <c r="T84"/>
  <c r="S84"/>
  <c r="R84"/>
  <c r="Q84"/>
  <c r="N84"/>
  <c r="J84"/>
  <c r="N83"/>
  <c r="J83"/>
  <c r="AS82"/>
  <c r="AR82"/>
  <c r="AQ82"/>
  <c r="AP82"/>
  <c r="AO82"/>
  <c r="AN82"/>
  <c r="AM82"/>
  <c r="AL82"/>
  <c r="AK82"/>
  <c r="AJ82"/>
  <c r="AI82"/>
  <c r="AH82"/>
  <c r="AG82"/>
  <c r="AF82"/>
  <c r="AE82"/>
  <c r="AD82"/>
  <c r="AC82"/>
  <c r="AB82"/>
  <c r="AA82"/>
  <c r="Z82"/>
  <c r="Y82"/>
  <c r="X82"/>
  <c r="W82"/>
  <c r="V82"/>
  <c r="U82"/>
  <c r="T82"/>
  <c r="S82"/>
  <c r="R82"/>
  <c r="Q82"/>
  <c r="AS81"/>
  <c r="AR81"/>
  <c r="AQ81"/>
  <c r="AP81"/>
  <c r="AO81"/>
  <c r="AN81"/>
  <c r="AM81"/>
  <c r="AL81"/>
  <c r="AK81"/>
  <c r="AJ81"/>
  <c r="AI81"/>
  <c r="AH81"/>
  <c r="AG81"/>
  <c r="AF81"/>
  <c r="AE81"/>
  <c r="AD81"/>
  <c r="AC81"/>
  <c r="AB81"/>
  <c r="AA81"/>
  <c r="Z81"/>
  <c r="Y81"/>
  <c r="X81"/>
  <c r="W81"/>
  <c r="V81"/>
  <c r="U81"/>
  <c r="T81"/>
  <c r="S81"/>
  <c r="R81"/>
  <c r="Q81"/>
  <c r="AS80"/>
  <c r="AR80"/>
  <c r="AQ80"/>
  <c r="AP80"/>
  <c r="AO80"/>
  <c r="AN80"/>
  <c r="AM80"/>
  <c r="AL80"/>
  <c r="AK80"/>
  <c r="AJ80"/>
  <c r="AI80"/>
  <c r="AH80"/>
  <c r="AG80"/>
  <c r="AF80"/>
  <c r="AE80"/>
  <c r="AD80"/>
  <c r="AC80"/>
  <c r="AB80"/>
  <c r="AA80"/>
  <c r="Z80"/>
  <c r="Y80"/>
  <c r="X80"/>
  <c r="W80"/>
  <c r="V80"/>
  <c r="U80"/>
  <c r="T80"/>
  <c r="S80"/>
  <c r="R80"/>
  <c r="Q80"/>
  <c r="AS79"/>
  <c r="AR79"/>
  <c r="AQ79"/>
  <c r="AP79"/>
  <c r="AO79"/>
  <c r="AN79"/>
  <c r="AM79"/>
  <c r="AL79"/>
  <c r="AK79"/>
  <c r="AJ79"/>
  <c r="AI79"/>
  <c r="AH79"/>
  <c r="AG79"/>
  <c r="AF79"/>
  <c r="AE79"/>
  <c r="AD79"/>
  <c r="AC79"/>
  <c r="AB79"/>
  <c r="AA79"/>
  <c r="Z79"/>
  <c r="Y79"/>
  <c r="X79"/>
  <c r="W79"/>
  <c r="V79"/>
  <c r="U79"/>
  <c r="T79"/>
  <c r="S79"/>
  <c r="R79"/>
  <c r="Q79"/>
  <c r="AS78"/>
  <c r="AR78"/>
  <c r="AQ78"/>
  <c r="AP78"/>
  <c r="AO78"/>
  <c r="AN78"/>
  <c r="AM78"/>
  <c r="AL78"/>
  <c r="AK78"/>
  <c r="AJ78"/>
  <c r="AI78"/>
  <c r="AH78"/>
  <c r="AG78"/>
  <c r="AF78"/>
  <c r="AE78"/>
  <c r="AD78"/>
  <c r="AC78"/>
  <c r="AB78"/>
  <c r="AA78"/>
  <c r="Z78"/>
  <c r="Y78"/>
  <c r="X78"/>
  <c r="W78"/>
  <c r="V78"/>
  <c r="U78"/>
  <c r="T78"/>
  <c r="S78"/>
  <c r="R78"/>
  <c r="Q78"/>
  <c r="AS77"/>
  <c r="AR77"/>
  <c r="AQ77"/>
  <c r="AP77"/>
  <c r="AO77"/>
  <c r="AN77"/>
  <c r="AM77"/>
  <c r="AL77"/>
  <c r="AK77"/>
  <c r="AJ77"/>
  <c r="AI77"/>
  <c r="AH77"/>
  <c r="AG77"/>
  <c r="AF77"/>
  <c r="AE77"/>
  <c r="AD77"/>
  <c r="AC77"/>
  <c r="AB77"/>
  <c r="AA77"/>
  <c r="Z77"/>
  <c r="Y77"/>
  <c r="X77"/>
  <c r="W77"/>
  <c r="V77"/>
  <c r="U77"/>
  <c r="T77"/>
  <c r="S77"/>
  <c r="R77"/>
  <c r="Q77"/>
  <c r="AS76"/>
  <c r="AR76"/>
  <c r="AQ76"/>
  <c r="AP76"/>
  <c r="AO76"/>
  <c r="AN76"/>
  <c r="AM76"/>
  <c r="AL76"/>
  <c r="AK76"/>
  <c r="AJ76"/>
  <c r="AI76"/>
  <c r="AH76"/>
  <c r="AG76"/>
  <c r="AF76"/>
  <c r="AE76"/>
  <c r="AD76"/>
  <c r="AC76"/>
  <c r="AB76"/>
  <c r="AA76"/>
  <c r="Z76"/>
  <c r="Y76"/>
  <c r="X76"/>
  <c r="W76"/>
  <c r="V76"/>
  <c r="U76"/>
  <c r="T76"/>
  <c r="S76"/>
  <c r="R76"/>
  <c r="Q76"/>
  <c r="AS75"/>
  <c r="AR75"/>
  <c r="AQ75"/>
  <c r="AP75"/>
  <c r="AO75"/>
  <c r="AN75"/>
  <c r="AM75"/>
  <c r="AL75"/>
  <c r="AK75"/>
  <c r="AJ75"/>
  <c r="AI75"/>
  <c r="AH75"/>
  <c r="AG75"/>
  <c r="AF75"/>
  <c r="AE75"/>
  <c r="AD75"/>
  <c r="AC75"/>
  <c r="AB75"/>
  <c r="AA75"/>
  <c r="Z75"/>
  <c r="Y75"/>
  <c r="X75"/>
  <c r="W75"/>
  <c r="V75"/>
  <c r="U75"/>
  <c r="T75"/>
  <c r="S75"/>
  <c r="R75"/>
  <c r="Q75"/>
  <c r="AS74"/>
  <c r="AR74"/>
  <c r="AQ74"/>
  <c r="AP74"/>
  <c r="AO74"/>
  <c r="AN74"/>
  <c r="AM74"/>
  <c r="AL74"/>
  <c r="AK74"/>
  <c r="AJ74"/>
  <c r="AI74"/>
  <c r="AH74"/>
  <c r="AG74"/>
  <c r="AF74"/>
  <c r="AE74"/>
  <c r="AD74"/>
  <c r="AC74"/>
  <c r="AB74"/>
  <c r="AA74"/>
  <c r="Z74"/>
  <c r="Y74"/>
  <c r="X74"/>
  <c r="W74"/>
  <c r="V74"/>
  <c r="U74"/>
  <c r="T74"/>
  <c r="S74"/>
  <c r="R74"/>
  <c r="Q74"/>
  <c r="AS73"/>
  <c r="AR73"/>
  <c r="AQ73"/>
  <c r="AP73"/>
  <c r="AO73"/>
  <c r="AN73"/>
  <c r="AM73"/>
  <c r="AL73"/>
  <c r="AK73"/>
  <c r="AJ73"/>
  <c r="AI73"/>
  <c r="AH73"/>
  <c r="AG73"/>
  <c r="AF73"/>
  <c r="AE73"/>
  <c r="AD73"/>
  <c r="AC73"/>
  <c r="AB73"/>
  <c r="AA73"/>
  <c r="Z73"/>
  <c r="Y73"/>
  <c r="X73"/>
  <c r="W73"/>
  <c r="V73"/>
  <c r="U73"/>
  <c r="T73"/>
  <c r="S73"/>
  <c r="R73"/>
  <c r="Q73"/>
  <c r="AS72"/>
  <c r="AR72"/>
  <c r="AQ72"/>
  <c r="AP72"/>
  <c r="AO72"/>
  <c r="AN72"/>
  <c r="AM72"/>
  <c r="AL72"/>
  <c r="AK72"/>
  <c r="AJ72"/>
  <c r="AI72"/>
  <c r="AH72"/>
  <c r="AG72"/>
  <c r="AF72"/>
  <c r="AE72"/>
  <c r="AD72"/>
  <c r="AC72"/>
  <c r="AB72"/>
  <c r="AA72"/>
  <c r="Z72"/>
  <c r="Y72"/>
  <c r="X72"/>
  <c r="W72"/>
  <c r="V72"/>
  <c r="U72"/>
  <c r="T72"/>
  <c r="S72"/>
  <c r="R72"/>
  <c r="Q72"/>
  <c r="AS71"/>
  <c r="AR71"/>
  <c r="AQ71"/>
  <c r="AQ70" s="1"/>
  <c r="AP71"/>
  <c r="AP70" s="1"/>
  <c r="AO71"/>
  <c r="AO70" s="1"/>
  <c r="AN71"/>
  <c r="AM71"/>
  <c r="AM70" s="1"/>
  <c r="AL71"/>
  <c r="AL70" s="1"/>
  <c r="AK71"/>
  <c r="AK70" s="1"/>
  <c r="AJ71"/>
  <c r="AI71"/>
  <c r="AI70" s="1"/>
  <c r="AH71"/>
  <c r="AH70" s="1"/>
  <c r="AG71"/>
  <c r="AG70" s="1"/>
  <c r="AF71"/>
  <c r="AE71"/>
  <c r="AE70" s="1"/>
  <c r="AD71"/>
  <c r="AD70" s="1"/>
  <c r="AC71"/>
  <c r="AC70" s="1"/>
  <c r="AB71"/>
  <c r="AA71"/>
  <c r="AA70" s="1"/>
  <c r="Z71"/>
  <c r="Z70" s="1"/>
  <c r="Y71"/>
  <c r="Y70" s="1"/>
  <c r="X71"/>
  <c r="W71"/>
  <c r="W70" s="1"/>
  <c r="V71"/>
  <c r="V70" s="1"/>
  <c r="U71"/>
  <c r="U70" s="1"/>
  <c r="T71"/>
  <c r="S71"/>
  <c r="S70" s="1"/>
  <c r="R71"/>
  <c r="R70" s="1"/>
  <c r="Q71"/>
  <c r="Q70" s="1"/>
  <c r="AS70"/>
  <c r="AR70"/>
  <c r="AN70"/>
  <c r="AJ70"/>
  <c r="AF70"/>
  <c r="AB70"/>
  <c r="X70"/>
  <c r="T70"/>
  <c r="N70"/>
  <c r="J70"/>
  <c r="N57"/>
  <c r="J57"/>
  <c r="N56"/>
  <c r="J56"/>
  <c r="AS53"/>
  <c r="AR53"/>
  <c r="AQ53"/>
  <c r="AP53"/>
  <c r="AO53"/>
  <c r="AN53"/>
  <c r="AM53"/>
  <c r="AL53"/>
  <c r="AK53"/>
  <c r="AJ53"/>
  <c r="AI53"/>
  <c r="AH53"/>
  <c r="AG53"/>
  <c r="AF53"/>
  <c r="AE53"/>
  <c r="AD53"/>
  <c r="AC53"/>
  <c r="AB53"/>
  <c r="AA53"/>
  <c r="Z53"/>
  <c r="Y53"/>
  <c r="X53"/>
  <c r="W53"/>
  <c r="V53"/>
  <c r="U53"/>
  <c r="T53"/>
  <c r="S53"/>
  <c r="R53"/>
  <c r="Q53"/>
  <c r="N53"/>
  <c r="J53"/>
  <c r="AS49"/>
  <c r="AR49"/>
  <c r="AQ49"/>
  <c r="AP49"/>
  <c r="AO49"/>
  <c r="AN49"/>
  <c r="AM49"/>
  <c r="AL49"/>
  <c r="AK49"/>
  <c r="AJ49"/>
  <c r="AI49"/>
  <c r="AH49"/>
  <c r="AG49"/>
  <c r="AF49"/>
  <c r="AE49"/>
  <c r="AD49"/>
  <c r="AC49"/>
  <c r="AB49"/>
  <c r="AA49"/>
  <c r="Z49"/>
  <c r="Y49"/>
  <c r="X49"/>
  <c r="W49"/>
  <c r="V49"/>
  <c r="U49"/>
  <c r="T49"/>
  <c r="S49"/>
  <c r="R49"/>
  <c r="Q49"/>
  <c r="N49"/>
  <c r="J49"/>
  <c r="AS47"/>
  <c r="AR47"/>
  <c r="AQ47"/>
  <c r="AP47"/>
  <c r="AO47"/>
  <c r="AN47"/>
  <c r="AM47"/>
  <c r="AL47"/>
  <c r="AK47"/>
  <c r="AJ47"/>
  <c r="AI47"/>
  <c r="AH47"/>
  <c r="AG47"/>
  <c r="AF47"/>
  <c r="AE47"/>
  <c r="AD47"/>
  <c r="AC47"/>
  <c r="AB47"/>
  <c r="AA47"/>
  <c r="Z47"/>
  <c r="Y47"/>
  <c r="X47"/>
  <c r="W47"/>
  <c r="V47"/>
  <c r="U47"/>
  <c r="T47"/>
  <c r="S47"/>
  <c r="R47"/>
  <c r="Q47"/>
  <c r="N47"/>
  <c r="J47"/>
  <c r="AJ45"/>
  <c r="AI45"/>
  <c r="AH45"/>
  <c r="AG45"/>
  <c r="AF45"/>
  <c r="AE45"/>
  <c r="AD45"/>
  <c r="AC45"/>
  <c r="AB45"/>
  <c r="AA45"/>
  <c r="Z45"/>
  <c r="Y45"/>
  <c r="X45"/>
  <c r="W45"/>
  <c r="V45"/>
  <c r="U45"/>
  <c r="T45"/>
  <c r="S45"/>
  <c r="R45"/>
  <c r="Q45"/>
  <c r="N45"/>
  <c r="J45"/>
  <c r="AS43"/>
  <c r="AR43"/>
  <c r="AQ43"/>
  <c r="AP43"/>
  <c r="AO43"/>
  <c r="AN43"/>
  <c r="AM43"/>
  <c r="AL43"/>
  <c r="AK43"/>
  <c r="AJ43"/>
  <c r="AI43"/>
  <c r="AH43"/>
  <c r="AG43"/>
  <c r="AF43"/>
  <c r="AE43"/>
  <c r="AD43"/>
  <c r="AC43"/>
  <c r="AB43"/>
  <c r="AA43"/>
  <c r="Z43"/>
  <c r="Y43"/>
  <c r="X43"/>
  <c r="W43"/>
  <c r="V43"/>
  <c r="U43"/>
  <c r="T43"/>
  <c r="S43"/>
  <c r="R43"/>
  <c r="Q43"/>
  <c r="N43"/>
  <c r="J43"/>
  <c r="AS41"/>
  <c r="AR41"/>
  <c r="AQ41"/>
  <c r="AP41"/>
  <c r="AO41"/>
  <c r="AN41"/>
  <c r="AM41"/>
  <c r="AL41"/>
  <c r="AK41"/>
  <c r="AJ41"/>
  <c r="AI41"/>
  <c r="AH41"/>
  <c r="AG41"/>
  <c r="AF41"/>
  <c r="AE41"/>
  <c r="AD41"/>
  <c r="AC41"/>
  <c r="AB41"/>
  <c r="AA41"/>
  <c r="Z41"/>
  <c r="Y41"/>
  <c r="X41"/>
  <c r="W41"/>
  <c r="V41"/>
  <c r="U41"/>
  <c r="T41"/>
  <c r="S41"/>
  <c r="R41"/>
  <c r="Q41"/>
  <c r="P41"/>
  <c r="N41"/>
  <c r="AR39"/>
  <c r="AN39"/>
  <c r="AJ39"/>
  <c r="AF39"/>
  <c r="AD39"/>
  <c r="N39"/>
  <c r="J39"/>
  <c r="N38"/>
  <c r="J38"/>
  <c r="N37"/>
  <c r="J37"/>
  <c r="N36"/>
  <c r="J36"/>
  <c r="AS35"/>
  <c r="AS39" s="1"/>
  <c r="AR35"/>
  <c r="AQ35"/>
  <c r="AP35"/>
  <c r="AP39" s="1"/>
  <c r="AO35"/>
  <c r="AO39" s="1"/>
  <c r="AN35"/>
  <c r="AM35"/>
  <c r="AL35"/>
  <c r="AL39" s="1"/>
  <c r="AK35"/>
  <c r="AK39" s="1"/>
  <c r="AJ35"/>
  <c r="AI35"/>
  <c r="AH35"/>
  <c r="AH39" s="1"/>
  <c r="AG35"/>
  <c r="AG39" s="1"/>
  <c r="AF35"/>
  <c r="AE35"/>
  <c r="AC35"/>
  <c r="AC39" s="1"/>
  <c r="AB35"/>
  <c r="AB39" s="1"/>
  <c r="AA35"/>
  <c r="AA39" s="1"/>
  <c r="Z35"/>
  <c r="Z39" s="1"/>
  <c r="Y35"/>
  <c r="Y39" s="1"/>
  <c r="X35"/>
  <c r="X39" s="1"/>
  <c r="W35"/>
  <c r="W39" s="1"/>
  <c r="V35"/>
  <c r="V39" s="1"/>
  <c r="U35"/>
  <c r="U39" s="1"/>
  <c r="T35"/>
  <c r="T39" s="1"/>
  <c r="S35"/>
  <c r="S39" s="1"/>
  <c r="R35"/>
  <c r="R39" s="1"/>
  <c r="Q35"/>
  <c r="Q39" s="1"/>
  <c r="P35"/>
  <c r="N35" s="1"/>
  <c r="I35"/>
  <c r="J35" s="1"/>
  <c r="N34"/>
  <c r="J34"/>
  <c r="N33"/>
  <c r="J33"/>
  <c r="N32"/>
  <c r="J32"/>
  <c r="AS31"/>
  <c r="AR31"/>
  <c r="AQ31"/>
  <c r="AQ39" s="1"/>
  <c r="AP31"/>
  <c r="AO31"/>
  <c r="AN31"/>
  <c r="AM31"/>
  <c r="AM39" s="1"/>
  <c r="AL31"/>
  <c r="AK31"/>
  <c r="AJ31"/>
  <c r="AI31"/>
  <c r="AI39" s="1"/>
  <c r="AH31"/>
  <c r="AG31"/>
  <c r="AF31"/>
  <c r="AE31"/>
  <c r="AE39" s="1"/>
  <c r="AC31"/>
  <c r="AB31"/>
  <c r="AA31"/>
  <c r="Z31"/>
  <c r="Y31"/>
  <c r="X31"/>
  <c r="W31"/>
  <c r="V31"/>
  <c r="U31"/>
  <c r="T31"/>
  <c r="S31"/>
  <c r="R31"/>
  <c r="Q31"/>
  <c r="P31"/>
  <c r="J31"/>
  <c r="I31"/>
  <c r="N31" s="1"/>
  <c r="U126" l="1"/>
  <c r="Z126"/>
  <c r="T126"/>
  <c r="X126"/>
  <c r="AB126"/>
  <c r="AH126"/>
  <c r="AL126"/>
  <c r="Q126"/>
  <c r="V126"/>
  <c r="AG126"/>
  <c r="AK126"/>
  <c r="R126"/>
  <c r="AD126"/>
  <c r="U128"/>
  <c r="Y128"/>
  <c r="Y126" s="1"/>
  <c r="AC128"/>
  <c r="AC126" s="1"/>
  <c r="AG85"/>
  <c r="AK85"/>
  <c r="AO85"/>
  <c r="AS85"/>
  <c r="T85"/>
  <c r="X85"/>
  <c r="AB85"/>
  <c r="AF85"/>
  <c r="AJ85"/>
  <c r="AN85"/>
  <c r="AR85"/>
</calcChain>
</file>

<file path=xl/sharedStrings.xml><?xml version="1.0" encoding="utf-8"?>
<sst xmlns="http://schemas.openxmlformats.org/spreadsheetml/2006/main" count="552" uniqueCount="144">
  <si>
    <t>INDICADORES DE GESTIÓN / DIRECCIÓN DE PLANIFICACIÓN
MATERIA CIVIL</t>
  </si>
  <si>
    <t>OBSERVACIONES</t>
  </si>
  <si>
    <t>CUOTA DE TRABAJO</t>
  </si>
  <si>
    <t>CUOTA DE TRABAJO: Cantidad de días Laborales del mes</t>
  </si>
  <si>
    <r>
      <rPr>
        <sz val="8"/>
        <rFont val="Arial"/>
        <family val="2"/>
        <charset val="1"/>
      </rPr>
      <t xml:space="preserve">Cantidad de días </t>
    </r>
    <r>
      <rPr>
        <b/>
        <sz val="8"/>
        <rFont val="Arial"/>
        <family val="2"/>
        <charset val="1"/>
      </rPr>
      <t>NO laborados</t>
    </r>
    <r>
      <rPr>
        <sz val="8"/>
        <rFont val="Arial"/>
        <family val="2"/>
        <charset val="1"/>
      </rPr>
      <t xml:space="preserve"> en el mes por Funcionario, y días dedicados a asistir a Audiencias de Juicio que impidieron realizar o firmar proveído</t>
    </r>
  </si>
  <si>
    <t>Días fuera del Despacho sin Sustitución o en labores de manifestación o apoyo</t>
  </si>
  <si>
    <t>Mensual</t>
  </si>
  <si>
    <t>Coordinadora o Coordinador Judicial</t>
  </si>
  <si>
    <t>Este dato se obtiene del módulo estadístico del Escritorio Virtual</t>
  </si>
  <si>
    <t>Cuota Diaria</t>
  </si>
  <si>
    <t>Técnico 1</t>
  </si>
  <si>
    <t>Técnico 2</t>
  </si>
  <si>
    <t>Técnico 3</t>
  </si>
  <si>
    <t>Técnico 4</t>
  </si>
  <si>
    <t>Técnico 5</t>
  </si>
  <si>
    <t>Técnico 6</t>
  </si>
  <si>
    <t>Técnico 7</t>
  </si>
  <si>
    <t>Técnico 8</t>
  </si>
  <si>
    <t>Técnico 9</t>
  </si>
  <si>
    <t>Técnico 10</t>
  </si>
  <si>
    <t>Técnico 11</t>
  </si>
  <si>
    <t>Técnico 12</t>
  </si>
  <si>
    <t>Coord. Judicial</t>
  </si>
  <si>
    <t>Jueza o Juez 1</t>
  </si>
  <si>
    <t>Jueza o Juez 2</t>
  </si>
  <si>
    <t>Jueza o Juez 3</t>
  </si>
  <si>
    <t>Jueza o Juez 4</t>
  </si>
  <si>
    <t>Jueza o Juez 5</t>
  </si>
  <si>
    <t>Jueza o Juez 6</t>
  </si>
  <si>
    <t>Jueza o Juez 7</t>
  </si>
  <si>
    <t>Jueza o Juez 8</t>
  </si>
  <si>
    <t>Jueza o Juez 9</t>
  </si>
  <si>
    <t>Jueza o Juez 10</t>
  </si>
  <si>
    <t>Jueza o Juez 11</t>
  </si>
  <si>
    <t>Jueza o Juez 12</t>
  </si>
  <si>
    <t>Detalle</t>
  </si>
  <si>
    <t>Rangos</t>
  </si>
  <si>
    <t>Categoría</t>
  </si>
  <si>
    <t>N°</t>
  </si>
  <si>
    <t>Indicadores</t>
  </si>
  <si>
    <t>Métricas</t>
  </si>
  <si>
    <t>Periodicidad</t>
  </si>
  <si>
    <t>Responsable</t>
  </si>
  <si>
    <t>Comentarios</t>
  </si>
  <si>
    <t>A mejorar</t>
  </si>
  <si>
    <t>Estándar</t>
  </si>
  <si>
    <t>Muy bueno</t>
  </si>
  <si>
    <t>Rendimiento Estadístico</t>
  </si>
  <si>
    <t>Entrada</t>
  </si>
  <si>
    <t>ENTRADA TOTAL</t>
  </si>
  <si>
    <t xml:space="preserve">Este datos se obtiene del informe de estadística. </t>
  </si>
  <si>
    <t>&gt;</t>
  </si>
  <si>
    <t>&lt;=</t>
  </si>
  <si>
    <t>X</t>
  </si>
  <si>
    <t>&lt;</t>
  </si>
  <si>
    <t>Casos Entrados</t>
  </si>
  <si>
    <t>Casos Reentrados</t>
  </si>
  <si>
    <t>Casos Reactivados</t>
  </si>
  <si>
    <t>Salida</t>
  </si>
  <si>
    <t>SALIDA TOTAL</t>
  </si>
  <si>
    <t>Casos Terminados</t>
  </si>
  <si>
    <t>Casos Inactivos</t>
  </si>
  <si>
    <t>Circulante</t>
  </si>
  <si>
    <t>(Circulante Inicial + Entradas+Reentrados) - Terminados-Inactivos</t>
  </si>
  <si>
    <t>Este datos se obtiene del informe de estadística.</t>
  </si>
  <si>
    <t>Relación salida / entrada</t>
  </si>
  <si>
    <t>(Salidas/Entradas)*100</t>
  </si>
  <si>
    <t xml:space="preserve">Los datos de entradas y salidas se obtienen del informe de estadística. </t>
  </si>
  <si>
    <t>Plazos</t>
  </si>
  <si>
    <t>Análisis de Plazos</t>
  </si>
  <si>
    <t>Fecha actual</t>
  </si>
  <si>
    <t>23/04/2020</t>
  </si>
  <si>
    <t>15/05/2020</t>
  </si>
  <si>
    <t>25/06/2020</t>
  </si>
  <si>
    <t>Plazo espera de dictado de sentencia</t>
  </si>
  <si>
    <t>Fecha actual - fecha del expediente más antiguo pendiente de fallar</t>
  </si>
  <si>
    <t>Este dato se obtiene del libro de pase a fallo</t>
  </si>
  <si>
    <t>Fecha expediente más antiguo pendiente de fallo</t>
  </si>
  <si>
    <t>Plazo espera para realización audiencia</t>
  </si>
  <si>
    <t xml:space="preserve">Fecha del ultimo señalamiento - fecha actual </t>
  </si>
  <si>
    <t>Este dato se obtiene de la Agenda Cronos</t>
  </si>
  <si>
    <t>Fecha ultimo señalamiento</t>
  </si>
  <si>
    <t>17/09/2020</t>
  </si>
  <si>
    <t>Plazo para resolver demandas nuevas</t>
  </si>
  <si>
    <t>Fecha actual - fecha de la demanda más antigua pendiente de la primera resolución</t>
  </si>
  <si>
    <t xml:space="preserve">Este dato se obtiene del Escritorio Virtual. </t>
  </si>
  <si>
    <t>Fecha demanda más antigua pendiente de resolver</t>
  </si>
  <si>
    <t>Plazo para resolver escritos</t>
  </si>
  <si>
    <r>
      <rPr>
        <sz val="8"/>
        <rFont val="Arial"/>
        <family val="2"/>
        <charset val="1"/>
      </rPr>
      <t>Fecha actual - fecha del escrito más antiguo pendiente de resolver de expedientes</t>
    </r>
    <r>
      <rPr>
        <b/>
        <sz val="8"/>
        <rFont val="Arial"/>
        <family val="2"/>
        <charset val="1"/>
      </rPr>
      <t xml:space="preserve"> que se encuentran fuera del despacho</t>
    </r>
  </si>
  <si>
    <r>
      <rPr>
        <sz val="8"/>
        <rFont val="Arial"/>
        <family val="2"/>
        <charset val="1"/>
      </rPr>
      <t xml:space="preserve">Fecha escrito más antiguo pendiente de resolver </t>
    </r>
    <r>
      <rPr>
        <b/>
        <sz val="8"/>
        <rFont val="Arial"/>
        <family val="2"/>
        <charset val="1"/>
      </rPr>
      <t>de expedientes que se encuentran archivados, en el Superior, suspendidos,  etc</t>
    </r>
  </si>
  <si>
    <t>28/02/2020</t>
  </si>
  <si>
    <t>27/03/2020</t>
  </si>
  <si>
    <r>
      <rPr>
        <sz val="8"/>
        <rFont val="Arial"/>
        <family val="2"/>
        <charset val="1"/>
      </rPr>
      <t xml:space="preserve">Fecha actual - fecha del escrito más antiguo pendiente de resolver de los </t>
    </r>
    <r>
      <rPr>
        <b/>
        <sz val="8"/>
        <rFont val="Arial"/>
        <family val="2"/>
        <charset val="1"/>
      </rPr>
      <t>que están en el despacho</t>
    </r>
  </si>
  <si>
    <r>
      <rPr>
        <sz val="8"/>
        <rFont val="Arial"/>
        <family val="2"/>
        <charset val="1"/>
      </rPr>
      <t xml:space="preserve">Fecha escrito más antiguo pendiente de resolver </t>
    </r>
    <r>
      <rPr>
        <b/>
        <sz val="8"/>
        <rFont val="Arial"/>
        <family val="2"/>
        <charset val="1"/>
      </rPr>
      <t>(expedientes en estado de trámite)</t>
    </r>
  </si>
  <si>
    <t>13/02/2020</t>
  </si>
  <si>
    <t>02 marzo</t>
  </si>
  <si>
    <t>13/04/2020</t>
  </si>
  <si>
    <t>Cantidad de escritos pendientes de resolver</t>
  </si>
  <si>
    <t>Cantidad TOTAL de escritos pendientes de resolver (incluye los reservados)</t>
  </si>
  <si>
    <t>Cantidad de escritos pendientes de resolver en estado de Trámite (excluyendo los de los expedientes que se encuentran fuera del despacho y reservados)</t>
  </si>
  <si>
    <t>Operacional</t>
  </si>
  <si>
    <t>Porcentaje de efectividad de realización audiencias</t>
  </si>
  <si>
    <t>(Audiencias realizadas / Audiencias programadas)*100</t>
  </si>
  <si>
    <t>Cantidad de audiencias programadas en el mes</t>
  </si>
  <si>
    <t>Cantidad de audiencias realizadas en el mes</t>
  </si>
  <si>
    <t>Cantidad de audiencias pendientes de realización</t>
  </si>
  <si>
    <t>Audiencias pendientes de realización</t>
  </si>
  <si>
    <t>Agenda Cronos</t>
  </si>
  <si>
    <t>Cantidad de expedientes pendientes de fallo</t>
  </si>
  <si>
    <t>Expedientes pendientes de fallo</t>
  </si>
  <si>
    <t>Cantidad de resoluciones pasados a firmar por Técnico o Técnica</t>
  </si>
  <si>
    <t>Este dato se obtiene del escritorio virtual</t>
  </si>
  <si>
    <t>Porcentaje de rendimiento por Técnico o Técnica</t>
  </si>
  <si>
    <t>(Cantidad de resoluciones pasadas a firmar / Cantidad de resoluciones a realizar)</t>
  </si>
  <si>
    <t>Cantidad de giros realizados por el Cajero (Coord. Jud.)</t>
  </si>
  <si>
    <r>
      <rPr>
        <sz val="8"/>
        <rFont val="Arial"/>
        <family val="2"/>
        <charset val="1"/>
      </rPr>
      <t xml:space="preserve">Porcentaje de rendimiento del Cajero </t>
    </r>
    <r>
      <rPr>
        <b/>
        <sz val="8"/>
        <rFont val="Arial"/>
        <family val="2"/>
        <charset val="1"/>
      </rPr>
      <t>(Coord. Jud.)</t>
    </r>
  </si>
  <si>
    <t>Cantidad Personas Juzgadoras del despacho</t>
  </si>
  <si>
    <t>Cantidad de sentencias dictadas por juez o jueza</t>
  </si>
  <si>
    <t>Cuota mensual por persona Juzgadora</t>
  </si>
  <si>
    <t>Este dato se obtiene libro de sentencias</t>
  </si>
  <si>
    <t>Total de sentencias</t>
  </si>
  <si>
    <t>Juez 1</t>
  </si>
  <si>
    <t>De Audiencias Complementarias y Escritorio</t>
  </si>
  <si>
    <t>Otras resoluciones</t>
  </si>
  <si>
    <t>Juez 2</t>
  </si>
  <si>
    <t>Juez 3</t>
  </si>
  <si>
    <t>Juez 4</t>
  </si>
  <si>
    <t>Juez 5</t>
  </si>
  <si>
    <t>Juez 6</t>
  </si>
  <si>
    <t>Juez 7</t>
  </si>
  <si>
    <t>Juez 8</t>
  </si>
  <si>
    <t>Juez 9</t>
  </si>
  <si>
    <t>Juez 10</t>
  </si>
  <si>
    <t>Juez 11</t>
  </si>
  <si>
    <t>Juez 12</t>
  </si>
  <si>
    <r>
      <rPr>
        <sz val="8"/>
        <rFont val="Arial"/>
        <family val="2"/>
        <charset val="1"/>
      </rPr>
      <t>Cantidad de sentencias dictadas</t>
    </r>
    <r>
      <rPr>
        <b/>
        <sz val="8"/>
        <rFont val="Arial"/>
        <family val="2"/>
        <charset val="1"/>
      </rPr>
      <t xml:space="preserve"> por apoyo de jueces del Centro de Apoyo, Coordinación y Mejoramiento de la Función Jurisdiccional (CACMFJ)</t>
    </r>
  </si>
  <si>
    <t>Juezas y Jueces de Apoyo</t>
  </si>
  <si>
    <t>Porcentaje de rendimiento por Juez o Jueza</t>
  </si>
  <si>
    <t>(Cantidad de sentencias dictadas/ Cantidad de sentencias necesarios)</t>
  </si>
  <si>
    <t>Cantidad de resoluciones firmadas por Jueza o Juez</t>
  </si>
  <si>
    <t>Versión N° 3 de Matriz de Indicadores: Vigente a partir del 08 de octubre de 2018. Modificado el 28-01-19 PMA</t>
  </si>
  <si>
    <t>Versión 4. Modificada la celda de cuota, pues se visualizaba 0,3 pero el cálculo se hacia sobre 0,25. Viernes 05 Marzo. FLP</t>
  </si>
  <si>
    <t>Nota aclaratoria:</t>
  </si>
  <si>
    <r>
      <rPr>
        <b/>
        <sz val="13"/>
        <color rgb="FF000000"/>
        <rFont val="Times New Roman"/>
        <family val="1"/>
        <charset val="1"/>
      </rPr>
      <t>Se copia textualmente la observación realizada por la licenciada Marlene Martínez, jueza número 9 del Tribunal en cuanto al reporte de las sentencias de dicho puesto :</t>
    </r>
    <r>
      <rPr>
        <sz val="12"/>
        <color rgb="FF000000"/>
        <rFont val="Tahoma"/>
        <family val="2"/>
        <charset val="1"/>
      </rPr>
      <t xml:space="preserve"> "...Hay que considerar que, la sentencia reportada por mi persona, se había registrado y reportado en el informe del mes de marzo 2020, puesto que ya estaba lista y únicamente estaba pendiente para revisión de los compañeros jueces, en los términos en que fue votado. No obstante por un problema del sistema el archivo se dañó, de modo que no se pudo incorporar el documento al Escritorio Virtual para asignar firma. Por ello y por recomendación del Departamento de Informática, se tuvo que volver a registrar este mes, tal y como  fue expuesto en el reporte informático realizado y que oportunamente fue comunicado al despacho vía correo. .."</t>
    </r>
  </si>
</sst>
</file>

<file path=xl/styles.xml><?xml version="1.0" encoding="utf-8"?>
<styleSheet xmlns="http://schemas.openxmlformats.org/spreadsheetml/2006/main">
  <numFmts count="5">
    <numFmt numFmtId="164" formatCode="[$-C0A]mmm\-yy"/>
    <numFmt numFmtId="165" formatCode="0\ %"/>
    <numFmt numFmtId="166" formatCode="0.0%"/>
    <numFmt numFmtId="167" formatCode="[$-C0A]dd/mm/yyyy"/>
    <numFmt numFmtId="168" formatCode="dd/mm/yy;@"/>
  </numFmts>
  <fonts count="16">
    <font>
      <sz val="11"/>
      <color rgb="FF000000"/>
      <name val="Calibri"/>
      <family val="2"/>
      <charset val="1"/>
    </font>
    <font>
      <sz val="10"/>
      <color rgb="FF000000"/>
      <name val="Calibri"/>
      <family val="2"/>
      <charset val="1"/>
    </font>
    <font>
      <b/>
      <sz val="12"/>
      <color rgb="FFFFFFFF"/>
      <name val="Arial"/>
      <family val="2"/>
      <charset val="1"/>
    </font>
    <font>
      <b/>
      <sz val="10"/>
      <name val="Arial"/>
      <family val="2"/>
      <charset val="1"/>
    </font>
    <font>
      <b/>
      <sz val="8"/>
      <name val="Arial"/>
      <family val="2"/>
      <charset val="1"/>
    </font>
    <font>
      <sz val="10"/>
      <name val="Arial"/>
      <family val="2"/>
      <charset val="1"/>
    </font>
    <font>
      <sz val="8"/>
      <name val="Arial"/>
      <family val="2"/>
      <charset val="1"/>
    </font>
    <font>
      <b/>
      <sz val="8"/>
      <color rgb="FFFFFFFF"/>
      <name val="Arial"/>
      <family val="2"/>
      <charset val="1"/>
    </font>
    <font>
      <sz val="11"/>
      <name val="Arial"/>
      <family val="2"/>
      <charset val="1"/>
    </font>
    <font>
      <sz val="8"/>
      <color rgb="FF000000"/>
      <name val="Arial"/>
      <family val="2"/>
      <charset val="1"/>
    </font>
    <font>
      <sz val="9"/>
      <name val="Arial"/>
      <family val="2"/>
      <charset val="1"/>
    </font>
    <font>
      <b/>
      <sz val="8"/>
      <color rgb="FF000000"/>
      <name val="Arial"/>
      <family val="2"/>
      <charset val="1"/>
    </font>
    <font>
      <sz val="14"/>
      <color rgb="FF000000"/>
      <name val="Times New Roman"/>
      <family val="1"/>
      <charset val="1"/>
    </font>
    <font>
      <b/>
      <sz val="13"/>
      <color rgb="FF000000"/>
      <name val="Times New Roman"/>
      <family val="1"/>
      <charset val="1"/>
    </font>
    <font>
      <sz val="12"/>
      <color rgb="FF000000"/>
      <name val="Tahoma"/>
      <family val="2"/>
      <charset val="1"/>
    </font>
    <font>
      <sz val="11"/>
      <color rgb="FF000000"/>
      <name val="Calibri"/>
      <family val="2"/>
      <charset val="1"/>
    </font>
  </fonts>
  <fills count="20">
    <fill>
      <patternFill patternType="none"/>
    </fill>
    <fill>
      <patternFill patternType="gray125"/>
    </fill>
    <fill>
      <patternFill patternType="solid">
        <fgColor rgb="FF002060"/>
        <bgColor rgb="FF000080"/>
      </patternFill>
    </fill>
    <fill>
      <patternFill patternType="solid">
        <fgColor rgb="FFF2F2F2"/>
        <bgColor rgb="FFFFFFFF"/>
      </patternFill>
    </fill>
    <fill>
      <patternFill patternType="solid">
        <fgColor rgb="FFFFFFFF"/>
        <bgColor rgb="FFF2F2F2"/>
      </patternFill>
    </fill>
    <fill>
      <patternFill patternType="solid">
        <fgColor rgb="FFFFC000"/>
        <bgColor rgb="FFFFCC00"/>
      </patternFill>
    </fill>
    <fill>
      <patternFill patternType="solid">
        <fgColor rgb="FFFCD5B4"/>
        <bgColor rgb="FFD9D9D9"/>
      </patternFill>
    </fill>
    <fill>
      <patternFill patternType="solid">
        <fgColor rgb="FF92CDDC"/>
        <bgColor rgb="FFB7DEE8"/>
      </patternFill>
    </fill>
    <fill>
      <patternFill patternType="solid">
        <fgColor rgb="FFD9D9D9"/>
        <bgColor rgb="FFB7DEE8"/>
      </patternFill>
    </fill>
    <fill>
      <patternFill patternType="solid">
        <fgColor rgb="FF595959"/>
        <bgColor rgb="FF333F50"/>
      </patternFill>
    </fill>
    <fill>
      <patternFill patternType="solid">
        <fgColor rgb="FFC0C0C0"/>
        <bgColor rgb="FFBFBFBF"/>
      </patternFill>
    </fill>
    <fill>
      <patternFill patternType="solid">
        <fgColor rgb="FFFF0000"/>
        <bgColor rgb="FF993300"/>
      </patternFill>
    </fill>
    <fill>
      <patternFill patternType="solid">
        <fgColor rgb="FFFFCC00"/>
        <bgColor rgb="FFFFC000"/>
      </patternFill>
    </fill>
    <fill>
      <patternFill patternType="solid">
        <fgColor rgb="FF008000"/>
        <bgColor rgb="FF008080"/>
      </patternFill>
    </fill>
    <fill>
      <patternFill patternType="solid">
        <fgColor rgb="FFBFBFBF"/>
        <bgColor rgb="FFC0C0C0"/>
      </patternFill>
    </fill>
    <fill>
      <patternFill patternType="solid">
        <fgColor rgb="FFFFFF00"/>
        <bgColor rgb="FFFFFF00"/>
      </patternFill>
    </fill>
    <fill>
      <patternFill patternType="solid">
        <fgColor rgb="FF92D050"/>
        <bgColor rgb="FFBFBFBF"/>
      </patternFill>
    </fill>
    <fill>
      <patternFill patternType="solid">
        <fgColor rgb="FF333F50"/>
        <bgColor rgb="FF333399"/>
      </patternFill>
    </fill>
    <fill>
      <patternFill patternType="solid">
        <fgColor rgb="FFB7DEE8"/>
        <bgColor rgb="FFD9D9D9"/>
      </patternFill>
    </fill>
    <fill>
      <patternFill patternType="solid">
        <fgColor rgb="FF000000"/>
        <bgColor rgb="FF003300"/>
      </patternFill>
    </fill>
  </fills>
  <borders count="4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bottom style="hair">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diagonal/>
    </border>
    <border>
      <left style="dotted">
        <color auto="1"/>
      </left>
      <right style="dotted">
        <color auto="1"/>
      </right>
      <top style="dotted">
        <color auto="1"/>
      </top>
      <bottom style="dotted">
        <color auto="1"/>
      </bottom>
      <diagonal/>
    </border>
    <border>
      <left style="thin">
        <color auto="1"/>
      </left>
      <right style="thin">
        <color auto="1"/>
      </right>
      <top style="thin">
        <color auto="1"/>
      </top>
      <bottom style="thin">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medium">
        <color auto="1"/>
      </top>
      <bottom/>
      <diagonal/>
    </border>
    <border>
      <left style="hair">
        <color auto="1"/>
      </left>
      <right/>
      <top style="hair">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bottom style="medium">
        <color auto="1"/>
      </bottom>
      <diagonal/>
    </border>
    <border>
      <left/>
      <right style="hair">
        <color auto="1"/>
      </right>
      <top/>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medium">
        <color auto="1"/>
      </top>
      <bottom style="thin">
        <color auto="1"/>
      </bottom>
      <diagonal/>
    </border>
    <border>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2">
    <xf numFmtId="0" fontId="0" fillId="0" borderId="0"/>
    <xf numFmtId="165" fontId="15" fillId="0" borderId="0" applyBorder="0" applyProtection="0"/>
  </cellStyleXfs>
  <cellXfs count="227">
    <xf numFmtId="0" fontId="0" fillId="0" borderId="0" xfId="0"/>
    <xf numFmtId="0" fontId="3"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protection locked="0"/>
    </xf>
    <xf numFmtId="2" fontId="6" fillId="8" borderId="1" xfId="1" applyNumberFormat="1" applyFont="1" applyFill="1" applyBorder="1" applyAlignment="1" applyProtection="1">
      <alignment horizontal="center" vertical="center" wrapText="1"/>
    </xf>
    <xf numFmtId="0" fontId="5" fillId="4" borderId="4" xfId="0" applyFont="1" applyFill="1" applyBorder="1" applyAlignment="1" applyProtection="1">
      <alignment horizontal="center"/>
      <protection locked="0"/>
    </xf>
    <xf numFmtId="165" fontId="6" fillId="4" borderId="1" xfId="1" applyFont="1" applyFill="1" applyBorder="1" applyAlignment="1" applyProtection="1">
      <alignment horizontal="center" vertical="center" wrapText="1"/>
    </xf>
    <xf numFmtId="1" fontId="6" fillId="8" borderId="1" xfId="1" applyNumberFormat="1" applyFont="1" applyFill="1" applyBorder="1" applyAlignment="1" applyProtection="1">
      <alignment horizontal="center" vertical="center" wrapText="1"/>
    </xf>
    <xf numFmtId="165" fontId="6" fillId="7" borderId="1" xfId="1" applyFont="1" applyFill="1" applyBorder="1" applyAlignment="1" applyProtection="1">
      <alignment horizontal="center" vertical="center" wrapText="1"/>
    </xf>
    <xf numFmtId="0" fontId="6" fillId="4" borderId="1" xfId="0" applyFont="1" applyFill="1" applyBorder="1" applyAlignment="1">
      <alignment horizontal="center" vertical="center" wrapText="1"/>
    </xf>
    <xf numFmtId="0" fontId="3" fillId="5" borderId="1" xfId="0" applyFont="1" applyFill="1" applyBorder="1" applyAlignment="1">
      <alignment horizontal="right" vertical="center" wrapText="1"/>
    </xf>
    <xf numFmtId="3" fontId="4" fillId="4" borderId="3" xfId="0" applyNumberFormat="1" applyFont="1" applyFill="1" applyBorder="1" applyAlignment="1" applyProtection="1">
      <alignment horizontal="center" vertical="center" textRotation="90" wrapText="1"/>
      <protection locked="0"/>
    </xf>
    <xf numFmtId="0" fontId="3" fillId="3" borderId="2" xfId="0" applyFont="1" applyFill="1" applyBorder="1" applyAlignment="1" applyProtection="1">
      <alignment horizontal="center" vertical="center"/>
      <protection locked="0"/>
    </xf>
    <xf numFmtId="164" fontId="3" fillId="3" borderId="2" xfId="0" applyNumberFormat="1" applyFont="1" applyFill="1" applyBorder="1" applyAlignment="1" applyProtection="1">
      <alignment horizontal="center"/>
      <protection locked="0"/>
    </xf>
    <xf numFmtId="164" fontId="3" fillId="3" borderId="2"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0" fillId="0" borderId="0" xfId="0" applyFont="1"/>
    <xf numFmtId="0" fontId="1" fillId="0" borderId="0" xfId="0" applyFont="1" applyAlignment="1">
      <alignment horizontal="center"/>
    </xf>
    <xf numFmtId="1" fontId="5" fillId="6" borderId="1" xfId="0" applyNumberFormat="1" applyFont="1" applyFill="1" applyBorder="1" applyAlignment="1" applyProtection="1">
      <alignment horizontal="center" vertical="center"/>
      <protection locked="0"/>
    </xf>
    <xf numFmtId="1" fontId="5" fillId="6" borderId="1" xfId="0" applyNumberFormat="1"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4" fillId="4" borderId="2" xfId="0" applyFont="1" applyFill="1" applyBorder="1" applyAlignment="1">
      <alignment vertical="center" wrapText="1"/>
    </xf>
    <xf numFmtId="0" fontId="6" fillId="4" borderId="1" xfId="0" applyFont="1" applyFill="1" applyBorder="1" applyAlignment="1">
      <alignment horizontal="center" vertical="center" wrapText="1"/>
    </xf>
    <xf numFmtId="2" fontId="6" fillId="0" borderId="1" xfId="0" applyNumberFormat="1" applyFont="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1" xfId="0" applyNumberFormat="1" applyFont="1" applyBorder="1" applyAlignment="1" applyProtection="1">
      <alignment horizontal="center"/>
      <protection locked="0"/>
    </xf>
    <xf numFmtId="0" fontId="4" fillId="4" borderId="5" xfId="0" applyFont="1" applyFill="1" applyBorder="1" applyAlignment="1">
      <alignment vertical="center" wrapText="1"/>
    </xf>
    <xf numFmtId="2" fontId="6" fillId="9" borderId="1" xfId="0" applyNumberFormat="1" applyFont="1" applyFill="1" applyBorder="1" applyAlignment="1" applyProtection="1">
      <alignment horizontal="center" vertical="center"/>
      <protection locked="0"/>
    </xf>
    <xf numFmtId="0" fontId="4" fillId="4" borderId="6" xfId="0" applyFont="1" applyFill="1" applyBorder="1" applyAlignment="1">
      <alignment vertical="center" wrapText="1"/>
    </xf>
    <xf numFmtId="0" fontId="4" fillId="10" borderId="2" xfId="0" applyFont="1" applyFill="1" applyBorder="1" applyAlignment="1" applyProtection="1">
      <alignment horizontal="center" vertical="center"/>
      <protection locked="0"/>
    </xf>
    <xf numFmtId="0" fontId="4" fillId="10" borderId="2" xfId="0" applyFont="1" applyFill="1" applyBorder="1" applyAlignment="1" applyProtection="1">
      <alignment horizontal="left" vertical="center"/>
      <protection locked="0"/>
    </xf>
    <xf numFmtId="0" fontId="6" fillId="4" borderId="8" xfId="0" applyFont="1" applyFill="1" applyBorder="1" applyAlignment="1">
      <alignment horizontal="center" vertical="center" wrapText="1"/>
    </xf>
    <xf numFmtId="4" fontId="4" fillId="14" borderId="8" xfId="0" applyNumberFormat="1" applyFont="1" applyFill="1" applyBorder="1" applyAlignment="1">
      <alignment horizontal="center" vertical="center" wrapText="1"/>
    </xf>
    <xf numFmtId="4" fontId="6" fillId="4" borderId="8" xfId="0" applyNumberFormat="1" applyFont="1" applyFill="1" applyBorder="1" applyAlignment="1">
      <alignment horizontal="center" vertical="center" wrapText="1"/>
    </xf>
    <xf numFmtId="166" fontId="6" fillId="4" borderId="8" xfId="0" applyNumberFormat="1" applyFont="1" applyFill="1" applyBorder="1" applyAlignment="1">
      <alignment horizontal="left" vertical="center" wrapText="1"/>
    </xf>
    <xf numFmtId="166" fontId="8" fillId="11" borderId="1" xfId="0" applyNumberFormat="1" applyFont="1" applyFill="1" applyBorder="1" applyAlignment="1">
      <alignment horizontal="center" vertical="center" wrapText="1"/>
    </xf>
    <xf numFmtId="1" fontId="6" fillId="11" borderId="1" xfId="0" applyNumberFormat="1" applyFont="1" applyFill="1" applyBorder="1" applyAlignment="1">
      <alignment horizontal="center" vertical="center" wrapText="1"/>
    </xf>
    <xf numFmtId="1" fontId="6" fillId="15" borderId="1" xfId="0" applyNumberFormat="1" applyFont="1" applyFill="1" applyBorder="1" applyAlignment="1">
      <alignment horizontal="center" vertical="center" wrapText="1"/>
    </xf>
    <xf numFmtId="1" fontId="8" fillId="15" borderId="1" xfId="0" applyNumberFormat="1" applyFont="1" applyFill="1" applyBorder="1" applyAlignment="1">
      <alignment horizontal="center" vertical="center" wrapText="1"/>
    </xf>
    <xf numFmtId="166" fontId="8" fillId="16" borderId="1" xfId="0" applyNumberFormat="1" applyFont="1" applyFill="1" applyBorder="1" applyAlignment="1">
      <alignment horizontal="center" vertical="center" wrapText="1"/>
    </xf>
    <xf numFmtId="1" fontId="6" fillId="16" borderId="1" xfId="0" applyNumberFormat="1"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protection locked="0"/>
    </xf>
    <xf numFmtId="0" fontId="5" fillId="4" borderId="9" xfId="0" applyFont="1" applyFill="1" applyBorder="1" applyProtection="1">
      <protection locked="0"/>
    </xf>
    <xf numFmtId="4"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166" fontId="6" fillId="4" borderId="6" xfId="0" applyNumberFormat="1" applyFont="1" applyFill="1" applyBorder="1" applyAlignment="1">
      <alignment horizontal="left" vertical="center" wrapText="1"/>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protection locked="0"/>
    </xf>
    <xf numFmtId="0" fontId="5" fillId="4" borderId="10" xfId="0" applyFont="1" applyFill="1" applyBorder="1" applyProtection="1">
      <protection locked="0"/>
    </xf>
    <xf numFmtId="3" fontId="4"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4" fontId="9" fillId="4" borderId="11" xfId="0" applyNumberFormat="1" applyFont="1" applyFill="1" applyBorder="1" applyAlignment="1">
      <alignment horizontal="center" vertical="center" wrapText="1"/>
    </xf>
    <xf numFmtId="0" fontId="5" fillId="17" borderId="6" xfId="0" applyFont="1" applyFill="1" applyBorder="1" applyAlignment="1" applyProtection="1">
      <alignment horizontal="center" vertical="center"/>
      <protection locked="0"/>
    </xf>
    <xf numFmtId="0" fontId="5" fillId="17" borderId="6" xfId="0" applyFont="1" applyFill="1" applyBorder="1" applyAlignment="1" applyProtection="1">
      <alignment horizontal="center"/>
      <protection locked="0"/>
    </xf>
    <xf numFmtId="3" fontId="4" fillId="4" borderId="1" xfId="0" applyNumberFormat="1" applyFont="1" applyFill="1" applyBorder="1" applyAlignment="1">
      <alignment horizontal="center" vertical="center" wrapText="1"/>
    </xf>
    <xf numFmtId="4" fontId="4" fillId="14" borderId="1" xfId="0"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166" fontId="6" fillId="4" borderId="1" xfId="0" applyNumberFormat="1" applyFont="1" applyFill="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center"/>
    </xf>
    <xf numFmtId="0" fontId="5" fillId="4" borderId="4" xfId="0" applyFont="1" applyFill="1" applyBorder="1" applyProtection="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protection locked="0"/>
    </xf>
    <xf numFmtId="1" fontId="8" fillId="16" borderId="1" xfId="0" applyNumberFormat="1" applyFont="1" applyFill="1" applyBorder="1" applyAlignment="1">
      <alignment horizontal="center" vertical="center" wrapText="1"/>
    </xf>
    <xf numFmtId="3" fontId="4" fillId="8" borderId="12" xfId="0" applyNumberFormat="1" applyFont="1" applyFill="1" applyBorder="1" applyAlignment="1">
      <alignment horizontal="center" vertical="center" wrapText="1"/>
    </xf>
    <xf numFmtId="0" fontId="6" fillId="8" borderId="12" xfId="0" applyFont="1" applyFill="1" applyBorder="1" applyAlignment="1">
      <alignment horizontal="center" vertical="center" wrapText="1"/>
    </xf>
    <xf numFmtId="4" fontId="6" fillId="8" borderId="12" xfId="0" applyNumberFormat="1" applyFont="1" applyFill="1" applyBorder="1" applyAlignment="1">
      <alignment horizontal="center" vertical="center" wrapText="1"/>
    </xf>
    <xf numFmtId="4" fontId="6" fillId="4" borderId="12" xfId="0" applyNumberFormat="1" applyFont="1" applyFill="1" applyBorder="1" applyAlignment="1">
      <alignment horizontal="center" vertical="center" wrapText="1"/>
    </xf>
    <xf numFmtId="0" fontId="6" fillId="4" borderId="12" xfId="0" applyFont="1" applyFill="1" applyBorder="1" applyAlignment="1">
      <alignment horizontal="center" vertical="center" wrapText="1"/>
    </xf>
    <xf numFmtId="166" fontId="6" fillId="4" borderId="12" xfId="0" applyNumberFormat="1" applyFont="1" applyFill="1" applyBorder="1" applyAlignment="1">
      <alignment horizontal="left" vertical="center" wrapText="1"/>
    </xf>
    <xf numFmtId="166" fontId="8" fillId="11" borderId="12" xfId="0" applyNumberFormat="1" applyFont="1" applyFill="1" applyBorder="1" applyAlignment="1">
      <alignment horizontal="center" vertical="center" wrapText="1"/>
    </xf>
    <xf numFmtId="165" fontId="6" fillId="11" borderId="12" xfId="1" applyFont="1" applyFill="1" applyBorder="1" applyAlignment="1" applyProtection="1">
      <alignment horizontal="center" vertical="center" wrapText="1"/>
    </xf>
    <xf numFmtId="165" fontId="6" fillId="15" borderId="12" xfId="1" applyFont="1" applyFill="1" applyBorder="1" applyAlignment="1" applyProtection="1">
      <alignment horizontal="center" vertical="center" wrapText="1"/>
    </xf>
    <xf numFmtId="1" fontId="8" fillId="15" borderId="12" xfId="0" applyNumberFormat="1" applyFont="1" applyFill="1" applyBorder="1" applyAlignment="1">
      <alignment horizontal="center" vertical="center" wrapText="1"/>
    </xf>
    <xf numFmtId="166" fontId="8" fillId="16" borderId="12" xfId="0" applyNumberFormat="1" applyFont="1" applyFill="1" applyBorder="1" applyAlignment="1">
      <alignment horizontal="center" vertical="center" wrapText="1"/>
    </xf>
    <xf numFmtId="165" fontId="6" fillId="16" borderId="12" xfId="1" applyFont="1" applyFill="1" applyBorder="1" applyAlignment="1" applyProtection="1">
      <alignment horizontal="center" vertical="center" wrapText="1"/>
    </xf>
    <xf numFmtId="166" fontId="5" fillId="0" borderId="12" xfId="1" applyNumberFormat="1" applyFont="1" applyBorder="1" applyAlignment="1" applyProtection="1">
      <alignment horizontal="center" vertical="center"/>
    </xf>
    <xf numFmtId="166" fontId="5" fillId="0" borderId="12" xfId="1" applyNumberFormat="1" applyFont="1" applyBorder="1" applyAlignment="1" applyProtection="1">
      <alignment horizontal="center" vertical="center" wrapText="1"/>
    </xf>
    <xf numFmtId="0" fontId="5" fillId="4" borderId="13" xfId="0" applyFont="1" applyFill="1" applyBorder="1" applyProtection="1">
      <protection locked="0"/>
    </xf>
    <xf numFmtId="167" fontId="10" fillId="0" borderId="8" xfId="0" applyNumberFormat="1" applyFont="1" applyBorder="1" applyAlignment="1" applyProtection="1">
      <alignment horizontal="center" vertical="center"/>
      <protection locked="0"/>
    </xf>
    <xf numFmtId="167" fontId="5" fillId="0" borderId="8" xfId="0" applyNumberFormat="1" applyFont="1" applyBorder="1" applyAlignment="1" applyProtection="1">
      <alignment horizontal="center" vertical="center"/>
      <protection locked="0"/>
    </xf>
    <xf numFmtId="167" fontId="5" fillId="0" borderId="8" xfId="0" applyNumberFormat="1" applyFont="1" applyBorder="1" applyAlignment="1" applyProtection="1">
      <alignment horizontal="center"/>
      <protection locked="0"/>
    </xf>
    <xf numFmtId="167" fontId="5" fillId="4" borderId="9" xfId="0" applyNumberFormat="1" applyFont="1" applyFill="1" applyBorder="1" applyProtection="1">
      <protection locked="0"/>
    </xf>
    <xf numFmtId="4" fontId="6" fillId="0" borderId="1" xfId="0" applyNumberFormat="1" applyFont="1" applyBorder="1" applyAlignment="1">
      <alignment horizontal="center" vertical="center" wrapText="1"/>
    </xf>
    <xf numFmtId="166" fontId="6" fillId="4" borderId="1" xfId="0" applyNumberFormat="1" applyFont="1" applyFill="1" applyBorder="1" applyAlignment="1">
      <alignment horizontal="center" vertical="center" wrapText="1"/>
    </xf>
    <xf numFmtId="1" fontId="6" fillId="11" borderId="1" xfId="1" applyNumberFormat="1" applyFont="1" applyFill="1" applyBorder="1" applyAlignment="1" applyProtection="1">
      <alignment horizontal="center" vertical="center" wrapText="1"/>
    </xf>
    <xf numFmtId="1" fontId="6" fillId="16" borderId="1" xfId="1" applyNumberFormat="1" applyFont="1" applyFill="1" applyBorder="1" applyAlignment="1" applyProtection="1">
      <alignment horizontal="center" vertical="center" wrapText="1"/>
    </xf>
    <xf numFmtId="1" fontId="5" fillId="0" borderId="1" xfId="0" applyNumberFormat="1" applyFont="1" applyBorder="1" applyAlignment="1">
      <alignment horizontal="center" vertical="center"/>
    </xf>
    <xf numFmtId="1" fontId="5" fillId="0" borderId="1" xfId="0" applyNumberFormat="1" applyFont="1" applyBorder="1" applyAlignment="1">
      <alignment horizontal="center"/>
    </xf>
    <xf numFmtId="168" fontId="10" fillId="0" borderId="1" xfId="0" applyNumberFormat="1" applyFont="1" applyBorder="1" applyAlignment="1" applyProtection="1">
      <alignment horizontal="center" vertical="center"/>
      <protection locked="0"/>
    </xf>
    <xf numFmtId="168" fontId="5" fillId="0" borderId="1" xfId="0" applyNumberFormat="1" applyFont="1" applyBorder="1" applyAlignment="1" applyProtection="1">
      <alignment horizontal="center"/>
      <protection locked="0"/>
    </xf>
    <xf numFmtId="0" fontId="6" fillId="0" borderId="15" xfId="0" applyFont="1" applyBorder="1" applyAlignment="1">
      <alignment horizontal="center" vertical="center" wrapText="1"/>
    </xf>
    <xf numFmtId="168" fontId="10" fillId="0" borderId="12" xfId="0" applyNumberFormat="1" applyFont="1" applyBorder="1" applyAlignment="1" applyProtection="1">
      <alignment horizontal="center" vertical="center"/>
      <protection locked="0"/>
    </xf>
    <xf numFmtId="168" fontId="5" fillId="0" borderId="12" xfId="0" applyNumberFormat="1" applyFont="1" applyBorder="1" applyAlignment="1" applyProtection="1">
      <alignment horizontal="center"/>
      <protection locked="0"/>
    </xf>
    <xf numFmtId="0" fontId="6" fillId="0" borderId="2" xfId="0" applyFont="1" applyBorder="1" applyAlignment="1">
      <alignment horizontal="center" vertical="center" wrapText="1"/>
    </xf>
    <xf numFmtId="1" fontId="5" fillId="0" borderId="1" xfId="0" applyNumberFormat="1" applyFont="1" applyBorder="1" applyAlignment="1" applyProtection="1">
      <alignment horizontal="center" vertical="center"/>
      <protection locked="0"/>
    </xf>
    <xf numFmtId="1" fontId="5" fillId="0" borderId="1" xfId="0" applyNumberFormat="1" applyFont="1" applyBorder="1" applyAlignment="1" applyProtection="1">
      <alignment horizontal="center"/>
      <protection locked="0"/>
    </xf>
    <xf numFmtId="166" fontId="8" fillId="11" borderId="8" xfId="0" applyNumberFormat="1" applyFont="1" applyFill="1" applyBorder="1" applyAlignment="1">
      <alignment horizontal="center" vertical="center" wrapText="1"/>
    </xf>
    <xf numFmtId="165" fontId="6" fillId="11" borderId="8" xfId="1" applyFont="1" applyFill="1" applyBorder="1" applyAlignment="1" applyProtection="1">
      <alignment horizontal="center" vertical="center" wrapText="1"/>
    </xf>
    <xf numFmtId="165" fontId="6" fillId="15" borderId="8" xfId="1" applyFont="1" applyFill="1" applyBorder="1" applyAlignment="1" applyProtection="1">
      <alignment horizontal="center" vertical="center" wrapText="1"/>
    </xf>
    <xf numFmtId="1" fontId="8" fillId="15" borderId="8" xfId="0" applyNumberFormat="1" applyFont="1" applyFill="1" applyBorder="1" applyAlignment="1">
      <alignment horizontal="center" vertical="center" wrapText="1"/>
    </xf>
    <xf numFmtId="166" fontId="8" fillId="16" borderId="8" xfId="0" applyNumberFormat="1" applyFont="1" applyFill="1" applyBorder="1" applyAlignment="1">
      <alignment horizontal="center" vertical="center" wrapText="1"/>
    </xf>
    <xf numFmtId="165" fontId="6" fillId="16" borderId="8" xfId="1" applyFont="1" applyFill="1" applyBorder="1" applyAlignment="1" applyProtection="1">
      <alignment horizontal="center" vertical="center" wrapText="1"/>
    </xf>
    <xf numFmtId="165" fontId="10" fillId="0" borderId="8" xfId="1" applyFont="1" applyBorder="1" applyAlignment="1" applyProtection="1">
      <alignment horizontal="center" vertical="center"/>
    </xf>
    <xf numFmtId="165" fontId="5" fillId="0" borderId="8" xfId="1" applyFont="1" applyBorder="1" applyAlignment="1" applyProtection="1">
      <alignment horizontal="center"/>
    </xf>
    <xf numFmtId="0" fontId="5" fillId="4" borderId="9" xfId="0" applyFont="1" applyFill="1" applyBorder="1" applyAlignment="1" applyProtection="1">
      <alignment horizontal="center"/>
      <protection locked="0"/>
    </xf>
    <xf numFmtId="1" fontId="10" fillId="0" borderId="1" xfId="0" applyNumberFormat="1" applyFont="1" applyBorder="1" applyAlignment="1" applyProtection="1">
      <alignment horizontal="center" vertical="center"/>
      <protection locked="0"/>
    </xf>
    <xf numFmtId="3" fontId="4" fillId="4" borderId="18"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4" fillId="4" borderId="19" xfId="0" applyFont="1" applyFill="1" applyBorder="1" applyAlignment="1">
      <alignment horizontal="center" vertical="center" wrapText="1"/>
    </xf>
    <xf numFmtId="1" fontId="6" fillId="0" borderId="1" xfId="0" applyNumberFormat="1" applyFont="1" applyBorder="1" applyAlignment="1" applyProtection="1">
      <alignment horizontal="center" vertical="center"/>
      <protection locked="0"/>
    </xf>
    <xf numFmtId="1" fontId="6" fillId="9" borderId="1" xfId="0" applyNumberFormat="1" applyFont="1" applyFill="1" applyBorder="1" applyAlignment="1" applyProtection="1">
      <alignment horizontal="center" vertical="center"/>
      <protection locked="0"/>
    </xf>
    <xf numFmtId="165" fontId="6" fillId="11" borderId="1" xfId="1" applyFont="1" applyFill="1" applyBorder="1" applyAlignment="1" applyProtection="1">
      <alignment horizontal="center" vertical="center" wrapText="1"/>
    </xf>
    <xf numFmtId="165" fontId="6" fillId="15" borderId="1" xfId="1" applyFont="1" applyFill="1" applyBorder="1" applyAlignment="1" applyProtection="1">
      <alignment horizontal="center" vertical="center" wrapText="1"/>
    </xf>
    <xf numFmtId="165" fontId="6" fillId="16" borderId="1" xfId="1" applyFont="1" applyFill="1" applyBorder="1" applyAlignment="1" applyProtection="1">
      <alignment horizontal="center" vertical="center" wrapText="1"/>
    </xf>
    <xf numFmtId="165" fontId="10" fillId="0" borderId="20" xfId="1" applyFont="1" applyBorder="1" applyAlignment="1" applyProtection="1">
      <alignment horizontal="center" vertical="center"/>
    </xf>
    <xf numFmtId="165" fontId="10" fillId="0" borderId="1" xfId="1" applyFont="1" applyBorder="1" applyAlignment="1" applyProtection="1">
      <alignment horizontal="center" vertical="center"/>
    </xf>
    <xf numFmtId="165" fontId="5" fillId="9" borderId="1" xfId="0" applyNumberFormat="1" applyFont="1" applyFill="1" applyBorder="1" applyAlignment="1">
      <alignment horizontal="center" vertical="center"/>
    </xf>
    <xf numFmtId="0" fontId="6" fillId="4" borderId="2" xfId="0" applyFont="1" applyFill="1" applyBorder="1" applyAlignment="1">
      <alignment horizontal="center" vertical="center" wrapText="1"/>
    </xf>
    <xf numFmtId="0" fontId="0" fillId="0" borderId="0" xfId="0" applyFont="1" applyAlignment="1">
      <alignment horizontal="center"/>
    </xf>
    <xf numFmtId="0" fontId="4" fillId="0" borderId="19" xfId="0" applyFont="1" applyBorder="1" applyAlignment="1">
      <alignment horizontal="center" vertical="center" wrapText="1"/>
    </xf>
    <xf numFmtId="165" fontId="5" fillId="0" borderId="1" xfId="0" applyNumberFormat="1" applyFont="1" applyBorder="1" applyAlignment="1">
      <alignment horizontal="center" vertical="center"/>
    </xf>
    <xf numFmtId="4" fontId="6" fillId="4" borderId="2" xfId="0" applyNumberFormat="1" applyFont="1" applyFill="1" applyBorder="1" applyAlignment="1">
      <alignment horizontal="center" vertical="center" wrapText="1"/>
    </xf>
    <xf numFmtId="0" fontId="6" fillId="4" borderId="2" xfId="0" applyFont="1" applyFill="1" applyBorder="1" applyAlignment="1">
      <alignment vertical="center" wrapText="1"/>
    </xf>
    <xf numFmtId="166" fontId="8" fillId="11" borderId="2" xfId="0" applyNumberFormat="1" applyFont="1" applyFill="1" applyBorder="1" applyAlignment="1">
      <alignment horizontal="center" vertical="center" wrapText="1"/>
    </xf>
    <xf numFmtId="1" fontId="6" fillId="11" borderId="2" xfId="0" applyNumberFormat="1" applyFont="1" applyFill="1" applyBorder="1" applyAlignment="1">
      <alignment horizontal="center" vertical="center" wrapText="1"/>
    </xf>
    <xf numFmtId="1" fontId="6" fillId="15" borderId="2" xfId="0" applyNumberFormat="1" applyFont="1" applyFill="1" applyBorder="1" applyAlignment="1">
      <alignment horizontal="center" vertical="center" wrapText="1"/>
    </xf>
    <xf numFmtId="1" fontId="8" fillId="15" borderId="2" xfId="0" applyNumberFormat="1" applyFont="1" applyFill="1" applyBorder="1" applyAlignment="1">
      <alignment horizontal="center" vertical="center" wrapText="1"/>
    </xf>
    <xf numFmtId="166" fontId="8" fillId="16" borderId="2" xfId="0" applyNumberFormat="1" applyFont="1" applyFill="1" applyBorder="1" applyAlignment="1">
      <alignment horizontal="center" vertical="center" wrapText="1"/>
    </xf>
    <xf numFmtId="1" fontId="6" fillId="16" borderId="2" xfId="0" applyNumberFormat="1" applyFont="1" applyFill="1" applyBorder="1" applyAlignment="1">
      <alignment horizontal="center" vertical="center" wrapText="1"/>
    </xf>
    <xf numFmtId="4" fontId="4" fillId="18" borderId="22" xfId="0" applyNumberFormat="1" applyFont="1" applyFill="1" applyBorder="1" applyAlignment="1">
      <alignment horizontal="center" vertical="center" wrapText="1"/>
    </xf>
    <xf numFmtId="0" fontId="4" fillId="18" borderId="20" xfId="0" applyFont="1" applyFill="1" applyBorder="1" applyAlignment="1">
      <alignment vertical="center" wrapText="1"/>
    </xf>
    <xf numFmtId="1" fontId="5" fillId="19" borderId="18"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4" fontId="6" fillId="4" borderId="3" xfId="0" applyNumberFormat="1" applyFont="1" applyFill="1" applyBorder="1" applyAlignment="1">
      <alignment horizontal="center" vertical="center" wrapText="1"/>
    </xf>
    <xf numFmtId="0" fontId="6" fillId="4" borderId="5" xfId="0" applyFont="1" applyFill="1" applyBorder="1" applyAlignment="1">
      <alignment vertical="center" wrapText="1"/>
    </xf>
    <xf numFmtId="1" fontId="6" fillId="16" borderId="4" xfId="0" applyNumberFormat="1" applyFont="1" applyFill="1" applyBorder="1" applyAlignment="1">
      <alignment horizontal="center" vertical="center" wrapText="1"/>
    </xf>
    <xf numFmtId="1" fontId="5" fillId="19" borderId="18" xfId="0" applyNumberFormat="1" applyFont="1" applyFill="1" applyBorder="1" applyAlignment="1" applyProtection="1">
      <alignment horizontal="center" vertical="center"/>
      <protection locked="0"/>
    </xf>
    <xf numFmtId="4" fontId="6" fillId="4" borderId="23" xfId="0" applyNumberFormat="1" applyFont="1" applyFill="1" applyBorder="1" applyAlignment="1">
      <alignment horizontal="center" vertical="center" wrapText="1"/>
    </xf>
    <xf numFmtId="0" fontId="6" fillId="4" borderId="24" xfId="0" applyFont="1" applyFill="1" applyBorder="1" applyAlignment="1">
      <alignment vertical="center" wrapText="1"/>
    </xf>
    <xf numFmtId="1" fontId="6" fillId="11" borderId="12" xfId="0" applyNumberFormat="1" applyFont="1" applyFill="1" applyBorder="1" applyAlignment="1">
      <alignment horizontal="center" vertical="center" wrapText="1"/>
    </xf>
    <xf numFmtId="1" fontId="6" fillId="15" borderId="12" xfId="0" applyNumberFormat="1" applyFont="1" applyFill="1" applyBorder="1" applyAlignment="1">
      <alignment horizontal="center" vertical="center" wrapText="1"/>
    </xf>
    <xf numFmtId="1" fontId="6" fillId="16" borderId="13" xfId="0" applyNumberFormat="1" applyFont="1" applyFill="1" applyBorder="1" applyAlignment="1">
      <alignment horizontal="center" vertical="center" wrapText="1"/>
    </xf>
    <xf numFmtId="1" fontId="10" fillId="19" borderId="1" xfId="0" applyNumberFormat="1" applyFont="1" applyFill="1" applyBorder="1" applyAlignment="1" applyProtection="1">
      <alignment horizontal="center" vertical="center"/>
      <protection locked="0"/>
    </xf>
    <xf numFmtId="0" fontId="4" fillId="18" borderId="8" xfId="0" applyFont="1" applyFill="1" applyBorder="1" applyAlignment="1">
      <alignment horizontal="center" vertical="center" wrapText="1"/>
    </xf>
    <xf numFmtId="3" fontId="4" fillId="4" borderId="25" xfId="0" applyNumberFormat="1" applyFont="1" applyFill="1" applyBorder="1" applyAlignment="1">
      <alignment horizontal="center" vertical="center" wrapText="1"/>
    </xf>
    <xf numFmtId="1" fontId="5" fillId="9" borderId="18" xfId="0" applyNumberFormat="1" applyFont="1" applyFill="1" applyBorder="1" applyAlignment="1" applyProtection="1">
      <alignment horizontal="center" vertical="center"/>
      <protection locked="0"/>
    </xf>
    <xf numFmtId="1" fontId="10" fillId="9" borderId="1" xfId="0" applyNumberFormat="1" applyFont="1" applyFill="1" applyBorder="1" applyAlignment="1" applyProtection="1">
      <alignment horizontal="center" vertical="center"/>
      <protection locked="0"/>
    </xf>
    <xf numFmtId="1" fontId="5" fillId="14" borderId="18" xfId="0" applyNumberFormat="1" applyFont="1" applyFill="1" applyBorder="1" applyAlignment="1">
      <alignment horizontal="center" vertical="center"/>
    </xf>
    <xf numFmtId="1" fontId="10" fillId="14" borderId="1" xfId="0" applyNumberFormat="1" applyFont="1" applyFill="1" applyBorder="1" applyAlignment="1">
      <alignment horizontal="center" vertical="center"/>
    </xf>
    <xf numFmtId="1" fontId="5" fillId="14" borderId="1" xfId="0" applyNumberFormat="1" applyFont="1" applyFill="1" applyBorder="1" applyAlignment="1">
      <alignment horizontal="center" vertical="center"/>
    </xf>
    <xf numFmtId="1" fontId="5" fillId="14" borderId="1" xfId="0" applyNumberFormat="1" applyFont="1" applyFill="1" applyBorder="1" applyAlignment="1">
      <alignment horizontal="center"/>
    </xf>
    <xf numFmtId="1" fontId="5" fillId="14" borderId="18" xfId="0" applyNumberFormat="1" applyFont="1" applyFill="1" applyBorder="1" applyAlignment="1" applyProtection="1">
      <alignment horizontal="center" vertical="center"/>
      <protection locked="0"/>
    </xf>
    <xf numFmtId="1" fontId="10" fillId="14" borderId="1" xfId="0" applyNumberFormat="1" applyFont="1" applyFill="1" applyBorder="1" applyAlignment="1" applyProtection="1">
      <alignment horizontal="center" vertical="center"/>
      <protection locked="0"/>
    </xf>
    <xf numFmtId="1" fontId="5" fillId="14" borderId="1" xfId="0" applyNumberFormat="1" applyFont="1" applyFill="1" applyBorder="1" applyAlignment="1" applyProtection="1">
      <alignment horizontal="center" vertical="center"/>
      <protection locked="0"/>
    </xf>
    <xf numFmtId="1" fontId="5" fillId="14" borderId="1" xfId="0" applyNumberFormat="1" applyFont="1" applyFill="1" applyBorder="1" applyAlignment="1" applyProtection="1">
      <alignment horizontal="center"/>
      <protection locked="0"/>
    </xf>
    <xf numFmtId="166" fontId="8" fillId="11" borderId="31" xfId="0" applyNumberFormat="1" applyFont="1" applyFill="1" applyBorder="1" applyAlignment="1">
      <alignment horizontal="center" vertical="center" wrapText="1"/>
    </xf>
    <xf numFmtId="165" fontId="6" fillId="11" borderId="6" xfId="1" applyFont="1" applyFill="1" applyBorder="1" applyAlignment="1" applyProtection="1">
      <alignment horizontal="center" vertical="center" wrapText="1"/>
    </xf>
    <xf numFmtId="165" fontId="6" fillId="15" borderId="6" xfId="1" applyFont="1" applyFill="1" applyBorder="1" applyAlignment="1" applyProtection="1">
      <alignment horizontal="center" vertical="center" wrapText="1"/>
    </xf>
    <xf numFmtId="1" fontId="8" fillId="15" borderId="6" xfId="0" applyNumberFormat="1" applyFont="1" applyFill="1" applyBorder="1" applyAlignment="1">
      <alignment horizontal="center" vertical="center" wrapText="1"/>
    </xf>
    <xf numFmtId="166" fontId="8" fillId="16" borderId="6" xfId="0" applyNumberFormat="1" applyFont="1" applyFill="1" applyBorder="1" applyAlignment="1">
      <alignment horizontal="center" vertical="center" wrapText="1"/>
    </xf>
    <xf numFmtId="165" fontId="6" fillId="16" borderId="6" xfId="1" applyFont="1" applyFill="1" applyBorder="1" applyAlignment="1" applyProtection="1">
      <alignment horizontal="center" vertical="center" wrapText="1"/>
    </xf>
    <xf numFmtId="165" fontId="5" fillId="0" borderId="1" xfId="0" applyNumberFormat="1" applyFont="1" applyBorder="1" applyAlignment="1">
      <alignment horizontal="center"/>
    </xf>
    <xf numFmtId="166" fontId="8" fillId="11" borderId="34" xfId="0" applyNumberFormat="1" applyFont="1" applyFill="1" applyBorder="1" applyAlignment="1">
      <alignment horizontal="center" vertical="center" wrapText="1"/>
    </xf>
    <xf numFmtId="1" fontId="6" fillId="11" borderId="35" xfId="1" applyNumberFormat="1" applyFont="1" applyFill="1" applyBorder="1" applyAlignment="1" applyProtection="1">
      <alignment horizontal="center" vertical="center" wrapText="1"/>
    </xf>
    <xf numFmtId="1" fontId="6" fillId="15" borderId="35" xfId="1" applyNumberFormat="1" applyFont="1" applyFill="1" applyBorder="1" applyAlignment="1" applyProtection="1">
      <alignment horizontal="center" vertical="center" wrapText="1"/>
    </xf>
    <xf numFmtId="1" fontId="8" fillId="15" borderId="35" xfId="0" applyNumberFormat="1" applyFont="1" applyFill="1" applyBorder="1" applyAlignment="1">
      <alignment horizontal="center" vertical="center" wrapText="1"/>
    </xf>
    <xf numFmtId="166" fontId="8" fillId="16" borderId="35" xfId="0" applyNumberFormat="1" applyFont="1" applyFill="1" applyBorder="1" applyAlignment="1">
      <alignment horizontal="center" vertical="center" wrapText="1"/>
    </xf>
    <xf numFmtId="1" fontId="6" fillId="16" borderId="36" xfId="1" applyNumberFormat="1" applyFont="1" applyFill="1" applyBorder="1" applyAlignment="1" applyProtection="1">
      <alignment horizontal="center" vertical="center" wrapText="1"/>
    </xf>
    <xf numFmtId="1" fontId="5" fillId="0" borderId="18" xfId="0" applyNumberFormat="1" applyFont="1" applyBorder="1" applyAlignment="1">
      <alignment horizontal="center" vertical="center"/>
    </xf>
    <xf numFmtId="1" fontId="5" fillId="0" borderId="18" xfId="0" applyNumberFormat="1" applyFont="1" applyBorder="1" applyAlignment="1">
      <alignment horizontal="center"/>
    </xf>
    <xf numFmtId="1" fontId="5" fillId="0" borderId="21" xfId="0" applyNumberFormat="1" applyFont="1" applyBorder="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horizontal="justify" vertical="center"/>
    </xf>
    <xf numFmtId="0" fontId="7" fillId="11" borderId="2" xfId="0" applyFont="1" applyFill="1" applyBorder="1" applyAlignment="1" applyProtection="1">
      <alignment horizontal="center" vertical="center"/>
      <protection locked="0"/>
    </xf>
    <xf numFmtId="0" fontId="4" fillId="12" borderId="2" xfId="0" applyFont="1" applyFill="1" applyBorder="1" applyAlignment="1" applyProtection="1">
      <alignment horizontal="center" vertical="center"/>
      <protection locked="0"/>
    </xf>
    <xf numFmtId="0" fontId="7" fillId="13" borderId="2" xfId="0" applyFont="1" applyFill="1" applyBorder="1" applyAlignment="1" applyProtection="1">
      <alignment horizontal="center" vertical="center"/>
      <protection locked="0"/>
    </xf>
    <xf numFmtId="3" fontId="4" fillId="4" borderId="7" xfId="0" applyNumberFormat="1" applyFont="1" applyFill="1" applyBorder="1" applyAlignment="1" applyProtection="1">
      <alignment horizontal="center" vertical="center" textRotation="90" wrapText="1"/>
      <protection locked="0"/>
    </xf>
    <xf numFmtId="3" fontId="4" fillId="4" borderId="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4" xfId="0" applyNumberFormat="1" applyFont="1" applyFill="1" applyBorder="1" applyAlignment="1" applyProtection="1">
      <alignment horizontal="center" vertical="center" textRotation="90" wrapText="1"/>
      <protection locked="0"/>
    </xf>
    <xf numFmtId="3" fontId="4" fillId="8" borderId="8" xfId="0" applyNumberFormat="1" applyFont="1" applyFill="1" applyBorder="1" applyAlignment="1">
      <alignment horizontal="center" vertical="center" wrapText="1"/>
    </xf>
    <xf numFmtId="1" fontId="6" fillId="7" borderId="8" xfId="1" applyNumberFormat="1" applyFont="1" applyFill="1" applyBorder="1" applyAlignment="1" applyProtection="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horizontal="center" vertical="center" wrapText="1"/>
    </xf>
    <xf numFmtId="166" fontId="6" fillId="4" borderId="1" xfId="0" applyNumberFormat="1" applyFont="1" applyFill="1" applyBorder="1" applyAlignment="1">
      <alignment horizontal="center" vertical="center" wrapText="1"/>
    </xf>
    <xf numFmtId="1" fontId="6" fillId="7" borderId="1" xfId="1"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3" fontId="4" fillId="4" borderId="12"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4" fontId="6" fillId="0" borderId="12" xfId="0" applyNumberFormat="1" applyFont="1" applyBorder="1" applyAlignment="1">
      <alignment horizontal="center" vertical="center" wrapText="1"/>
    </xf>
    <xf numFmtId="0" fontId="6" fillId="4" borderId="12" xfId="0" applyFont="1" applyFill="1" applyBorder="1" applyAlignment="1">
      <alignment horizontal="center" vertical="center" wrapText="1"/>
    </xf>
    <xf numFmtId="166" fontId="6" fillId="4" borderId="12" xfId="0" applyNumberFormat="1" applyFont="1" applyFill="1" applyBorder="1" applyAlignment="1">
      <alignment horizontal="center" vertical="center" wrapText="1"/>
    </xf>
    <xf numFmtId="0" fontId="5" fillId="4" borderId="13" xfId="0" applyFont="1" applyFill="1" applyBorder="1" applyAlignment="1" applyProtection="1">
      <alignment horizontal="center"/>
      <protection locked="0"/>
    </xf>
    <xf numFmtId="1" fontId="6" fillId="7" borderId="12" xfId="1" applyNumberFormat="1" applyFont="1" applyFill="1" applyBorder="1" applyAlignment="1" applyProtection="1">
      <alignment horizontal="center" vertical="center" wrapText="1"/>
    </xf>
    <xf numFmtId="3" fontId="4" fillId="4"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3" fontId="4" fillId="4" borderId="16" xfId="0" applyNumberFormat="1" applyFont="1" applyFill="1" applyBorder="1" applyAlignment="1" applyProtection="1">
      <alignment horizontal="center" vertical="center" textRotation="90" wrapText="1"/>
      <protection locked="0"/>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6" fillId="4" borderId="1" xfId="0" applyFont="1" applyFill="1" applyBorder="1" applyAlignment="1">
      <alignment horizontal="center" vertical="top" wrapText="1"/>
    </xf>
    <xf numFmtId="0" fontId="4" fillId="0" borderId="18" xfId="0" applyFont="1" applyBorder="1" applyAlignment="1">
      <alignment horizontal="center" vertical="center" wrapText="1"/>
    </xf>
    <xf numFmtId="165" fontId="6" fillId="0" borderId="1" xfId="1" applyFont="1" applyBorder="1" applyAlignment="1" applyProtection="1">
      <alignment horizontal="center" vertical="center" wrapText="1"/>
    </xf>
    <xf numFmtId="3" fontId="4" fillId="4" borderId="18"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xf>
    <xf numFmtId="0" fontId="6" fillId="4" borderId="21" xfId="0" applyFont="1" applyFill="1" applyBorder="1" applyAlignment="1">
      <alignment horizontal="center" vertical="center" wrapText="1"/>
    </xf>
    <xf numFmtId="165" fontId="4" fillId="18" borderId="9" xfId="1" applyFont="1" applyFill="1" applyBorder="1" applyAlignment="1" applyProtection="1">
      <alignment horizontal="center" vertical="center" wrapText="1"/>
    </xf>
    <xf numFmtId="0" fontId="6" fillId="4" borderId="24" xfId="0" applyFont="1" applyFill="1" applyBorder="1" applyAlignment="1">
      <alignment horizontal="center" vertical="center" wrapText="1"/>
    </xf>
    <xf numFmtId="0" fontId="6" fillId="4" borderId="4" xfId="0" applyFont="1" applyFill="1" applyBorder="1" applyAlignment="1">
      <alignment horizontal="center" vertical="center" wrapText="1"/>
    </xf>
    <xf numFmtId="4" fontId="10" fillId="4" borderId="26" xfId="0" applyNumberFormat="1" applyFont="1" applyFill="1" applyBorder="1" applyAlignment="1">
      <alignment horizontal="center" vertical="center" wrapText="1"/>
    </xf>
    <xf numFmtId="4" fontId="10" fillId="4" borderId="27" xfId="0" applyNumberFormat="1" applyFont="1" applyFill="1" applyBorder="1" applyAlignment="1">
      <alignment horizontal="center" vertical="center" wrapText="1"/>
    </xf>
    <xf numFmtId="3" fontId="4" fillId="0" borderId="28" xfId="0" applyNumberFormat="1"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4" borderId="16" xfId="0" applyFont="1" applyFill="1" applyBorder="1" applyAlignment="1">
      <alignment horizontal="center" vertical="center" wrapText="1"/>
    </xf>
    <xf numFmtId="0" fontId="5" fillId="4" borderId="16" xfId="0" applyFont="1" applyFill="1" applyBorder="1" applyAlignment="1" applyProtection="1">
      <alignment horizontal="center"/>
      <protection locked="0"/>
    </xf>
    <xf numFmtId="165" fontId="6" fillId="0" borderId="32" xfId="1" applyFont="1" applyBorder="1" applyAlignment="1" applyProtection="1">
      <alignment horizontal="center" vertical="center" wrapText="1"/>
    </xf>
    <xf numFmtId="165" fontId="6" fillId="0" borderId="33" xfId="1" applyFont="1" applyBorder="1" applyAlignment="1" applyProtection="1">
      <alignment horizontal="center" vertical="center" wrapText="1"/>
    </xf>
    <xf numFmtId="3" fontId="4"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65" fontId="6" fillId="0" borderId="37" xfId="1" applyFont="1" applyBorder="1" applyAlignment="1" applyProtection="1">
      <alignment horizontal="center" vertical="center" wrapText="1"/>
    </xf>
    <xf numFmtId="165" fontId="6" fillId="0" borderId="38" xfId="1" applyFont="1" applyBorder="1" applyAlignment="1" applyProtection="1">
      <alignment horizontal="center" vertical="center" wrapText="1"/>
    </xf>
    <xf numFmtId="165" fontId="6" fillId="0" borderId="39" xfId="1" applyFont="1" applyBorder="1" applyAlignment="1" applyProtection="1">
      <alignment horizontal="center" vertical="center" wrapText="1"/>
    </xf>
    <xf numFmtId="0" fontId="11" fillId="0" borderId="16" xfId="0" applyFont="1" applyBorder="1" applyAlignment="1">
      <alignment horizontal="center" vertical="center" wrapText="1"/>
    </xf>
  </cellXfs>
  <cellStyles count="2">
    <cellStyle name="Normal" xfId="0" builtinId="0"/>
    <cellStyle name="Porcentual" xfId="1" builtinId="5"/>
  </cellStyles>
  <dxfs count="121">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color rgb="FFFFFFFF"/>
      </font>
      <fill>
        <patternFill>
          <bgColor rgb="FFFF0000"/>
        </patternFill>
      </fill>
    </dxf>
    <dxf>
      <fill>
        <patternFill>
          <bgColor rgb="FF92D050"/>
        </patternFill>
      </fill>
    </dxf>
    <dxf>
      <fill>
        <patternFill>
          <bgColor rgb="FFFFFF00"/>
        </patternFill>
      </fill>
    </dxf>
    <dxf>
      <font>
        <color rgb="FFFFFFFF"/>
      </font>
      <fill>
        <patternFill>
          <bgColor rgb="FFFF0000"/>
        </patternFill>
      </fill>
    </dxf>
    <dxf>
      <fill>
        <patternFill>
          <bgColor rgb="FF92D050"/>
        </patternFill>
      </fill>
    </dxf>
    <dxf>
      <fill>
        <patternFill>
          <bgColor rgb="FFFFFF00"/>
        </patternFill>
      </fill>
    </dxf>
    <dxf>
      <font>
        <color rgb="FFFFFFFF"/>
      </font>
      <fill>
        <patternFill>
          <bgColor rgb="FFFF0000"/>
        </patternFill>
      </fill>
    </dxf>
    <dxf>
      <fill>
        <patternFill>
          <bgColor rgb="FF92D050"/>
        </patternFill>
      </fill>
    </dxf>
    <dxf>
      <fill>
        <patternFill>
          <bgColor rgb="FFFFFF00"/>
        </patternFill>
      </fill>
    </dxf>
    <dxf>
      <font>
        <color rgb="FFFFFFFF"/>
      </font>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rgb="FFFFFFFF"/>
      </font>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sz val="11"/>
        <color rgb="FF000000"/>
        <name val="Calibri"/>
      </font>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B7DEE8"/>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2CDDC"/>
      <rgbColor rgb="FFFF99CC"/>
      <rgbColor rgb="FFBFBFBF"/>
      <rgbColor rgb="FFFCD5B4"/>
      <rgbColor rgb="FF3366FF"/>
      <rgbColor rgb="FF33CCCC"/>
      <rgbColor rgb="FF92D050"/>
      <rgbColor rgb="FFFFCC00"/>
      <rgbColor rgb="FFFFC000"/>
      <rgbColor rgb="FFFF6600"/>
      <rgbColor rgb="FF595959"/>
      <rgbColor rgb="FF969696"/>
      <rgbColor rgb="FF002060"/>
      <rgbColor rgb="FF339966"/>
      <rgbColor rgb="FF003300"/>
      <rgbColor rgb="FF333300"/>
      <rgbColor rgb="FF993300"/>
      <rgbColor rgb="FF993366"/>
      <rgbColor rgb="FF333399"/>
      <rgbColor rgb="FF333F50"/>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MK156"/>
  <sheetViews>
    <sheetView tabSelected="1" workbookViewId="0">
      <pane xSplit="13" ySplit="3" topLeftCell="AG109" activePane="bottomRight" state="frozen"/>
      <selection pane="topRight" activeCell="AG1" sqref="AG1"/>
      <selection pane="bottomLeft" activeCell="A115" sqref="A115"/>
      <selection pane="bottomRight" activeCell="C86" sqref="C86:C122"/>
    </sheetView>
  </sheetViews>
  <sheetFormatPr baseColWidth="10" defaultColWidth="11.5546875" defaultRowHeight="14.4"/>
  <cols>
    <col min="1" max="1" width="7.33203125" style="15" customWidth="1"/>
    <col min="2" max="2" width="7.44140625" style="15" hidden="1" customWidth="1"/>
    <col min="3" max="3" width="18.6640625" style="15" customWidth="1"/>
    <col min="4" max="4" width="30.5546875" style="15" customWidth="1"/>
    <col min="5" max="5" width="9.109375" style="15" hidden="1" customWidth="1"/>
    <col min="6" max="6" width="15.5546875" style="15" hidden="1" customWidth="1"/>
    <col min="7" max="7" width="21.6640625" style="15" hidden="1" customWidth="1"/>
    <col min="8" max="8" width="4" style="15" customWidth="1"/>
    <col min="9" max="10" width="4.44140625" style="15" customWidth="1"/>
    <col min="11" max="11" width="4.33203125" style="15" customWidth="1"/>
    <col min="12" max="12" width="4.5546875" style="15" customWidth="1"/>
    <col min="13" max="13" width="6.44140625" style="15" customWidth="1"/>
    <col min="14" max="14" width="7.5546875" style="15" customWidth="1"/>
    <col min="15" max="15" width="6.5546875" style="15" customWidth="1"/>
    <col min="16" max="16" width="6.88671875" style="15" customWidth="1"/>
    <col min="17" max="21" width="11.5546875" style="15" hidden="1"/>
    <col min="22" max="28" width="11.5546875" style="15"/>
    <col min="29" max="29" width="11.5546875" style="16"/>
    <col min="30" max="36" width="11.5546875" style="15"/>
    <col min="37" max="37" width="12.44140625" style="15" customWidth="1"/>
    <col min="38" max="45" width="11.5546875" style="15"/>
    <col min="46" max="46" width="43.33203125" style="15" customWidth="1"/>
    <col min="47" max="1025" width="11.5546875" style="15"/>
  </cols>
  <sheetData>
    <row r="1" spans="1:46" ht="14.4" customHeight="1">
      <c r="A1" s="14" t="s">
        <v>0</v>
      </c>
      <c r="B1" s="14"/>
      <c r="C1" s="14"/>
      <c r="D1" s="14"/>
      <c r="E1" s="14"/>
      <c r="F1" s="14"/>
      <c r="G1" s="14"/>
      <c r="H1" s="14"/>
      <c r="I1" s="14"/>
      <c r="J1" s="14"/>
      <c r="K1" s="14"/>
      <c r="L1" s="14"/>
      <c r="M1" s="14"/>
      <c r="N1" s="14"/>
      <c r="O1" s="14"/>
      <c r="P1" s="14"/>
      <c r="Q1" s="13">
        <v>43374</v>
      </c>
      <c r="R1" s="13">
        <v>43405</v>
      </c>
      <c r="S1" s="13">
        <v>43435</v>
      </c>
      <c r="T1" s="13">
        <v>43466</v>
      </c>
      <c r="U1" s="13">
        <v>43497</v>
      </c>
      <c r="V1" s="13">
        <v>43525</v>
      </c>
      <c r="W1" s="13">
        <v>43556</v>
      </c>
      <c r="X1" s="13">
        <v>43586</v>
      </c>
      <c r="Y1" s="13">
        <v>43617</v>
      </c>
      <c r="Z1" s="13">
        <v>43647</v>
      </c>
      <c r="AA1" s="13">
        <v>43678</v>
      </c>
      <c r="AB1" s="13">
        <v>43709</v>
      </c>
      <c r="AC1" s="12">
        <v>43739</v>
      </c>
      <c r="AD1" s="13">
        <v>43770</v>
      </c>
      <c r="AE1" s="13">
        <v>43800</v>
      </c>
      <c r="AF1" s="13">
        <v>43831</v>
      </c>
      <c r="AG1" s="13">
        <v>43862</v>
      </c>
      <c r="AH1" s="13">
        <v>43891</v>
      </c>
      <c r="AI1" s="13">
        <v>43922</v>
      </c>
      <c r="AJ1" s="13">
        <v>43952</v>
      </c>
      <c r="AK1" s="13">
        <v>43983</v>
      </c>
      <c r="AL1" s="13">
        <v>44013</v>
      </c>
      <c r="AM1" s="13">
        <v>44044</v>
      </c>
      <c r="AN1" s="13">
        <v>44075</v>
      </c>
      <c r="AO1" s="13">
        <v>44105</v>
      </c>
      <c r="AP1" s="13">
        <v>44136</v>
      </c>
      <c r="AQ1" s="13">
        <v>44166</v>
      </c>
      <c r="AR1" s="13">
        <v>44197</v>
      </c>
      <c r="AS1" s="13">
        <v>44228</v>
      </c>
      <c r="AT1" s="11" t="s">
        <v>1</v>
      </c>
    </row>
    <row r="2" spans="1:46">
      <c r="A2" s="14"/>
      <c r="B2" s="14"/>
      <c r="C2" s="14"/>
      <c r="D2" s="14"/>
      <c r="E2" s="14"/>
      <c r="F2" s="14"/>
      <c r="G2" s="14"/>
      <c r="H2" s="14"/>
      <c r="I2" s="14"/>
      <c r="J2" s="14"/>
      <c r="K2" s="14"/>
      <c r="L2" s="14"/>
      <c r="M2" s="14"/>
      <c r="N2" s="14"/>
      <c r="O2" s="14"/>
      <c r="P2" s="14"/>
      <c r="Q2" s="13"/>
      <c r="R2" s="13"/>
      <c r="S2" s="13"/>
      <c r="T2" s="13"/>
      <c r="U2" s="13"/>
      <c r="V2" s="13"/>
      <c r="W2" s="13"/>
      <c r="X2" s="13"/>
      <c r="Y2" s="13"/>
      <c r="Z2" s="13"/>
      <c r="AA2" s="13"/>
      <c r="AB2" s="13"/>
      <c r="AC2" s="12"/>
      <c r="AD2" s="13"/>
      <c r="AE2" s="13"/>
      <c r="AF2" s="13"/>
      <c r="AG2" s="13"/>
      <c r="AH2" s="13"/>
      <c r="AI2" s="13"/>
      <c r="AJ2" s="13"/>
      <c r="AK2" s="13"/>
      <c r="AL2" s="13"/>
      <c r="AM2" s="13"/>
      <c r="AN2" s="13"/>
      <c r="AO2" s="13"/>
      <c r="AP2" s="13"/>
      <c r="AQ2" s="13"/>
      <c r="AR2" s="13"/>
      <c r="AS2" s="13"/>
      <c r="AT2" s="11"/>
    </row>
    <row r="3" spans="1:46" ht="18.600000000000001" customHeight="1">
      <c r="A3" s="10" t="s">
        <v>2</v>
      </c>
      <c r="B3" s="9" t="s">
        <v>3</v>
      </c>
      <c r="C3" s="9"/>
      <c r="D3" s="9"/>
      <c r="E3" s="9"/>
      <c r="F3" s="9"/>
      <c r="G3" s="9"/>
      <c r="H3" s="9"/>
      <c r="I3" s="9"/>
      <c r="J3" s="9"/>
      <c r="K3" s="9"/>
      <c r="L3" s="9"/>
      <c r="M3" s="9"/>
      <c r="N3" s="9"/>
      <c r="O3" s="9"/>
      <c r="P3" s="9"/>
      <c r="Q3" s="17">
        <v>17</v>
      </c>
      <c r="R3" s="17">
        <v>22</v>
      </c>
      <c r="S3" s="17">
        <v>15</v>
      </c>
      <c r="T3" s="17">
        <v>19</v>
      </c>
      <c r="U3" s="17">
        <v>20</v>
      </c>
      <c r="V3" s="17">
        <v>21</v>
      </c>
      <c r="W3" s="17">
        <v>16</v>
      </c>
      <c r="X3" s="17">
        <v>22</v>
      </c>
      <c r="Y3" s="17">
        <v>20</v>
      </c>
      <c r="Z3" s="17">
        <v>22</v>
      </c>
      <c r="AA3" s="17">
        <v>20</v>
      </c>
      <c r="AB3" s="17">
        <v>21</v>
      </c>
      <c r="AC3" s="18">
        <v>23</v>
      </c>
      <c r="AD3" s="17">
        <v>21</v>
      </c>
      <c r="AE3" s="17">
        <v>15</v>
      </c>
      <c r="AF3" s="17">
        <v>20</v>
      </c>
      <c r="AG3" s="17">
        <v>20</v>
      </c>
      <c r="AH3" s="17">
        <v>22</v>
      </c>
      <c r="AI3" s="17">
        <v>17</v>
      </c>
      <c r="AJ3" s="17">
        <v>20</v>
      </c>
      <c r="AK3" s="17">
        <v>22</v>
      </c>
      <c r="AL3" s="17">
        <v>22</v>
      </c>
      <c r="AM3" s="17"/>
      <c r="AN3" s="17"/>
      <c r="AO3" s="17"/>
      <c r="AP3" s="17"/>
      <c r="AQ3" s="17"/>
      <c r="AR3" s="17"/>
      <c r="AS3" s="17"/>
      <c r="AT3" s="19"/>
    </row>
    <row r="4" spans="1:46" ht="14.4" customHeight="1">
      <c r="A4" s="10"/>
      <c r="B4" s="20"/>
      <c r="C4" s="8" t="s">
        <v>4</v>
      </c>
      <c r="D4" s="8" t="s">
        <v>5</v>
      </c>
      <c r="E4" s="8" t="s">
        <v>6</v>
      </c>
      <c r="F4" s="8" t="s">
        <v>7</v>
      </c>
      <c r="G4" s="8" t="s">
        <v>8</v>
      </c>
      <c r="H4" s="7" t="s">
        <v>9</v>
      </c>
      <c r="I4" s="7"/>
      <c r="J4" s="7"/>
      <c r="K4" s="7"/>
      <c r="L4" s="6">
        <v>15</v>
      </c>
      <c r="M4" s="6"/>
      <c r="N4" s="5" t="s">
        <v>10</v>
      </c>
      <c r="O4" s="5"/>
      <c r="P4" s="5"/>
      <c r="Q4" s="22">
        <v>11.26</v>
      </c>
      <c r="R4" s="22">
        <v>9.67</v>
      </c>
      <c r="S4" s="22">
        <v>8.33</v>
      </c>
      <c r="T4" s="22">
        <v>5.75</v>
      </c>
      <c r="U4" s="23">
        <v>5.16</v>
      </c>
      <c r="V4" s="23">
        <v>19</v>
      </c>
      <c r="W4" s="22">
        <v>3.5</v>
      </c>
      <c r="X4" s="23">
        <v>5.05</v>
      </c>
      <c r="Y4" s="23">
        <v>4.5</v>
      </c>
      <c r="Z4" s="22">
        <v>10.5</v>
      </c>
      <c r="AA4" s="23">
        <v>6</v>
      </c>
      <c r="AB4" s="23">
        <v>7.82</v>
      </c>
      <c r="AC4" s="24">
        <v>18.899999999999999</v>
      </c>
      <c r="AD4" s="23">
        <v>11.66</v>
      </c>
      <c r="AE4" s="23">
        <v>10.050000000000001</v>
      </c>
      <c r="AF4" s="22">
        <v>15.3</v>
      </c>
      <c r="AG4" s="23">
        <v>14.75</v>
      </c>
      <c r="AH4" s="23">
        <v>17.62</v>
      </c>
      <c r="AI4" s="23">
        <v>6.37</v>
      </c>
      <c r="AJ4" s="23">
        <v>6</v>
      </c>
      <c r="AK4" s="23">
        <v>13.37</v>
      </c>
      <c r="AL4" s="22">
        <v>12</v>
      </c>
      <c r="AM4" s="23"/>
      <c r="AN4" s="23"/>
      <c r="AO4" s="23"/>
      <c r="AP4" s="23"/>
      <c r="AQ4" s="22"/>
      <c r="AR4" s="23"/>
      <c r="AS4" s="23"/>
      <c r="AT4" s="4"/>
    </row>
    <row r="5" spans="1:46" ht="14.4" customHeight="1">
      <c r="A5" s="10"/>
      <c r="B5" s="25"/>
      <c r="C5" s="8"/>
      <c r="D5" s="8"/>
      <c r="E5" s="8"/>
      <c r="F5" s="8"/>
      <c r="G5" s="8"/>
      <c r="H5" s="7" t="s">
        <v>9</v>
      </c>
      <c r="I5" s="7"/>
      <c r="J5" s="7"/>
      <c r="K5" s="7"/>
      <c r="L5" s="6">
        <v>15</v>
      </c>
      <c r="M5" s="6"/>
      <c r="N5" s="5" t="s">
        <v>11</v>
      </c>
      <c r="O5" s="5"/>
      <c r="P5" s="5"/>
      <c r="Q5" s="22">
        <v>11.26</v>
      </c>
      <c r="R5" s="22">
        <v>6.11</v>
      </c>
      <c r="S5" s="22">
        <v>5.66</v>
      </c>
      <c r="T5" s="22">
        <v>4.38</v>
      </c>
      <c r="U5" s="23">
        <v>6.31</v>
      </c>
      <c r="V5" s="23">
        <v>18.62</v>
      </c>
      <c r="W5" s="22">
        <v>6.87</v>
      </c>
      <c r="X5" s="23">
        <v>3.76</v>
      </c>
      <c r="Y5" s="23">
        <v>6.12</v>
      </c>
      <c r="Z5" s="22">
        <v>10</v>
      </c>
      <c r="AA5" s="23">
        <v>3.5</v>
      </c>
      <c r="AB5" s="23">
        <v>11.46</v>
      </c>
      <c r="AC5" s="24">
        <v>18.3</v>
      </c>
      <c r="AD5" s="23">
        <v>13.71</v>
      </c>
      <c r="AE5" s="23">
        <v>8.1999999999999993</v>
      </c>
      <c r="AF5" s="22">
        <v>10.220000000000001</v>
      </c>
      <c r="AG5" s="23">
        <v>9.27</v>
      </c>
      <c r="AH5" s="23">
        <v>10.119999999999999</v>
      </c>
      <c r="AI5" s="23">
        <v>6.87</v>
      </c>
      <c r="AJ5" s="23">
        <v>7.37</v>
      </c>
      <c r="AK5" s="23">
        <v>7.37</v>
      </c>
      <c r="AL5" s="22">
        <v>8</v>
      </c>
      <c r="AM5" s="23"/>
      <c r="AN5" s="23"/>
      <c r="AO5" s="23"/>
      <c r="AP5" s="23"/>
      <c r="AQ5" s="22"/>
      <c r="AR5" s="23"/>
      <c r="AS5" s="23"/>
      <c r="AT5" s="4"/>
    </row>
    <row r="6" spans="1:46" ht="14.4" customHeight="1">
      <c r="A6" s="10"/>
      <c r="B6" s="25"/>
      <c r="C6" s="8"/>
      <c r="D6" s="8"/>
      <c r="E6" s="8"/>
      <c r="F6" s="8"/>
      <c r="G6" s="8"/>
      <c r="H6" s="7" t="s">
        <v>9</v>
      </c>
      <c r="I6" s="7"/>
      <c r="J6" s="7"/>
      <c r="K6" s="7"/>
      <c r="L6" s="6">
        <v>15</v>
      </c>
      <c r="M6" s="6"/>
      <c r="N6" s="5" t="s">
        <v>12</v>
      </c>
      <c r="O6" s="5"/>
      <c r="P6" s="5"/>
      <c r="Q6" s="22">
        <v>11.26</v>
      </c>
      <c r="R6" s="22">
        <v>5.52</v>
      </c>
      <c r="S6" s="22">
        <v>8.2899999999999991</v>
      </c>
      <c r="T6" s="22">
        <v>7.35</v>
      </c>
      <c r="U6" s="23">
        <v>6.15</v>
      </c>
      <c r="V6" s="23">
        <v>18.62</v>
      </c>
      <c r="W6" s="22">
        <v>10.37</v>
      </c>
      <c r="X6" s="23">
        <v>5.12</v>
      </c>
      <c r="Y6" s="23">
        <v>1.37</v>
      </c>
      <c r="Z6" s="22">
        <v>5.87</v>
      </c>
      <c r="AA6" s="23">
        <v>4.5</v>
      </c>
      <c r="AB6" s="23">
        <v>5.37</v>
      </c>
      <c r="AC6" s="24">
        <v>11.3</v>
      </c>
      <c r="AD6" s="23">
        <v>12.81</v>
      </c>
      <c r="AE6" s="23">
        <v>9.5</v>
      </c>
      <c r="AF6" s="22">
        <v>13.43</v>
      </c>
      <c r="AG6" s="23">
        <v>9.25</v>
      </c>
      <c r="AH6" s="23">
        <v>12</v>
      </c>
      <c r="AI6" s="23">
        <v>8.75</v>
      </c>
      <c r="AJ6" s="23">
        <v>9.25</v>
      </c>
      <c r="AK6" s="23">
        <v>8.25</v>
      </c>
      <c r="AL6" s="22">
        <v>8.75</v>
      </c>
      <c r="AM6" s="23"/>
      <c r="AN6" s="23"/>
      <c r="AO6" s="23"/>
      <c r="AP6" s="23"/>
      <c r="AQ6" s="22"/>
      <c r="AR6" s="23"/>
      <c r="AS6" s="23"/>
      <c r="AT6" s="4"/>
    </row>
    <row r="7" spans="1:46" ht="14.4" customHeight="1">
      <c r="A7" s="10"/>
      <c r="B7" s="25"/>
      <c r="C7" s="8"/>
      <c r="D7" s="8"/>
      <c r="E7" s="8"/>
      <c r="F7" s="8"/>
      <c r="G7" s="8"/>
      <c r="H7" s="7" t="s">
        <v>9</v>
      </c>
      <c r="I7" s="7"/>
      <c r="J7" s="7"/>
      <c r="K7" s="7"/>
      <c r="L7" s="6">
        <v>15</v>
      </c>
      <c r="M7" s="6"/>
      <c r="N7" s="5" t="s">
        <v>13</v>
      </c>
      <c r="O7" s="5"/>
      <c r="P7" s="5"/>
      <c r="Q7" s="22">
        <v>11.26</v>
      </c>
      <c r="R7" s="22">
        <v>6.87</v>
      </c>
      <c r="S7" s="22">
        <v>7.84</v>
      </c>
      <c r="T7" s="22">
        <v>6.37</v>
      </c>
      <c r="U7" s="23">
        <v>4.7699999999999996</v>
      </c>
      <c r="V7" s="23">
        <v>18.399999999999999</v>
      </c>
      <c r="W7" s="22">
        <v>4.25</v>
      </c>
      <c r="X7" s="23">
        <v>5.4</v>
      </c>
      <c r="Y7" s="23">
        <v>8.8699999999999992</v>
      </c>
      <c r="Z7" s="22">
        <v>14.4</v>
      </c>
      <c r="AA7" s="23">
        <v>8.93</v>
      </c>
      <c r="AB7" s="23">
        <v>10.029999999999999</v>
      </c>
      <c r="AC7" s="24">
        <v>20.079999999999998</v>
      </c>
      <c r="AD7" s="23">
        <v>15.79</v>
      </c>
      <c r="AE7" s="23">
        <v>10.23</v>
      </c>
      <c r="AF7" s="22">
        <v>14.47</v>
      </c>
      <c r="AG7" s="23">
        <v>14.54</v>
      </c>
      <c r="AH7" s="23">
        <v>18.12</v>
      </c>
      <c r="AI7" s="23">
        <v>12.25</v>
      </c>
      <c r="AJ7" s="23">
        <v>10.3</v>
      </c>
      <c r="AK7" s="23">
        <v>12.37</v>
      </c>
      <c r="AL7" s="22">
        <v>16.25</v>
      </c>
      <c r="AM7" s="23"/>
      <c r="AN7" s="23"/>
      <c r="AO7" s="23"/>
      <c r="AP7" s="23"/>
      <c r="AQ7" s="22"/>
      <c r="AR7" s="23"/>
      <c r="AS7" s="23"/>
      <c r="AT7" s="19"/>
    </row>
    <row r="8" spans="1:46" ht="14.4" customHeight="1">
      <c r="A8" s="10"/>
      <c r="B8" s="25"/>
      <c r="C8" s="8"/>
      <c r="D8" s="8"/>
      <c r="E8" s="8"/>
      <c r="F8" s="8"/>
      <c r="G8" s="8"/>
      <c r="H8" s="7" t="s">
        <v>9</v>
      </c>
      <c r="I8" s="7"/>
      <c r="J8" s="7"/>
      <c r="K8" s="7"/>
      <c r="L8" s="6">
        <v>15</v>
      </c>
      <c r="M8" s="6"/>
      <c r="N8" s="5" t="s">
        <v>14</v>
      </c>
      <c r="O8" s="5"/>
      <c r="P8" s="5"/>
      <c r="Q8" s="22">
        <v>11.26</v>
      </c>
      <c r="R8" s="22">
        <v>11.71</v>
      </c>
      <c r="S8" s="22">
        <v>10.09</v>
      </c>
      <c r="T8" s="22">
        <v>7</v>
      </c>
      <c r="U8" s="23">
        <v>8.18</v>
      </c>
      <c r="V8" s="23">
        <v>18.62</v>
      </c>
      <c r="W8" s="22">
        <v>7.5</v>
      </c>
      <c r="X8" s="23">
        <v>8</v>
      </c>
      <c r="Y8" s="23">
        <v>12.25</v>
      </c>
      <c r="Z8" s="22">
        <v>16</v>
      </c>
      <c r="AA8" s="23">
        <v>9.5</v>
      </c>
      <c r="AB8" s="23">
        <v>11.37</v>
      </c>
      <c r="AC8" s="24">
        <v>16.75</v>
      </c>
      <c r="AD8" s="23">
        <v>12.5</v>
      </c>
      <c r="AE8" s="23">
        <v>10</v>
      </c>
      <c r="AF8" s="22">
        <v>12.87</v>
      </c>
      <c r="AG8" s="23">
        <v>14.5</v>
      </c>
      <c r="AH8" s="23">
        <v>14</v>
      </c>
      <c r="AI8" s="23">
        <v>14.87</v>
      </c>
      <c r="AJ8" s="23">
        <v>12.5</v>
      </c>
      <c r="AK8" s="23">
        <v>15</v>
      </c>
      <c r="AL8" s="22">
        <v>20.87</v>
      </c>
      <c r="AM8" s="23"/>
      <c r="AN8" s="23"/>
      <c r="AO8" s="23"/>
      <c r="AP8" s="23"/>
      <c r="AQ8" s="22"/>
      <c r="AR8" s="23"/>
      <c r="AS8" s="23"/>
      <c r="AT8" s="19"/>
    </row>
    <row r="9" spans="1:46" ht="14.4" customHeight="1">
      <c r="A9" s="10"/>
      <c r="B9" s="25"/>
      <c r="C9" s="8"/>
      <c r="D9" s="8"/>
      <c r="E9" s="8"/>
      <c r="F9" s="8"/>
      <c r="G9" s="8"/>
      <c r="H9" s="7" t="s">
        <v>9</v>
      </c>
      <c r="I9" s="7"/>
      <c r="J9" s="7"/>
      <c r="K9" s="7"/>
      <c r="L9" s="6">
        <v>15</v>
      </c>
      <c r="M9" s="6"/>
      <c r="N9" s="5" t="s">
        <v>15</v>
      </c>
      <c r="O9" s="5"/>
      <c r="P9" s="5"/>
      <c r="Q9" s="22">
        <v>11.26</v>
      </c>
      <c r="R9" s="22">
        <v>12.86</v>
      </c>
      <c r="S9" s="22">
        <v>7.0140000000000002</v>
      </c>
      <c r="T9" s="22">
        <v>8.23</v>
      </c>
      <c r="U9" s="23">
        <v>6.75</v>
      </c>
      <c r="V9" s="23">
        <v>18.25</v>
      </c>
      <c r="W9" s="22">
        <v>5</v>
      </c>
      <c r="X9" s="23">
        <v>7.37</v>
      </c>
      <c r="Y9" s="23">
        <v>6.37</v>
      </c>
      <c r="Z9" s="22">
        <v>11.78</v>
      </c>
      <c r="AA9" s="23">
        <v>12.41</v>
      </c>
      <c r="AB9" s="23">
        <v>5.4</v>
      </c>
      <c r="AC9" s="24">
        <v>19.3</v>
      </c>
      <c r="AD9" s="23">
        <v>16.75</v>
      </c>
      <c r="AE9" s="23">
        <v>13.07</v>
      </c>
      <c r="AF9" s="22">
        <v>10.96</v>
      </c>
      <c r="AG9" s="23">
        <v>16.059999999999999</v>
      </c>
      <c r="AH9" s="23">
        <v>16.309999999999999</v>
      </c>
      <c r="AI9" s="23">
        <v>9.68</v>
      </c>
      <c r="AJ9" s="23">
        <v>8.56</v>
      </c>
      <c r="AK9" s="23">
        <v>10.130000000000001</v>
      </c>
      <c r="AL9" s="22">
        <v>16.45</v>
      </c>
      <c r="AM9" s="23"/>
      <c r="AN9" s="23"/>
      <c r="AO9" s="23"/>
      <c r="AP9" s="23"/>
      <c r="AQ9" s="22"/>
      <c r="AR9" s="23"/>
      <c r="AS9" s="23"/>
      <c r="AT9" s="19"/>
    </row>
    <row r="10" spans="1:46" ht="14.4" customHeight="1">
      <c r="A10" s="10"/>
      <c r="B10" s="25"/>
      <c r="C10" s="8"/>
      <c r="D10" s="8"/>
      <c r="E10" s="8"/>
      <c r="F10" s="8"/>
      <c r="G10" s="8"/>
      <c r="H10" s="7" t="s">
        <v>9</v>
      </c>
      <c r="I10" s="7"/>
      <c r="J10" s="7"/>
      <c r="K10" s="7"/>
      <c r="L10" s="6">
        <v>15</v>
      </c>
      <c r="M10" s="6"/>
      <c r="N10" s="5" t="s">
        <v>16</v>
      </c>
      <c r="O10" s="5"/>
      <c r="P10" s="5"/>
      <c r="Q10" s="22">
        <v>11.57</v>
      </c>
      <c r="R10" s="22">
        <v>9.41</v>
      </c>
      <c r="S10" s="22">
        <v>12.41</v>
      </c>
      <c r="T10" s="22">
        <v>5.82</v>
      </c>
      <c r="U10" s="23">
        <v>9.57</v>
      </c>
      <c r="V10" s="23">
        <v>19.5</v>
      </c>
      <c r="W10" s="22">
        <v>5.93</v>
      </c>
      <c r="X10" s="23">
        <v>8</v>
      </c>
      <c r="Y10" s="23">
        <v>7.18</v>
      </c>
      <c r="Z10" s="22">
        <v>13.16</v>
      </c>
      <c r="AA10" s="23">
        <v>10.119999999999999</v>
      </c>
      <c r="AB10" s="23">
        <v>9.5</v>
      </c>
      <c r="AC10" s="24">
        <v>18.75</v>
      </c>
      <c r="AD10" s="23">
        <v>13.31</v>
      </c>
      <c r="AE10" s="23">
        <v>13.75</v>
      </c>
      <c r="AF10" s="22">
        <v>9.8699999999999992</v>
      </c>
      <c r="AG10" s="23">
        <v>13.5</v>
      </c>
      <c r="AH10" s="23">
        <v>15</v>
      </c>
      <c r="AI10" s="23">
        <v>5.87</v>
      </c>
      <c r="AJ10" s="23">
        <v>5.75</v>
      </c>
      <c r="AK10" s="23">
        <v>8</v>
      </c>
      <c r="AL10" s="22">
        <v>13.5</v>
      </c>
      <c r="AM10" s="23"/>
      <c r="AN10" s="23"/>
      <c r="AO10" s="23"/>
      <c r="AP10" s="23"/>
      <c r="AQ10" s="22"/>
      <c r="AR10" s="23"/>
      <c r="AS10" s="23"/>
      <c r="AT10" s="19"/>
    </row>
    <row r="11" spans="1:46" ht="14.4" customHeight="1">
      <c r="A11" s="10"/>
      <c r="B11" s="25"/>
      <c r="C11" s="8"/>
      <c r="D11" s="8"/>
      <c r="E11" s="8"/>
      <c r="F11" s="8"/>
      <c r="G11" s="8"/>
      <c r="H11" s="7" t="s">
        <v>9</v>
      </c>
      <c r="I11" s="7"/>
      <c r="J11" s="7"/>
      <c r="K11" s="7"/>
      <c r="L11" s="6">
        <v>15</v>
      </c>
      <c r="M11" s="6"/>
      <c r="N11" s="5" t="s">
        <v>17</v>
      </c>
      <c r="O11" s="5"/>
      <c r="P11" s="5"/>
      <c r="Q11" s="22">
        <v>11.26</v>
      </c>
      <c r="R11" s="22">
        <v>5.64</v>
      </c>
      <c r="S11" s="22">
        <v>7.15</v>
      </c>
      <c r="T11" s="22">
        <v>4.4400000000000004</v>
      </c>
      <c r="U11" s="23">
        <v>6.5</v>
      </c>
      <c r="V11" s="23">
        <v>18.420000000000002</v>
      </c>
      <c r="W11" s="22">
        <v>4.37</v>
      </c>
      <c r="X11" s="23">
        <v>5.87</v>
      </c>
      <c r="Y11" s="23">
        <v>7.12</v>
      </c>
      <c r="Z11" s="22">
        <v>8.1199999999999992</v>
      </c>
      <c r="AA11" s="23">
        <v>5.37</v>
      </c>
      <c r="AB11" s="23">
        <v>7.87</v>
      </c>
      <c r="AC11" s="24">
        <v>21.6</v>
      </c>
      <c r="AD11" s="23">
        <v>10.25</v>
      </c>
      <c r="AE11" s="23">
        <v>10.43</v>
      </c>
      <c r="AF11" s="22">
        <v>10.65</v>
      </c>
      <c r="AG11" s="23">
        <v>9</v>
      </c>
      <c r="AH11" s="23">
        <v>10.75</v>
      </c>
      <c r="AI11" s="23">
        <v>6.62</v>
      </c>
      <c r="AJ11" s="23">
        <v>8.8699999999999992</v>
      </c>
      <c r="AK11" s="23">
        <v>10.119999999999999</v>
      </c>
      <c r="AL11" s="22">
        <v>13.25</v>
      </c>
      <c r="AM11" s="23"/>
      <c r="AN11" s="23"/>
      <c r="AO11" s="23"/>
      <c r="AP11" s="23"/>
      <c r="AQ11" s="22"/>
      <c r="AR11" s="23"/>
      <c r="AS11" s="23"/>
      <c r="AT11" s="19"/>
    </row>
    <row r="12" spans="1:46" ht="14.4" customHeight="1">
      <c r="A12" s="10"/>
      <c r="B12" s="25"/>
      <c r="C12" s="8"/>
      <c r="D12" s="8"/>
      <c r="E12" s="8"/>
      <c r="F12" s="8"/>
      <c r="G12" s="8"/>
      <c r="H12" s="7" t="s">
        <v>9</v>
      </c>
      <c r="I12" s="7"/>
      <c r="J12" s="7"/>
      <c r="K12" s="7"/>
      <c r="L12" s="6">
        <v>15</v>
      </c>
      <c r="M12" s="6"/>
      <c r="N12" s="5" t="s">
        <v>18</v>
      </c>
      <c r="O12" s="5"/>
      <c r="P12" s="5"/>
      <c r="Q12" s="22">
        <v>11.26</v>
      </c>
      <c r="R12" s="22">
        <v>4.37</v>
      </c>
      <c r="S12" s="22">
        <v>6.84</v>
      </c>
      <c r="T12" s="22">
        <v>9.86</v>
      </c>
      <c r="U12" s="23">
        <v>5.56</v>
      </c>
      <c r="V12" s="23">
        <v>19</v>
      </c>
      <c r="W12" s="22">
        <v>4.12</v>
      </c>
      <c r="X12" s="23">
        <v>5.12</v>
      </c>
      <c r="Y12" s="23">
        <v>6.12</v>
      </c>
      <c r="Z12" s="22">
        <v>9.8699999999999992</v>
      </c>
      <c r="AA12" s="23">
        <v>4.87</v>
      </c>
      <c r="AB12" s="23">
        <v>5.78</v>
      </c>
      <c r="AC12" s="24">
        <v>11.6</v>
      </c>
      <c r="AD12" s="23">
        <v>11.93</v>
      </c>
      <c r="AE12" s="23">
        <v>7.62</v>
      </c>
      <c r="AF12" s="22">
        <v>8.6199999999999992</v>
      </c>
      <c r="AG12" s="23">
        <v>10.38</v>
      </c>
      <c r="AH12" s="23">
        <v>9.6199999999999992</v>
      </c>
      <c r="AI12" s="23">
        <v>4.42</v>
      </c>
      <c r="AJ12" s="23">
        <v>2.25</v>
      </c>
      <c r="AK12" s="23">
        <v>10.75</v>
      </c>
      <c r="AL12" s="22">
        <v>17.62</v>
      </c>
      <c r="AM12" s="23"/>
      <c r="AN12" s="23"/>
      <c r="AO12" s="23"/>
      <c r="AP12" s="23"/>
      <c r="AQ12" s="22"/>
      <c r="AR12" s="23"/>
      <c r="AS12" s="23"/>
      <c r="AT12" s="19"/>
    </row>
    <row r="13" spans="1:46" ht="14.4" customHeight="1">
      <c r="A13" s="10"/>
      <c r="B13" s="25"/>
      <c r="C13" s="8"/>
      <c r="D13" s="8"/>
      <c r="E13" s="8"/>
      <c r="F13" s="8"/>
      <c r="G13" s="8"/>
      <c r="H13" s="7" t="s">
        <v>9</v>
      </c>
      <c r="I13" s="7"/>
      <c r="J13" s="7"/>
      <c r="K13" s="7"/>
      <c r="L13" s="6">
        <v>15</v>
      </c>
      <c r="M13" s="6"/>
      <c r="N13" s="5" t="s">
        <v>19</v>
      </c>
      <c r="O13" s="5"/>
      <c r="P13" s="5"/>
      <c r="Q13" s="26"/>
      <c r="R13" s="26"/>
      <c r="S13" s="26"/>
      <c r="T13" s="22">
        <v>15</v>
      </c>
      <c r="U13" s="23">
        <v>1.5</v>
      </c>
      <c r="V13" s="23">
        <v>1.5</v>
      </c>
      <c r="W13" s="22">
        <v>3.78</v>
      </c>
      <c r="X13" s="23"/>
      <c r="Y13" s="23">
        <v>1.81</v>
      </c>
      <c r="Z13" s="22">
        <v>5.17</v>
      </c>
      <c r="AA13" s="23">
        <v>6.65</v>
      </c>
      <c r="AB13" s="23">
        <v>6.4</v>
      </c>
      <c r="AC13" s="24">
        <v>18.2</v>
      </c>
      <c r="AD13" s="23">
        <v>18.7</v>
      </c>
      <c r="AE13" s="23">
        <v>13.25</v>
      </c>
      <c r="AF13" s="22">
        <v>13.25</v>
      </c>
      <c r="AG13" s="23">
        <v>10.86</v>
      </c>
      <c r="AH13" s="23">
        <v>14.23</v>
      </c>
      <c r="AI13" s="23">
        <v>8.25</v>
      </c>
      <c r="AJ13" s="23">
        <v>15.18</v>
      </c>
      <c r="AK13" s="23">
        <v>12.12</v>
      </c>
      <c r="AL13" s="22">
        <v>12.12</v>
      </c>
      <c r="AM13" s="23"/>
      <c r="AN13" s="23"/>
      <c r="AO13" s="23"/>
      <c r="AP13" s="23"/>
      <c r="AQ13" s="22"/>
      <c r="AR13" s="23"/>
      <c r="AS13" s="23"/>
      <c r="AT13" s="19"/>
    </row>
    <row r="14" spans="1:46" ht="14.4" customHeight="1">
      <c r="A14" s="10"/>
      <c r="B14" s="25"/>
      <c r="C14" s="8"/>
      <c r="D14" s="8"/>
      <c r="E14" s="8"/>
      <c r="F14" s="8"/>
      <c r="G14" s="8"/>
      <c r="H14" s="7" t="s">
        <v>9</v>
      </c>
      <c r="I14" s="7"/>
      <c r="J14" s="7"/>
      <c r="K14" s="7"/>
      <c r="L14" s="6">
        <v>15</v>
      </c>
      <c r="M14" s="6"/>
      <c r="N14" s="5" t="s">
        <v>20</v>
      </c>
      <c r="O14" s="5"/>
      <c r="P14" s="5"/>
      <c r="Q14" s="26"/>
      <c r="R14" s="26"/>
      <c r="S14" s="26"/>
      <c r="T14" s="22">
        <v>18</v>
      </c>
      <c r="U14" s="23">
        <v>1.5</v>
      </c>
      <c r="V14" s="23">
        <v>0.8</v>
      </c>
      <c r="W14" s="22">
        <v>3.26</v>
      </c>
      <c r="X14" s="23"/>
      <c r="Y14" s="23">
        <v>2.8</v>
      </c>
      <c r="Z14" s="22">
        <v>5.01</v>
      </c>
      <c r="AA14" s="23">
        <v>7.89</v>
      </c>
      <c r="AB14" s="23">
        <v>4.12</v>
      </c>
      <c r="AC14" s="24">
        <v>18.5</v>
      </c>
      <c r="AD14" s="23">
        <v>13.57</v>
      </c>
      <c r="AE14" s="23">
        <v>11.37</v>
      </c>
      <c r="AF14" s="22">
        <v>10.68</v>
      </c>
      <c r="AG14" s="23">
        <v>7.62</v>
      </c>
      <c r="AH14" s="23">
        <v>14.62</v>
      </c>
      <c r="AI14" s="23">
        <v>7.66</v>
      </c>
      <c r="AJ14" s="23">
        <v>12.75</v>
      </c>
      <c r="AK14" s="23">
        <v>11.37</v>
      </c>
      <c r="AL14" s="22">
        <v>8.75</v>
      </c>
      <c r="AM14" s="23"/>
      <c r="AN14" s="23"/>
      <c r="AO14" s="23"/>
      <c r="AP14" s="23"/>
      <c r="AQ14" s="22"/>
      <c r="AR14" s="23"/>
      <c r="AS14" s="23"/>
      <c r="AT14" s="19"/>
    </row>
    <row r="15" spans="1:46" ht="14.4" customHeight="1">
      <c r="A15" s="10"/>
      <c r="B15" s="25"/>
      <c r="C15" s="8"/>
      <c r="D15" s="8"/>
      <c r="E15" s="8"/>
      <c r="F15" s="8"/>
      <c r="G15" s="8"/>
      <c r="H15" s="7" t="s">
        <v>9</v>
      </c>
      <c r="I15" s="7"/>
      <c r="J15" s="7"/>
      <c r="K15" s="7"/>
      <c r="L15" s="6">
        <v>15</v>
      </c>
      <c r="M15" s="6"/>
      <c r="N15" s="5" t="s">
        <v>21</v>
      </c>
      <c r="O15" s="5"/>
      <c r="P15" s="5"/>
      <c r="Q15" s="26"/>
      <c r="R15" s="26"/>
      <c r="S15" s="26"/>
      <c r="T15" s="22">
        <v>15</v>
      </c>
      <c r="U15" s="23">
        <v>1.5</v>
      </c>
      <c r="V15" s="23">
        <v>2.9</v>
      </c>
      <c r="W15" s="22">
        <v>1.7</v>
      </c>
      <c r="X15" s="23"/>
      <c r="Y15" s="23">
        <v>0.77</v>
      </c>
      <c r="Z15" s="22">
        <v>6.3</v>
      </c>
      <c r="AA15" s="23">
        <v>4.53</v>
      </c>
      <c r="AB15" s="23">
        <v>5.07</v>
      </c>
      <c r="AC15" s="24">
        <v>18</v>
      </c>
      <c r="AD15" s="23">
        <v>11.09</v>
      </c>
      <c r="AE15" s="23">
        <v>13.45</v>
      </c>
      <c r="AF15" s="22">
        <v>14.03</v>
      </c>
      <c r="AG15" s="23">
        <v>10.029999999999999</v>
      </c>
      <c r="AH15" s="23">
        <v>12.25</v>
      </c>
      <c r="AI15" s="23">
        <v>8.25</v>
      </c>
      <c r="AJ15" s="23">
        <v>9.1199999999999992</v>
      </c>
      <c r="AK15" s="23">
        <v>11.37</v>
      </c>
      <c r="AL15" s="22">
        <v>8</v>
      </c>
      <c r="AM15" s="23"/>
      <c r="AN15" s="23"/>
      <c r="AO15" s="23"/>
      <c r="AP15" s="23"/>
      <c r="AQ15" s="22"/>
      <c r="AR15" s="23"/>
      <c r="AS15" s="23"/>
      <c r="AT15" s="19"/>
    </row>
    <row r="16" spans="1:46" ht="14.4" customHeight="1">
      <c r="A16" s="10"/>
      <c r="B16" s="25"/>
      <c r="C16" s="8"/>
      <c r="D16" s="8"/>
      <c r="E16" s="8"/>
      <c r="F16" s="8"/>
      <c r="G16" s="8"/>
      <c r="H16" s="7" t="s">
        <v>9</v>
      </c>
      <c r="I16" s="7"/>
      <c r="J16" s="7"/>
      <c r="K16" s="7"/>
      <c r="L16" s="6"/>
      <c r="M16" s="6"/>
      <c r="N16" s="5" t="s">
        <v>22</v>
      </c>
      <c r="O16" s="5"/>
      <c r="P16" s="5"/>
      <c r="Q16" s="22"/>
      <c r="R16" s="22"/>
      <c r="S16" s="22"/>
      <c r="T16" s="22"/>
      <c r="U16" s="23"/>
      <c r="V16" s="23"/>
      <c r="W16" s="22"/>
      <c r="X16" s="23"/>
      <c r="Y16" s="23"/>
      <c r="Z16" s="22"/>
      <c r="AA16" s="23"/>
      <c r="AB16" s="23"/>
      <c r="AC16" s="24"/>
      <c r="AD16" s="23"/>
      <c r="AE16" s="23"/>
      <c r="AF16" s="22"/>
      <c r="AG16" s="23"/>
      <c r="AH16" s="23"/>
      <c r="AI16" s="23"/>
      <c r="AJ16" s="23"/>
      <c r="AK16" s="23"/>
      <c r="AL16" s="22"/>
      <c r="AM16" s="23"/>
      <c r="AN16" s="23"/>
      <c r="AO16" s="23"/>
      <c r="AP16" s="23"/>
      <c r="AQ16" s="22"/>
      <c r="AR16" s="23"/>
      <c r="AS16" s="23"/>
      <c r="AT16" s="19"/>
    </row>
    <row r="17" spans="1:46" ht="14.4" customHeight="1">
      <c r="A17" s="10"/>
      <c r="B17" s="25"/>
      <c r="C17" s="8"/>
      <c r="D17" s="8"/>
      <c r="E17" s="8"/>
      <c r="F17" s="8"/>
      <c r="G17" s="8"/>
      <c r="H17" s="7" t="s">
        <v>9</v>
      </c>
      <c r="I17" s="7"/>
      <c r="J17" s="7"/>
      <c r="K17" s="7"/>
      <c r="L17" s="3">
        <v>0.33300000000000002</v>
      </c>
      <c r="M17" s="3"/>
      <c r="N17" s="5" t="s">
        <v>23</v>
      </c>
      <c r="O17" s="5"/>
      <c r="P17" s="5"/>
      <c r="Q17" s="22">
        <v>1</v>
      </c>
      <c r="R17" s="22">
        <v>1.55</v>
      </c>
      <c r="S17" s="22">
        <v>0.56000000000000005</v>
      </c>
      <c r="T17" s="22">
        <v>3.38</v>
      </c>
      <c r="U17" s="23">
        <v>1.25</v>
      </c>
      <c r="V17" s="23">
        <v>2</v>
      </c>
      <c r="W17" s="22">
        <v>3</v>
      </c>
      <c r="X17" s="23">
        <v>2.41</v>
      </c>
      <c r="Y17" s="23">
        <v>2.5</v>
      </c>
      <c r="Z17" s="22">
        <v>0.5</v>
      </c>
      <c r="AA17" s="23">
        <v>1.5</v>
      </c>
      <c r="AB17" s="23">
        <v>1.83</v>
      </c>
      <c r="AC17" s="24">
        <v>3.99</v>
      </c>
      <c r="AD17" s="23">
        <v>7.76</v>
      </c>
      <c r="AE17" s="23">
        <v>2.1800000000000002</v>
      </c>
      <c r="AF17" s="22">
        <v>18.100000000000001</v>
      </c>
      <c r="AG17" s="23">
        <v>15.12</v>
      </c>
      <c r="AH17" s="23">
        <v>7.03</v>
      </c>
      <c r="AI17" s="23">
        <v>8.81</v>
      </c>
      <c r="AJ17" s="23">
        <v>9.1199999999999992</v>
      </c>
      <c r="AK17" s="23">
        <v>8.9700000000000006</v>
      </c>
      <c r="AL17" s="22">
        <v>16.48</v>
      </c>
      <c r="AM17" s="23"/>
      <c r="AN17" s="23"/>
      <c r="AO17" s="23"/>
      <c r="AP17" s="23"/>
      <c r="AQ17" s="22"/>
      <c r="AR17" s="23"/>
      <c r="AS17" s="23"/>
      <c r="AT17" s="19"/>
    </row>
    <row r="18" spans="1:46" ht="14.4" customHeight="1">
      <c r="A18" s="10"/>
      <c r="B18" s="25"/>
      <c r="C18" s="8"/>
      <c r="D18" s="8"/>
      <c r="E18" s="8"/>
      <c r="F18" s="8"/>
      <c r="G18" s="8"/>
      <c r="H18" s="7" t="s">
        <v>9</v>
      </c>
      <c r="I18" s="7"/>
      <c r="J18" s="7"/>
      <c r="K18" s="7"/>
      <c r="L18" s="3">
        <v>0.33300000000000002</v>
      </c>
      <c r="M18" s="3"/>
      <c r="N18" s="5" t="s">
        <v>24</v>
      </c>
      <c r="O18" s="5"/>
      <c r="P18" s="5"/>
      <c r="Q18" s="22">
        <v>1</v>
      </c>
      <c r="R18" s="22">
        <v>3.68</v>
      </c>
      <c r="S18" s="22">
        <v>0</v>
      </c>
      <c r="T18" s="22">
        <v>2.94</v>
      </c>
      <c r="U18" s="23">
        <v>2.6</v>
      </c>
      <c r="V18" s="23">
        <v>5</v>
      </c>
      <c r="W18" s="22">
        <v>3.75</v>
      </c>
      <c r="X18" s="23">
        <v>2.68</v>
      </c>
      <c r="Y18" s="23">
        <v>3</v>
      </c>
      <c r="Z18" s="22">
        <v>4.5</v>
      </c>
      <c r="AA18" s="23">
        <v>1.5</v>
      </c>
      <c r="AB18" s="23">
        <v>0.37</v>
      </c>
      <c r="AC18" s="24">
        <v>7</v>
      </c>
      <c r="AD18" s="23">
        <v>6.97</v>
      </c>
      <c r="AE18" s="23">
        <v>11.25</v>
      </c>
      <c r="AF18" s="22">
        <v>14.46</v>
      </c>
      <c r="AG18" s="23">
        <v>9.5</v>
      </c>
      <c r="AH18" s="23">
        <v>4.5599999999999996</v>
      </c>
      <c r="AI18" s="23">
        <v>5.16</v>
      </c>
      <c r="AJ18" s="23">
        <v>5.31</v>
      </c>
      <c r="AK18" s="23">
        <v>6.52</v>
      </c>
      <c r="AL18" s="22">
        <v>3.53</v>
      </c>
      <c r="AM18" s="23"/>
      <c r="AN18" s="23"/>
      <c r="AO18" s="23"/>
      <c r="AP18" s="23"/>
      <c r="AQ18" s="22"/>
      <c r="AR18" s="23"/>
      <c r="AS18" s="23"/>
      <c r="AT18" s="19"/>
    </row>
    <row r="19" spans="1:46" ht="14.4" customHeight="1">
      <c r="A19" s="10"/>
      <c r="B19" s="25"/>
      <c r="C19" s="8"/>
      <c r="D19" s="8"/>
      <c r="E19" s="8"/>
      <c r="F19" s="8"/>
      <c r="G19" s="8"/>
      <c r="H19" s="7" t="s">
        <v>9</v>
      </c>
      <c r="I19" s="7"/>
      <c r="J19" s="7"/>
      <c r="K19" s="7"/>
      <c r="L19" s="3">
        <v>0.33300000000000002</v>
      </c>
      <c r="M19" s="3"/>
      <c r="N19" s="5" t="s">
        <v>25</v>
      </c>
      <c r="O19" s="5"/>
      <c r="P19" s="5"/>
      <c r="Q19" s="22">
        <v>13</v>
      </c>
      <c r="R19" s="22">
        <v>0.52</v>
      </c>
      <c r="S19" s="22">
        <v>6.95</v>
      </c>
      <c r="T19" s="22">
        <v>2.75</v>
      </c>
      <c r="U19" s="23">
        <v>1.56</v>
      </c>
      <c r="V19" s="23">
        <v>3</v>
      </c>
      <c r="W19" s="22">
        <v>2.25</v>
      </c>
      <c r="X19" s="23">
        <v>1.56</v>
      </c>
      <c r="Y19" s="23">
        <v>2</v>
      </c>
      <c r="Z19" s="22">
        <v>1.5</v>
      </c>
      <c r="AA19" s="23">
        <v>1.5</v>
      </c>
      <c r="AB19" s="23">
        <v>3.91</v>
      </c>
      <c r="AC19" s="24">
        <v>6.62</v>
      </c>
      <c r="AD19" s="23">
        <v>6.73</v>
      </c>
      <c r="AE19" s="23">
        <v>6.5</v>
      </c>
      <c r="AF19" s="22">
        <v>5.5</v>
      </c>
      <c r="AG19" s="23">
        <v>1.1200000000000001</v>
      </c>
      <c r="AH19" s="23">
        <v>7.91</v>
      </c>
      <c r="AI19" s="23">
        <v>5.66</v>
      </c>
      <c r="AJ19" s="23">
        <v>5.82</v>
      </c>
      <c r="AK19" s="23">
        <v>5.64</v>
      </c>
      <c r="AL19" s="22">
        <v>7.14</v>
      </c>
      <c r="AM19" s="23"/>
      <c r="AN19" s="23"/>
      <c r="AO19" s="23"/>
      <c r="AP19" s="23"/>
      <c r="AQ19" s="22"/>
      <c r="AR19" s="23"/>
      <c r="AS19" s="23"/>
      <c r="AT19" s="19"/>
    </row>
    <row r="20" spans="1:46" ht="14.4" customHeight="1">
      <c r="A20" s="10"/>
      <c r="B20" s="25"/>
      <c r="C20" s="8"/>
      <c r="D20" s="8"/>
      <c r="E20" s="8"/>
      <c r="F20" s="8"/>
      <c r="G20" s="8"/>
      <c r="H20" s="7" t="s">
        <v>9</v>
      </c>
      <c r="I20" s="7"/>
      <c r="J20" s="7"/>
      <c r="K20" s="7"/>
      <c r="L20" s="3">
        <v>0.33300000000000002</v>
      </c>
      <c r="M20" s="3"/>
      <c r="N20" s="5" t="s">
        <v>26</v>
      </c>
      <c r="O20" s="5"/>
      <c r="P20" s="5"/>
      <c r="Q20" s="22">
        <v>3</v>
      </c>
      <c r="R20" s="22">
        <v>4.5599999999999996</v>
      </c>
      <c r="S20" s="22">
        <v>9.56</v>
      </c>
      <c r="T20" s="22">
        <v>5</v>
      </c>
      <c r="U20" s="23">
        <v>4.28</v>
      </c>
      <c r="V20" s="23">
        <v>8.68</v>
      </c>
      <c r="W20" s="22">
        <v>7.25</v>
      </c>
      <c r="X20" s="23">
        <v>5</v>
      </c>
      <c r="Y20" s="23">
        <v>6.5</v>
      </c>
      <c r="Z20" s="22">
        <v>8</v>
      </c>
      <c r="AA20" s="23">
        <v>5.5</v>
      </c>
      <c r="AB20" s="23">
        <v>7.11</v>
      </c>
      <c r="AC20" s="24">
        <v>9.31</v>
      </c>
      <c r="AD20" s="23">
        <v>19.57</v>
      </c>
      <c r="AE20" s="23">
        <v>7.35</v>
      </c>
      <c r="AF20" s="22">
        <v>10.91</v>
      </c>
      <c r="AG20" s="23">
        <v>17.100000000000001</v>
      </c>
      <c r="AH20" s="23">
        <v>11.18</v>
      </c>
      <c r="AI20" s="23">
        <v>10.25</v>
      </c>
      <c r="AJ20" s="23">
        <v>17.28</v>
      </c>
      <c r="AK20" s="23">
        <v>18.87</v>
      </c>
      <c r="AL20" s="22">
        <v>20.5</v>
      </c>
      <c r="AM20" s="23"/>
      <c r="AN20" s="23"/>
      <c r="AO20" s="23"/>
      <c r="AP20" s="23"/>
      <c r="AQ20" s="22"/>
      <c r="AR20" s="23"/>
      <c r="AS20" s="23"/>
      <c r="AT20" s="19"/>
    </row>
    <row r="21" spans="1:46" ht="14.4" customHeight="1">
      <c r="A21" s="10"/>
      <c r="B21" s="25"/>
      <c r="C21" s="8"/>
      <c r="D21" s="8"/>
      <c r="E21" s="8"/>
      <c r="F21" s="8"/>
      <c r="G21" s="8"/>
      <c r="H21" s="7" t="s">
        <v>9</v>
      </c>
      <c r="I21" s="7"/>
      <c r="J21" s="7"/>
      <c r="K21" s="7"/>
      <c r="L21" s="3">
        <v>0.33300000000000002</v>
      </c>
      <c r="M21" s="3"/>
      <c r="N21" s="5" t="s">
        <v>27</v>
      </c>
      <c r="O21" s="5"/>
      <c r="P21" s="5"/>
      <c r="Q21" s="22">
        <v>1</v>
      </c>
      <c r="R21" s="22">
        <v>0</v>
      </c>
      <c r="S21" s="22">
        <v>0</v>
      </c>
      <c r="T21" s="22">
        <v>2</v>
      </c>
      <c r="U21" s="23">
        <v>1.87</v>
      </c>
      <c r="V21" s="23">
        <v>3.68</v>
      </c>
      <c r="W21" s="22">
        <v>6.5</v>
      </c>
      <c r="X21" s="23">
        <v>8</v>
      </c>
      <c r="Y21" s="23">
        <v>5.5</v>
      </c>
      <c r="Z21" s="22">
        <v>2</v>
      </c>
      <c r="AA21" s="23">
        <v>3.5</v>
      </c>
      <c r="AB21" s="23">
        <v>5.4</v>
      </c>
      <c r="AC21" s="24">
        <v>17.600000000000001</v>
      </c>
      <c r="AD21" s="23">
        <v>8.3699999999999992</v>
      </c>
      <c r="AE21" s="23">
        <v>6.37</v>
      </c>
      <c r="AF21" s="22">
        <v>3.87</v>
      </c>
      <c r="AG21" s="23">
        <v>10.9</v>
      </c>
      <c r="AH21" s="23">
        <v>5.87</v>
      </c>
      <c r="AI21" s="23">
        <v>8.0299999999999994</v>
      </c>
      <c r="AJ21" s="23">
        <v>5.39</v>
      </c>
      <c r="AK21" s="23">
        <v>6.27</v>
      </c>
      <c r="AL21" s="22">
        <v>9.8699999999999992</v>
      </c>
      <c r="AM21" s="23"/>
      <c r="AN21" s="23"/>
      <c r="AO21" s="23"/>
      <c r="AP21" s="23"/>
      <c r="AQ21" s="22"/>
      <c r="AR21" s="23"/>
      <c r="AS21" s="23"/>
      <c r="AT21" s="19"/>
    </row>
    <row r="22" spans="1:46" ht="14.4" customHeight="1">
      <c r="A22" s="10"/>
      <c r="B22" s="25"/>
      <c r="C22" s="8"/>
      <c r="D22" s="8"/>
      <c r="E22" s="8"/>
      <c r="F22" s="8"/>
      <c r="G22" s="8"/>
      <c r="H22" s="7" t="s">
        <v>9</v>
      </c>
      <c r="I22" s="7"/>
      <c r="J22" s="7"/>
      <c r="K22" s="7"/>
      <c r="L22" s="3">
        <v>0.33300000000000002</v>
      </c>
      <c r="M22" s="3"/>
      <c r="N22" s="5" t="s">
        <v>28</v>
      </c>
      <c r="O22" s="5"/>
      <c r="P22" s="5"/>
      <c r="Q22" s="22">
        <v>1</v>
      </c>
      <c r="R22" s="22">
        <v>0</v>
      </c>
      <c r="S22" s="22">
        <v>0</v>
      </c>
      <c r="T22" s="22">
        <v>2.5</v>
      </c>
      <c r="U22" s="23">
        <v>1</v>
      </c>
      <c r="V22" s="23">
        <v>2.1800000000000002</v>
      </c>
      <c r="W22" s="22">
        <v>2</v>
      </c>
      <c r="X22" s="23">
        <v>2.5</v>
      </c>
      <c r="Y22" s="23">
        <v>3.5</v>
      </c>
      <c r="Z22" s="22">
        <v>6.5</v>
      </c>
      <c r="AA22" s="23">
        <v>4.5</v>
      </c>
      <c r="AB22" s="23">
        <v>4.55</v>
      </c>
      <c r="AC22" s="24">
        <v>15.9</v>
      </c>
      <c r="AD22" s="23">
        <v>11.7</v>
      </c>
      <c r="AE22" s="23">
        <v>10.9</v>
      </c>
      <c r="AF22" s="22">
        <v>9.6999999999999993</v>
      </c>
      <c r="AG22" s="23">
        <v>12.2</v>
      </c>
      <c r="AH22" s="23">
        <v>8.98</v>
      </c>
      <c r="AI22" s="23">
        <v>8.98</v>
      </c>
      <c r="AJ22" s="23">
        <v>7.75</v>
      </c>
      <c r="AK22" s="23">
        <v>8.0299999999999994</v>
      </c>
      <c r="AL22" s="22">
        <v>12.16</v>
      </c>
      <c r="AM22" s="23"/>
      <c r="AN22" s="23"/>
      <c r="AO22" s="23"/>
      <c r="AP22" s="23"/>
      <c r="AQ22" s="22"/>
      <c r="AR22" s="23"/>
      <c r="AS22" s="23"/>
      <c r="AT22" s="19"/>
    </row>
    <row r="23" spans="1:46" ht="14.4" customHeight="1">
      <c r="A23" s="10"/>
      <c r="B23" s="25"/>
      <c r="C23" s="8"/>
      <c r="D23" s="8"/>
      <c r="E23" s="8"/>
      <c r="F23" s="8"/>
      <c r="G23" s="8"/>
      <c r="H23" s="7" t="s">
        <v>9</v>
      </c>
      <c r="I23" s="7"/>
      <c r="J23" s="7"/>
      <c r="K23" s="7"/>
      <c r="L23" s="3">
        <v>0.33300000000000002</v>
      </c>
      <c r="M23" s="3"/>
      <c r="N23" s="5" t="s">
        <v>29</v>
      </c>
      <c r="O23" s="5"/>
      <c r="P23" s="5"/>
      <c r="Q23" s="22">
        <v>9</v>
      </c>
      <c r="R23" s="22">
        <v>1.1200000000000001</v>
      </c>
      <c r="S23" s="22">
        <v>2.74</v>
      </c>
      <c r="T23" s="22">
        <v>3.5</v>
      </c>
      <c r="U23" s="23">
        <v>2.68</v>
      </c>
      <c r="V23" s="23">
        <v>4</v>
      </c>
      <c r="W23" s="22">
        <v>2</v>
      </c>
      <c r="X23" s="23">
        <v>3</v>
      </c>
      <c r="Y23" s="23">
        <v>5.5</v>
      </c>
      <c r="Z23" s="22">
        <v>4</v>
      </c>
      <c r="AA23" s="23">
        <v>2</v>
      </c>
      <c r="AB23" s="23">
        <v>1.75</v>
      </c>
      <c r="AC23" s="24">
        <v>9</v>
      </c>
      <c r="AD23" s="23">
        <v>4.75</v>
      </c>
      <c r="AE23" s="23">
        <v>7.87</v>
      </c>
      <c r="AF23" s="22">
        <v>7.5</v>
      </c>
      <c r="AG23" s="23">
        <v>10.63</v>
      </c>
      <c r="AH23" s="23">
        <v>3</v>
      </c>
      <c r="AI23" s="23">
        <v>6.5</v>
      </c>
      <c r="AJ23" s="23">
        <v>5</v>
      </c>
      <c r="AK23" s="23">
        <v>5.5</v>
      </c>
      <c r="AL23" s="22">
        <v>10</v>
      </c>
      <c r="AM23" s="23"/>
      <c r="AN23" s="23"/>
      <c r="AO23" s="23"/>
      <c r="AP23" s="23"/>
      <c r="AQ23" s="22"/>
      <c r="AR23" s="23"/>
      <c r="AS23" s="23"/>
      <c r="AT23" s="19"/>
    </row>
    <row r="24" spans="1:46" ht="14.4" customHeight="1">
      <c r="A24" s="10"/>
      <c r="B24" s="25"/>
      <c r="C24" s="8"/>
      <c r="D24" s="8"/>
      <c r="E24" s="8"/>
      <c r="F24" s="8"/>
      <c r="G24" s="8"/>
      <c r="H24" s="7" t="s">
        <v>9</v>
      </c>
      <c r="I24" s="7"/>
      <c r="J24" s="7"/>
      <c r="K24" s="7"/>
      <c r="L24" s="3">
        <v>0.33300000000000002</v>
      </c>
      <c r="M24" s="3"/>
      <c r="N24" s="5" t="s">
        <v>30</v>
      </c>
      <c r="O24" s="5"/>
      <c r="P24" s="5"/>
      <c r="Q24" s="22">
        <v>1</v>
      </c>
      <c r="R24" s="22">
        <v>1.43</v>
      </c>
      <c r="S24" s="22">
        <v>0</v>
      </c>
      <c r="T24" s="22">
        <v>8.5</v>
      </c>
      <c r="U24" s="23">
        <v>2.1800000000000002</v>
      </c>
      <c r="V24" s="23">
        <v>6</v>
      </c>
      <c r="W24" s="22">
        <v>3.5</v>
      </c>
      <c r="X24" s="23">
        <v>2.5</v>
      </c>
      <c r="Y24" s="23">
        <v>1.5</v>
      </c>
      <c r="Z24" s="22">
        <v>1</v>
      </c>
      <c r="AA24" s="23">
        <v>2.5</v>
      </c>
      <c r="AB24" s="23">
        <v>2</v>
      </c>
      <c r="AC24" s="24">
        <v>3.62</v>
      </c>
      <c r="AD24" s="23">
        <v>15.13</v>
      </c>
      <c r="AE24" s="23">
        <v>13.5</v>
      </c>
      <c r="AF24" s="22">
        <v>7.12</v>
      </c>
      <c r="AG24" s="23">
        <v>4.13</v>
      </c>
      <c r="AH24" s="23">
        <v>0.75</v>
      </c>
      <c r="AI24" s="23">
        <v>0.25</v>
      </c>
      <c r="AJ24" s="23">
        <v>0.25</v>
      </c>
      <c r="AK24" s="23">
        <v>0.5</v>
      </c>
      <c r="AL24" s="22">
        <v>0.37</v>
      </c>
      <c r="AM24" s="23"/>
      <c r="AN24" s="23"/>
      <c r="AO24" s="23"/>
      <c r="AP24" s="23"/>
      <c r="AQ24" s="22"/>
      <c r="AR24" s="23"/>
      <c r="AS24" s="23"/>
      <c r="AT24" s="19"/>
    </row>
    <row r="25" spans="1:46" ht="14.4" customHeight="1">
      <c r="A25" s="10"/>
      <c r="B25" s="25"/>
      <c r="C25" s="8"/>
      <c r="D25" s="8"/>
      <c r="E25" s="8"/>
      <c r="F25" s="8"/>
      <c r="G25" s="8"/>
      <c r="H25" s="7" t="s">
        <v>9</v>
      </c>
      <c r="I25" s="7"/>
      <c r="J25" s="7"/>
      <c r="K25" s="7"/>
      <c r="L25" s="3">
        <v>0.33300000000000002</v>
      </c>
      <c r="M25" s="3"/>
      <c r="N25" s="5" t="s">
        <v>31</v>
      </c>
      <c r="O25" s="5"/>
      <c r="P25" s="5"/>
      <c r="Q25" s="22">
        <v>1</v>
      </c>
      <c r="R25" s="22">
        <v>0.56000000000000005</v>
      </c>
      <c r="S25" s="22">
        <v>0.43</v>
      </c>
      <c r="T25" s="22">
        <v>7.5</v>
      </c>
      <c r="U25" s="23">
        <v>3.1</v>
      </c>
      <c r="V25" s="23">
        <v>3.5</v>
      </c>
      <c r="W25" s="22">
        <v>2.5</v>
      </c>
      <c r="X25" s="23">
        <v>2</v>
      </c>
      <c r="Y25" s="23">
        <v>1.5</v>
      </c>
      <c r="Z25" s="22">
        <v>3.5</v>
      </c>
      <c r="AA25" s="23">
        <v>1.5</v>
      </c>
      <c r="AB25" s="23">
        <v>3</v>
      </c>
      <c r="AC25" s="24">
        <v>7.5</v>
      </c>
      <c r="AD25" s="23">
        <v>5.31</v>
      </c>
      <c r="AE25" s="23">
        <v>2.87</v>
      </c>
      <c r="AF25" s="22">
        <v>9.6300000000000008</v>
      </c>
      <c r="AG25" s="23">
        <v>12.12</v>
      </c>
      <c r="AH25" s="23">
        <v>9.1199999999999992</v>
      </c>
      <c r="AI25" s="23">
        <v>5.53</v>
      </c>
      <c r="AJ25" s="23">
        <v>8.3699999999999992</v>
      </c>
      <c r="AK25" s="23">
        <v>7.75</v>
      </c>
      <c r="AL25" s="22">
        <v>11.25</v>
      </c>
      <c r="AM25" s="23"/>
      <c r="AN25" s="23"/>
      <c r="AO25" s="23"/>
      <c r="AP25" s="23"/>
      <c r="AQ25" s="22"/>
      <c r="AR25" s="23"/>
      <c r="AS25" s="23"/>
      <c r="AT25" s="19"/>
    </row>
    <row r="26" spans="1:46" ht="14.4" customHeight="1">
      <c r="A26" s="10"/>
      <c r="B26" s="25"/>
      <c r="C26" s="8"/>
      <c r="D26" s="8"/>
      <c r="E26" s="8"/>
      <c r="F26" s="8"/>
      <c r="G26" s="8"/>
      <c r="H26" s="7" t="s">
        <v>9</v>
      </c>
      <c r="I26" s="7"/>
      <c r="J26" s="7"/>
      <c r="K26" s="7"/>
      <c r="L26" s="3">
        <v>0.33300000000000002</v>
      </c>
      <c r="M26" s="3"/>
      <c r="N26" s="5" t="s">
        <v>32</v>
      </c>
      <c r="O26" s="5"/>
      <c r="P26" s="5"/>
      <c r="Q26" s="26"/>
      <c r="R26" s="26"/>
      <c r="S26" s="26"/>
      <c r="T26" s="22">
        <v>19</v>
      </c>
      <c r="U26" s="23">
        <v>1</v>
      </c>
      <c r="V26" s="23">
        <v>0.5</v>
      </c>
      <c r="W26" s="22"/>
      <c r="X26" s="23"/>
      <c r="Y26" s="23"/>
      <c r="Z26" s="22"/>
      <c r="AA26" s="23">
        <v>10</v>
      </c>
      <c r="AB26" s="23">
        <v>13</v>
      </c>
      <c r="AC26" s="24">
        <v>6.12</v>
      </c>
      <c r="AD26" s="23">
        <v>2.62</v>
      </c>
      <c r="AE26" s="23">
        <v>7.62</v>
      </c>
      <c r="AF26" s="22">
        <v>10.25</v>
      </c>
      <c r="AG26" s="23">
        <v>10.25</v>
      </c>
      <c r="AH26" s="23">
        <v>10.25</v>
      </c>
      <c r="AI26" s="23">
        <v>4</v>
      </c>
      <c r="AJ26" s="23">
        <v>6.5</v>
      </c>
      <c r="AK26" s="23">
        <v>3.75</v>
      </c>
      <c r="AL26" s="22">
        <v>7</v>
      </c>
      <c r="AM26" s="23"/>
      <c r="AN26" s="23"/>
      <c r="AO26" s="23"/>
      <c r="AP26" s="23"/>
      <c r="AQ26" s="22"/>
      <c r="AR26" s="23"/>
      <c r="AS26" s="23"/>
      <c r="AT26" s="19"/>
    </row>
    <row r="27" spans="1:46" ht="14.4" customHeight="1">
      <c r="A27" s="10"/>
      <c r="B27" s="25"/>
      <c r="C27" s="8"/>
      <c r="D27" s="8"/>
      <c r="E27" s="8"/>
      <c r="F27" s="8"/>
      <c r="G27" s="8"/>
      <c r="H27" s="7" t="s">
        <v>9</v>
      </c>
      <c r="I27" s="7"/>
      <c r="J27" s="7"/>
      <c r="K27" s="7"/>
      <c r="L27" s="3">
        <v>0.33300000000000002</v>
      </c>
      <c r="M27" s="3"/>
      <c r="N27" s="5" t="s">
        <v>33</v>
      </c>
      <c r="O27" s="5"/>
      <c r="P27" s="5"/>
      <c r="Q27" s="26"/>
      <c r="R27" s="26"/>
      <c r="S27" s="26"/>
      <c r="T27" s="22">
        <v>18</v>
      </c>
      <c r="U27" s="23">
        <v>1</v>
      </c>
      <c r="V27" s="23">
        <v>0</v>
      </c>
      <c r="W27" s="22"/>
      <c r="X27" s="23"/>
      <c r="Y27" s="23"/>
      <c r="Z27" s="22"/>
      <c r="AA27" s="23">
        <v>10</v>
      </c>
      <c r="AB27" s="23">
        <v>13.06</v>
      </c>
      <c r="AC27" s="24">
        <v>2.9</v>
      </c>
      <c r="AD27" s="23">
        <v>6.3</v>
      </c>
      <c r="AE27" s="23">
        <v>5.07</v>
      </c>
      <c r="AF27" s="22">
        <v>5.84</v>
      </c>
      <c r="AG27" s="23">
        <v>5.53</v>
      </c>
      <c r="AH27" s="23">
        <v>5.0999999999999996</v>
      </c>
      <c r="AI27" s="23">
        <v>3.38</v>
      </c>
      <c r="AJ27" s="23">
        <v>3.87</v>
      </c>
      <c r="AK27" s="23">
        <v>5.87</v>
      </c>
      <c r="AL27" s="22">
        <v>7.68</v>
      </c>
      <c r="AM27" s="23"/>
      <c r="AN27" s="23"/>
      <c r="AO27" s="23"/>
      <c r="AP27" s="23"/>
      <c r="AQ27" s="22"/>
      <c r="AR27" s="23"/>
      <c r="AS27" s="23"/>
      <c r="AT27" s="19"/>
    </row>
    <row r="28" spans="1:46" ht="14.4" customHeight="1">
      <c r="A28" s="10"/>
      <c r="B28" s="27"/>
      <c r="C28" s="8"/>
      <c r="D28" s="8"/>
      <c r="E28" s="8"/>
      <c r="F28" s="8"/>
      <c r="G28" s="8"/>
      <c r="H28" s="7" t="s">
        <v>9</v>
      </c>
      <c r="I28" s="7"/>
      <c r="J28" s="7"/>
      <c r="K28" s="7"/>
      <c r="L28" s="3">
        <v>0.33300000000000002</v>
      </c>
      <c r="M28" s="3"/>
      <c r="N28" s="5" t="s">
        <v>34</v>
      </c>
      <c r="O28" s="5"/>
      <c r="P28" s="5"/>
      <c r="Q28" s="26"/>
      <c r="R28" s="26"/>
      <c r="S28" s="26"/>
      <c r="T28" s="22">
        <v>7</v>
      </c>
      <c r="U28" s="23">
        <v>1</v>
      </c>
      <c r="V28" s="23">
        <v>5</v>
      </c>
      <c r="W28" s="22"/>
      <c r="X28" s="23"/>
      <c r="Y28" s="23"/>
      <c r="Z28" s="22"/>
      <c r="AA28" s="23">
        <v>10</v>
      </c>
      <c r="AB28" s="23">
        <v>13</v>
      </c>
      <c r="AC28" s="24">
        <v>1.75</v>
      </c>
      <c r="AD28" s="23">
        <v>1</v>
      </c>
      <c r="AE28" s="23">
        <v>5.99</v>
      </c>
      <c r="AF28" s="22">
        <v>5.63</v>
      </c>
      <c r="AG28" s="23">
        <v>9.6</v>
      </c>
      <c r="AH28" s="23">
        <v>5.46</v>
      </c>
      <c r="AI28" s="23">
        <v>9</v>
      </c>
      <c r="AJ28" s="23">
        <v>6.25</v>
      </c>
      <c r="AK28" s="23">
        <v>7.37</v>
      </c>
      <c r="AL28" s="22">
        <v>6.92</v>
      </c>
      <c r="AM28" s="23"/>
      <c r="AN28" s="23"/>
      <c r="AO28" s="23"/>
      <c r="AP28" s="23"/>
      <c r="AQ28" s="22"/>
      <c r="AR28" s="23"/>
      <c r="AS28" s="23"/>
      <c r="AT28" s="19"/>
    </row>
    <row r="29" spans="1:46" ht="14.4" customHeight="1">
      <c r="A29" s="2" t="s">
        <v>35</v>
      </c>
      <c r="B29" s="2"/>
      <c r="C29" s="2"/>
      <c r="D29" s="2"/>
      <c r="E29" s="2"/>
      <c r="F29" s="2"/>
      <c r="G29" s="2"/>
      <c r="H29" s="1" t="s">
        <v>36</v>
      </c>
      <c r="I29" s="1"/>
      <c r="J29" s="1"/>
      <c r="K29" s="1"/>
      <c r="L29" s="1"/>
      <c r="M29" s="1"/>
      <c r="N29" s="1"/>
      <c r="O29" s="1"/>
      <c r="P29" s="1"/>
      <c r="Q29" s="13">
        <v>43374</v>
      </c>
      <c r="R29" s="13">
        <v>43405</v>
      </c>
      <c r="S29" s="13">
        <v>43435</v>
      </c>
      <c r="T29" s="13">
        <v>43466</v>
      </c>
      <c r="U29" s="13">
        <v>43497</v>
      </c>
      <c r="V29" s="13">
        <v>43525</v>
      </c>
      <c r="W29" s="13">
        <v>43556</v>
      </c>
      <c r="X29" s="13">
        <v>43586</v>
      </c>
      <c r="Y29" s="13">
        <v>43617</v>
      </c>
      <c r="Z29" s="13">
        <v>43647</v>
      </c>
      <c r="AA29" s="13">
        <v>43678</v>
      </c>
      <c r="AB29" s="13">
        <v>43709</v>
      </c>
      <c r="AC29" s="12">
        <v>43739</v>
      </c>
      <c r="AD29" s="13">
        <v>43770</v>
      </c>
      <c r="AE29" s="13">
        <v>43800</v>
      </c>
      <c r="AF29" s="13">
        <v>43831</v>
      </c>
      <c r="AG29" s="13">
        <v>43862</v>
      </c>
      <c r="AH29" s="13">
        <v>43891</v>
      </c>
      <c r="AI29" s="13">
        <v>43922</v>
      </c>
      <c r="AJ29" s="13">
        <v>43952</v>
      </c>
      <c r="AK29" s="13">
        <v>43983</v>
      </c>
      <c r="AL29" s="13">
        <v>44013</v>
      </c>
      <c r="AM29" s="13">
        <v>44044</v>
      </c>
      <c r="AN29" s="13">
        <v>44075</v>
      </c>
      <c r="AO29" s="13">
        <v>44105</v>
      </c>
      <c r="AP29" s="13">
        <v>44136</v>
      </c>
      <c r="AQ29" s="13">
        <v>44166</v>
      </c>
      <c r="AR29" s="13">
        <v>44197</v>
      </c>
      <c r="AS29" s="13">
        <v>44228</v>
      </c>
      <c r="AT29" s="11" t="s">
        <v>1</v>
      </c>
    </row>
    <row r="30" spans="1:46">
      <c r="A30" s="28" t="s">
        <v>37</v>
      </c>
      <c r="B30" s="28" t="s">
        <v>38</v>
      </c>
      <c r="C30" s="29" t="s">
        <v>39</v>
      </c>
      <c r="D30" s="28" t="s">
        <v>40</v>
      </c>
      <c r="E30" s="28" t="s">
        <v>41</v>
      </c>
      <c r="F30" s="28" t="s">
        <v>42</v>
      </c>
      <c r="G30" s="28" t="s">
        <v>43</v>
      </c>
      <c r="H30" s="174" t="s">
        <v>44</v>
      </c>
      <c r="I30" s="174"/>
      <c r="J30" s="175" t="s">
        <v>45</v>
      </c>
      <c r="K30" s="175"/>
      <c r="L30" s="175"/>
      <c r="M30" s="175"/>
      <c r="N30" s="175"/>
      <c r="O30" s="176" t="s">
        <v>46</v>
      </c>
      <c r="P30" s="176"/>
      <c r="Q30" s="13"/>
      <c r="R30" s="13"/>
      <c r="S30" s="13"/>
      <c r="T30" s="13"/>
      <c r="U30" s="13"/>
      <c r="V30" s="13"/>
      <c r="W30" s="13"/>
      <c r="X30" s="13"/>
      <c r="Y30" s="13"/>
      <c r="Z30" s="13"/>
      <c r="AA30" s="13"/>
      <c r="AB30" s="13"/>
      <c r="AC30" s="12"/>
      <c r="AD30" s="13"/>
      <c r="AE30" s="13"/>
      <c r="AF30" s="13"/>
      <c r="AG30" s="13"/>
      <c r="AH30" s="13"/>
      <c r="AI30" s="13"/>
      <c r="AJ30" s="13"/>
      <c r="AK30" s="13"/>
      <c r="AL30" s="13"/>
      <c r="AM30" s="13"/>
      <c r="AN30" s="13"/>
      <c r="AO30" s="13"/>
      <c r="AP30" s="13"/>
      <c r="AQ30" s="13"/>
      <c r="AR30" s="13"/>
      <c r="AS30" s="13"/>
      <c r="AT30" s="11"/>
    </row>
    <row r="31" spans="1:46" ht="20.399999999999999" customHeight="1">
      <c r="A31" s="177" t="s">
        <v>47</v>
      </c>
      <c r="B31" s="178">
        <v>1</v>
      </c>
      <c r="C31" s="179" t="s">
        <v>48</v>
      </c>
      <c r="D31" s="31" t="s">
        <v>49</v>
      </c>
      <c r="E31" s="32" t="s">
        <v>6</v>
      </c>
      <c r="F31" s="30" t="s">
        <v>7</v>
      </c>
      <c r="G31" s="33" t="s">
        <v>50</v>
      </c>
      <c r="H31" s="34" t="s">
        <v>51</v>
      </c>
      <c r="I31" s="35">
        <f>I32+I33+I34</f>
        <v>49</v>
      </c>
      <c r="J31" s="36">
        <f>P31</f>
        <v>44</v>
      </c>
      <c r="K31" s="37" t="s">
        <v>52</v>
      </c>
      <c r="L31" s="37" t="s">
        <v>53</v>
      </c>
      <c r="M31" s="37" t="s">
        <v>52</v>
      </c>
      <c r="N31" s="36">
        <f>I31</f>
        <v>49</v>
      </c>
      <c r="O31" s="38" t="s">
        <v>54</v>
      </c>
      <c r="P31" s="39">
        <f t="shared" ref="P31:AC31" si="0">P32+P33+P34</f>
        <v>44</v>
      </c>
      <c r="Q31" s="40">
        <f t="shared" si="0"/>
        <v>31</v>
      </c>
      <c r="R31" s="40">
        <f t="shared" si="0"/>
        <v>46</v>
      </c>
      <c r="S31" s="40">
        <f t="shared" si="0"/>
        <v>41</v>
      </c>
      <c r="T31" s="40">
        <f t="shared" si="0"/>
        <v>30</v>
      </c>
      <c r="U31" s="40">
        <f t="shared" si="0"/>
        <v>52</v>
      </c>
      <c r="V31" s="40">
        <f t="shared" si="0"/>
        <v>70</v>
      </c>
      <c r="W31" s="40">
        <f t="shared" si="0"/>
        <v>37</v>
      </c>
      <c r="X31" s="40">
        <f t="shared" si="0"/>
        <v>50</v>
      </c>
      <c r="Y31" s="40">
        <f t="shared" si="0"/>
        <v>46</v>
      </c>
      <c r="Z31" s="40">
        <f t="shared" si="0"/>
        <v>36</v>
      </c>
      <c r="AA31" s="40">
        <f t="shared" si="0"/>
        <v>23</v>
      </c>
      <c r="AB31" s="40">
        <f t="shared" si="0"/>
        <v>48</v>
      </c>
      <c r="AC31" s="41">
        <f t="shared" si="0"/>
        <v>56</v>
      </c>
      <c r="AD31" s="40">
        <v>38</v>
      </c>
      <c r="AE31" s="40">
        <f t="shared" ref="AE31:AS31" si="1">AE32+AE33+AE34</f>
        <v>42</v>
      </c>
      <c r="AF31" s="40">
        <f t="shared" si="1"/>
        <v>27</v>
      </c>
      <c r="AG31" s="40">
        <f t="shared" si="1"/>
        <v>56</v>
      </c>
      <c r="AH31" s="40">
        <f t="shared" si="1"/>
        <v>41</v>
      </c>
      <c r="AI31" s="40">
        <f t="shared" si="1"/>
        <v>42</v>
      </c>
      <c r="AJ31" s="40">
        <f t="shared" si="1"/>
        <v>47</v>
      </c>
      <c r="AK31" s="40">
        <f t="shared" si="1"/>
        <v>52</v>
      </c>
      <c r="AL31" s="40">
        <f t="shared" si="1"/>
        <v>48</v>
      </c>
      <c r="AM31" s="40">
        <f t="shared" si="1"/>
        <v>0</v>
      </c>
      <c r="AN31" s="40">
        <f t="shared" si="1"/>
        <v>0</v>
      </c>
      <c r="AO31" s="40">
        <f t="shared" si="1"/>
        <v>0</v>
      </c>
      <c r="AP31" s="40">
        <f t="shared" si="1"/>
        <v>0</v>
      </c>
      <c r="AQ31" s="40">
        <f t="shared" si="1"/>
        <v>0</v>
      </c>
      <c r="AR31" s="40">
        <f t="shared" si="1"/>
        <v>0</v>
      </c>
      <c r="AS31" s="40">
        <f t="shared" si="1"/>
        <v>0</v>
      </c>
      <c r="AT31" s="42"/>
    </row>
    <row r="32" spans="1:46">
      <c r="A32" s="177"/>
      <c r="B32" s="178"/>
      <c r="C32" s="179"/>
      <c r="D32" s="43" t="s">
        <v>55</v>
      </c>
      <c r="E32" s="43"/>
      <c r="F32" s="44"/>
      <c r="G32" s="45"/>
      <c r="H32" s="34" t="s">
        <v>51</v>
      </c>
      <c r="I32" s="35">
        <v>35</v>
      </c>
      <c r="J32" s="36">
        <f>P32</f>
        <v>33</v>
      </c>
      <c r="K32" s="37" t="s">
        <v>52</v>
      </c>
      <c r="L32" s="37" t="s">
        <v>53</v>
      </c>
      <c r="M32" s="37" t="s">
        <v>52</v>
      </c>
      <c r="N32" s="36">
        <f>I32</f>
        <v>35</v>
      </c>
      <c r="O32" s="38" t="s">
        <v>54</v>
      </c>
      <c r="P32" s="39">
        <v>33</v>
      </c>
      <c r="Q32" s="46">
        <v>29</v>
      </c>
      <c r="R32" s="46">
        <v>39</v>
      </c>
      <c r="S32" s="46">
        <v>35</v>
      </c>
      <c r="T32" s="46">
        <v>27</v>
      </c>
      <c r="U32" s="46">
        <v>41</v>
      </c>
      <c r="V32" s="46">
        <v>45</v>
      </c>
      <c r="W32" s="46">
        <v>31</v>
      </c>
      <c r="X32" s="46">
        <v>43</v>
      </c>
      <c r="Y32" s="46">
        <v>41</v>
      </c>
      <c r="Z32" s="46">
        <v>32</v>
      </c>
      <c r="AA32" s="46">
        <v>20</v>
      </c>
      <c r="AB32" s="46">
        <v>43</v>
      </c>
      <c r="AC32" s="47">
        <v>42</v>
      </c>
      <c r="AD32" s="46">
        <v>31</v>
      </c>
      <c r="AE32" s="46">
        <v>34</v>
      </c>
      <c r="AF32" s="46">
        <v>19</v>
      </c>
      <c r="AG32" s="46">
        <v>46</v>
      </c>
      <c r="AH32" s="46">
        <v>37</v>
      </c>
      <c r="AI32" s="46">
        <v>38</v>
      </c>
      <c r="AJ32" s="46">
        <v>35</v>
      </c>
      <c r="AK32" s="46">
        <v>42</v>
      </c>
      <c r="AL32" s="46">
        <v>32</v>
      </c>
      <c r="AM32" s="46"/>
      <c r="AN32" s="46"/>
      <c r="AO32" s="46"/>
      <c r="AP32" s="46"/>
      <c r="AQ32" s="46"/>
      <c r="AR32" s="46"/>
      <c r="AS32" s="46"/>
      <c r="AT32" s="48"/>
    </row>
    <row r="33" spans="1:46">
      <c r="A33" s="177"/>
      <c r="B33" s="178"/>
      <c r="C33" s="179"/>
      <c r="D33" s="43" t="s">
        <v>56</v>
      </c>
      <c r="E33" s="43"/>
      <c r="F33" s="44"/>
      <c r="G33" s="45"/>
      <c r="H33" s="34" t="s">
        <v>51</v>
      </c>
      <c r="I33" s="35">
        <v>8</v>
      </c>
      <c r="J33" s="36">
        <f>P33</f>
        <v>6</v>
      </c>
      <c r="K33" s="37" t="s">
        <v>52</v>
      </c>
      <c r="L33" s="37" t="s">
        <v>53</v>
      </c>
      <c r="M33" s="37" t="s">
        <v>52</v>
      </c>
      <c r="N33" s="36">
        <f>I33</f>
        <v>8</v>
      </c>
      <c r="O33" s="38" t="s">
        <v>54</v>
      </c>
      <c r="P33" s="39">
        <v>6</v>
      </c>
      <c r="Q33" s="46">
        <v>2</v>
      </c>
      <c r="R33" s="46">
        <v>7</v>
      </c>
      <c r="S33" s="46">
        <v>6</v>
      </c>
      <c r="T33" s="46">
        <v>3</v>
      </c>
      <c r="U33" s="46">
        <v>11</v>
      </c>
      <c r="V33" s="46">
        <v>25</v>
      </c>
      <c r="W33" s="46">
        <v>6</v>
      </c>
      <c r="X33" s="46">
        <v>7</v>
      </c>
      <c r="Y33" s="46">
        <v>5</v>
      </c>
      <c r="Z33" s="46">
        <v>4</v>
      </c>
      <c r="AA33" s="46">
        <v>3</v>
      </c>
      <c r="AB33" s="46">
        <v>5</v>
      </c>
      <c r="AC33" s="47">
        <v>14</v>
      </c>
      <c r="AD33" s="46">
        <v>7</v>
      </c>
      <c r="AE33" s="46">
        <v>8</v>
      </c>
      <c r="AF33" s="46">
        <v>7</v>
      </c>
      <c r="AG33" s="46">
        <v>10</v>
      </c>
      <c r="AH33" s="46">
        <v>4</v>
      </c>
      <c r="AI33" s="46">
        <v>3</v>
      </c>
      <c r="AJ33" s="46">
        <v>12</v>
      </c>
      <c r="AK33" s="46">
        <v>7</v>
      </c>
      <c r="AL33" s="46">
        <v>12</v>
      </c>
      <c r="AM33" s="46"/>
      <c r="AN33" s="46"/>
      <c r="AO33" s="46"/>
      <c r="AP33" s="46"/>
      <c r="AQ33" s="46"/>
      <c r="AR33" s="46"/>
      <c r="AS33" s="46"/>
      <c r="AT33" s="48"/>
    </row>
    <row r="34" spans="1:46">
      <c r="A34" s="177"/>
      <c r="B34" s="49"/>
      <c r="C34" s="50"/>
      <c r="D34" s="51" t="s">
        <v>57</v>
      </c>
      <c r="E34" s="43"/>
      <c r="F34" s="44"/>
      <c r="G34" s="45"/>
      <c r="H34" s="34" t="s">
        <v>51</v>
      </c>
      <c r="I34" s="35">
        <v>6</v>
      </c>
      <c r="J34" s="36">
        <f>P34</f>
        <v>5</v>
      </c>
      <c r="K34" s="37" t="s">
        <v>52</v>
      </c>
      <c r="L34" s="37" t="s">
        <v>53</v>
      </c>
      <c r="M34" s="37" t="s">
        <v>52</v>
      </c>
      <c r="N34" s="36">
        <f>I34</f>
        <v>6</v>
      </c>
      <c r="O34" s="38" t="s">
        <v>54</v>
      </c>
      <c r="P34" s="39">
        <v>5</v>
      </c>
      <c r="Q34" s="52"/>
      <c r="R34" s="52"/>
      <c r="S34" s="52"/>
      <c r="T34" s="52"/>
      <c r="U34" s="52"/>
      <c r="V34" s="52"/>
      <c r="W34" s="52"/>
      <c r="X34" s="52"/>
      <c r="Y34" s="52"/>
      <c r="Z34" s="52"/>
      <c r="AA34" s="52"/>
      <c r="AB34" s="52"/>
      <c r="AC34" s="53"/>
      <c r="AD34" s="46">
        <v>0</v>
      </c>
      <c r="AE34" s="46">
        <v>0</v>
      </c>
      <c r="AF34" s="46">
        <v>1</v>
      </c>
      <c r="AG34" s="46">
        <v>0</v>
      </c>
      <c r="AH34" s="46">
        <v>0</v>
      </c>
      <c r="AI34" s="46">
        <v>1</v>
      </c>
      <c r="AJ34" s="46">
        <v>0</v>
      </c>
      <c r="AK34" s="46">
        <v>3</v>
      </c>
      <c r="AL34" s="46">
        <v>4</v>
      </c>
      <c r="AM34" s="46"/>
      <c r="AN34" s="46"/>
      <c r="AO34" s="46"/>
      <c r="AP34" s="47"/>
      <c r="AQ34" s="46"/>
      <c r="AR34" s="46"/>
      <c r="AS34" s="46"/>
      <c r="AT34" s="48"/>
    </row>
    <row r="35" spans="1:46" ht="20.399999999999999" customHeight="1">
      <c r="A35" s="177"/>
      <c r="B35" s="180">
        <v>2</v>
      </c>
      <c r="C35" s="8" t="s">
        <v>58</v>
      </c>
      <c r="D35" s="55" t="s">
        <v>59</v>
      </c>
      <c r="E35" s="56" t="s">
        <v>6</v>
      </c>
      <c r="F35" s="21" t="s">
        <v>7</v>
      </c>
      <c r="G35" s="57" t="s">
        <v>50</v>
      </c>
      <c r="H35" s="34" t="s">
        <v>54</v>
      </c>
      <c r="I35" s="35">
        <f>I36+I37</f>
        <v>36</v>
      </c>
      <c r="J35" s="36">
        <f>I35</f>
        <v>36</v>
      </c>
      <c r="K35" s="37" t="s">
        <v>52</v>
      </c>
      <c r="L35" s="37" t="s">
        <v>53</v>
      </c>
      <c r="M35" s="37" t="s">
        <v>52</v>
      </c>
      <c r="N35" s="36">
        <f>P35</f>
        <v>38</v>
      </c>
      <c r="O35" s="38" t="s">
        <v>51</v>
      </c>
      <c r="P35" s="39">
        <f t="shared" ref="P35:AC35" si="2">P36+P37</f>
        <v>38</v>
      </c>
      <c r="Q35" s="58">
        <f t="shared" si="2"/>
        <v>2</v>
      </c>
      <c r="R35" s="58">
        <f t="shared" si="2"/>
        <v>31</v>
      </c>
      <c r="S35" s="58">
        <f t="shared" si="2"/>
        <v>56</v>
      </c>
      <c r="T35" s="58">
        <f t="shared" si="2"/>
        <v>23</v>
      </c>
      <c r="U35" s="58">
        <f t="shared" si="2"/>
        <v>29</v>
      </c>
      <c r="V35" s="58">
        <f t="shared" si="2"/>
        <v>77</v>
      </c>
      <c r="W35" s="58">
        <f t="shared" si="2"/>
        <v>21</v>
      </c>
      <c r="X35" s="58">
        <f t="shared" si="2"/>
        <v>41</v>
      </c>
      <c r="Y35" s="58">
        <f t="shared" si="2"/>
        <v>58</v>
      </c>
      <c r="Z35" s="58">
        <f t="shared" si="2"/>
        <v>220</v>
      </c>
      <c r="AA35" s="58">
        <f t="shared" si="2"/>
        <v>16</v>
      </c>
      <c r="AB35" s="58">
        <f t="shared" si="2"/>
        <v>29</v>
      </c>
      <c r="AC35" s="59">
        <f t="shared" si="2"/>
        <v>115</v>
      </c>
      <c r="AD35" s="58">
        <v>22</v>
      </c>
      <c r="AE35" s="58">
        <f t="shared" ref="AE35:AS35" si="3">AE36+AE37</f>
        <v>10</v>
      </c>
      <c r="AF35" s="58">
        <f t="shared" si="3"/>
        <v>24</v>
      </c>
      <c r="AG35" s="58">
        <f t="shared" si="3"/>
        <v>21</v>
      </c>
      <c r="AH35" s="58">
        <f t="shared" si="3"/>
        <v>76</v>
      </c>
      <c r="AI35" s="58">
        <f t="shared" si="3"/>
        <v>29</v>
      </c>
      <c r="AJ35" s="58">
        <f t="shared" si="3"/>
        <v>37</v>
      </c>
      <c r="AK35" s="58">
        <f t="shared" si="3"/>
        <v>55</v>
      </c>
      <c r="AL35" s="58">
        <f t="shared" si="3"/>
        <v>56</v>
      </c>
      <c r="AM35" s="58">
        <f t="shared" si="3"/>
        <v>0</v>
      </c>
      <c r="AN35" s="58">
        <f t="shared" si="3"/>
        <v>0</v>
      </c>
      <c r="AO35" s="58">
        <f t="shared" si="3"/>
        <v>0</v>
      </c>
      <c r="AP35" s="58">
        <f t="shared" si="3"/>
        <v>0</v>
      </c>
      <c r="AQ35" s="58">
        <f t="shared" si="3"/>
        <v>0</v>
      </c>
      <c r="AR35" s="58">
        <f t="shared" si="3"/>
        <v>0</v>
      </c>
      <c r="AS35" s="58">
        <f t="shared" si="3"/>
        <v>0</v>
      </c>
      <c r="AT35" s="60"/>
    </row>
    <row r="36" spans="1:46">
      <c r="A36" s="177"/>
      <c r="B36" s="180"/>
      <c r="C36" s="8"/>
      <c r="D36" s="56" t="s">
        <v>60</v>
      </c>
      <c r="E36" s="56"/>
      <c r="F36" s="21"/>
      <c r="G36" s="57"/>
      <c r="H36" s="34" t="s">
        <v>54</v>
      </c>
      <c r="I36" s="35">
        <v>35</v>
      </c>
      <c r="J36" s="36">
        <f>I36</f>
        <v>35</v>
      </c>
      <c r="K36" s="37" t="s">
        <v>52</v>
      </c>
      <c r="L36" s="37" t="s">
        <v>53</v>
      </c>
      <c r="M36" s="37" t="s">
        <v>52</v>
      </c>
      <c r="N36" s="36">
        <f>P36</f>
        <v>36</v>
      </c>
      <c r="O36" s="38" t="s">
        <v>51</v>
      </c>
      <c r="P36" s="39">
        <v>36</v>
      </c>
      <c r="Q36" s="61">
        <v>2</v>
      </c>
      <c r="R36" s="61">
        <v>31</v>
      </c>
      <c r="S36" s="61">
        <v>56</v>
      </c>
      <c r="T36" s="61">
        <v>23</v>
      </c>
      <c r="U36" s="61">
        <v>29</v>
      </c>
      <c r="V36" s="61">
        <v>76</v>
      </c>
      <c r="W36" s="61">
        <v>21</v>
      </c>
      <c r="X36" s="61">
        <v>41</v>
      </c>
      <c r="Y36" s="61">
        <v>58</v>
      </c>
      <c r="Z36" s="61">
        <v>46</v>
      </c>
      <c r="AA36" s="61">
        <v>13</v>
      </c>
      <c r="AB36" s="61">
        <v>23</v>
      </c>
      <c r="AC36" s="62">
        <v>34</v>
      </c>
      <c r="AD36" s="61">
        <v>15</v>
      </c>
      <c r="AE36" s="61">
        <v>7</v>
      </c>
      <c r="AF36" s="61">
        <v>17</v>
      </c>
      <c r="AG36" s="61">
        <v>17</v>
      </c>
      <c r="AH36" s="61">
        <v>29</v>
      </c>
      <c r="AI36" s="61">
        <v>21</v>
      </c>
      <c r="AJ36" s="61">
        <v>31</v>
      </c>
      <c r="AK36" s="61">
        <v>38</v>
      </c>
      <c r="AL36" s="61">
        <v>34</v>
      </c>
      <c r="AM36" s="61"/>
      <c r="AN36" s="61"/>
      <c r="AO36" s="61"/>
      <c r="AP36" s="61"/>
      <c r="AQ36" s="61"/>
      <c r="AR36" s="61"/>
      <c r="AS36" s="61"/>
      <c r="AT36" s="60"/>
    </row>
    <row r="37" spans="1:46">
      <c r="A37" s="177"/>
      <c r="B37" s="180"/>
      <c r="C37" s="8"/>
      <c r="D37" s="56" t="s">
        <v>61</v>
      </c>
      <c r="E37" s="56"/>
      <c r="F37" s="21"/>
      <c r="G37" s="57"/>
      <c r="H37" s="34" t="s">
        <v>54</v>
      </c>
      <c r="I37" s="35">
        <v>1</v>
      </c>
      <c r="J37" s="36">
        <f>I37</f>
        <v>1</v>
      </c>
      <c r="K37" s="37" t="s">
        <v>52</v>
      </c>
      <c r="L37" s="37" t="s">
        <v>53</v>
      </c>
      <c r="M37" s="37" t="s">
        <v>52</v>
      </c>
      <c r="N37" s="36">
        <f>P37</f>
        <v>2</v>
      </c>
      <c r="O37" s="38" t="s">
        <v>51</v>
      </c>
      <c r="P37" s="39">
        <v>2</v>
      </c>
      <c r="Q37" s="61">
        <v>0</v>
      </c>
      <c r="R37" s="61">
        <v>0</v>
      </c>
      <c r="S37" s="61">
        <v>0</v>
      </c>
      <c r="T37" s="61">
        <v>0</v>
      </c>
      <c r="U37" s="61">
        <v>0</v>
      </c>
      <c r="V37" s="61">
        <v>1</v>
      </c>
      <c r="W37" s="61">
        <v>0</v>
      </c>
      <c r="X37" s="61">
        <v>0</v>
      </c>
      <c r="Y37" s="61">
        <v>0</v>
      </c>
      <c r="Z37" s="61">
        <v>174</v>
      </c>
      <c r="AA37" s="61">
        <v>3</v>
      </c>
      <c r="AB37" s="61">
        <v>6</v>
      </c>
      <c r="AC37" s="62">
        <v>81</v>
      </c>
      <c r="AD37" s="61">
        <v>7</v>
      </c>
      <c r="AE37" s="61">
        <v>3</v>
      </c>
      <c r="AF37" s="61">
        <v>7</v>
      </c>
      <c r="AG37" s="61">
        <v>4</v>
      </c>
      <c r="AH37" s="61">
        <v>47</v>
      </c>
      <c r="AI37" s="61">
        <v>8</v>
      </c>
      <c r="AJ37" s="61">
        <v>6</v>
      </c>
      <c r="AK37" s="61">
        <v>17</v>
      </c>
      <c r="AL37" s="61">
        <v>22</v>
      </c>
      <c r="AM37" s="61"/>
      <c r="AN37" s="61"/>
      <c r="AO37" s="61"/>
      <c r="AP37" s="61"/>
      <c r="AQ37" s="61"/>
      <c r="AR37" s="61"/>
      <c r="AS37" s="61"/>
      <c r="AT37" s="60"/>
    </row>
    <row r="38" spans="1:46" ht="20.399999999999999">
      <c r="A38" s="177"/>
      <c r="B38" s="54">
        <v>3</v>
      </c>
      <c r="C38" s="21" t="s">
        <v>62</v>
      </c>
      <c r="D38" s="56" t="s">
        <v>63</v>
      </c>
      <c r="E38" s="56" t="s">
        <v>6</v>
      </c>
      <c r="F38" s="21" t="s">
        <v>7</v>
      </c>
      <c r="G38" s="57" t="s">
        <v>64</v>
      </c>
      <c r="H38" s="34" t="s">
        <v>51</v>
      </c>
      <c r="I38" s="35">
        <v>1789</v>
      </c>
      <c r="J38" s="36">
        <f>P38</f>
        <v>1704</v>
      </c>
      <c r="K38" s="37" t="s">
        <v>52</v>
      </c>
      <c r="L38" s="37" t="s">
        <v>53</v>
      </c>
      <c r="M38" s="37" t="s">
        <v>52</v>
      </c>
      <c r="N38" s="36">
        <f>I38</f>
        <v>1789</v>
      </c>
      <c r="O38" s="63" t="s">
        <v>54</v>
      </c>
      <c r="P38" s="39">
        <v>1704</v>
      </c>
      <c r="Q38" s="61">
        <v>1327</v>
      </c>
      <c r="R38" s="61">
        <v>1371</v>
      </c>
      <c r="S38" s="61">
        <v>1356</v>
      </c>
      <c r="T38" s="61">
        <v>1362</v>
      </c>
      <c r="U38" s="61">
        <v>1386</v>
      </c>
      <c r="V38" s="61">
        <v>1371</v>
      </c>
      <c r="W38" s="61">
        <v>1400</v>
      </c>
      <c r="X38" s="61">
        <v>1409</v>
      </c>
      <c r="Y38" s="61">
        <v>1397</v>
      </c>
      <c r="Z38" s="61">
        <v>1213</v>
      </c>
      <c r="AA38" s="61">
        <v>1221</v>
      </c>
      <c r="AB38" s="61">
        <v>1275</v>
      </c>
      <c r="AC38" s="62">
        <v>1210</v>
      </c>
      <c r="AD38" s="61">
        <v>1227</v>
      </c>
      <c r="AE38" s="61">
        <v>1258</v>
      </c>
      <c r="AF38" s="61">
        <v>1261</v>
      </c>
      <c r="AG38" s="61">
        <v>1296</v>
      </c>
      <c r="AH38" s="61">
        <v>1262</v>
      </c>
      <c r="AI38" s="61">
        <v>1275</v>
      </c>
      <c r="AJ38" s="61">
        <v>1284</v>
      </c>
      <c r="AK38" s="61">
        <v>1281</v>
      </c>
      <c r="AL38" s="61">
        <v>1272</v>
      </c>
      <c r="AM38" s="61"/>
      <c r="AN38" s="61"/>
      <c r="AO38" s="61"/>
      <c r="AP38" s="61"/>
      <c r="AQ38" s="61"/>
      <c r="AR38" s="61"/>
      <c r="AS38" s="61"/>
      <c r="AT38" s="60"/>
    </row>
    <row r="39" spans="1:46" ht="30.6">
      <c r="A39" s="177"/>
      <c r="B39" s="64">
        <v>4</v>
      </c>
      <c r="C39" s="65" t="s">
        <v>65</v>
      </c>
      <c r="D39" s="66" t="s">
        <v>66</v>
      </c>
      <c r="E39" s="67" t="s">
        <v>6</v>
      </c>
      <c r="F39" s="68" t="s">
        <v>7</v>
      </c>
      <c r="G39" s="69" t="s">
        <v>67</v>
      </c>
      <c r="H39" s="70" t="s">
        <v>54</v>
      </c>
      <c r="I39" s="71">
        <v>0.9</v>
      </c>
      <c r="J39" s="72">
        <f>I39</f>
        <v>0.9</v>
      </c>
      <c r="K39" s="73" t="s">
        <v>52</v>
      </c>
      <c r="L39" s="73" t="s">
        <v>53</v>
      </c>
      <c r="M39" s="73" t="s">
        <v>52</v>
      </c>
      <c r="N39" s="72">
        <f>P39</f>
        <v>1</v>
      </c>
      <c r="O39" s="74" t="s">
        <v>51</v>
      </c>
      <c r="P39" s="75">
        <v>1</v>
      </c>
      <c r="Q39" s="76">
        <f t="shared" ref="Q39:AS39" si="4">Q35/Q31</f>
        <v>6.4516129032258063E-2</v>
      </c>
      <c r="R39" s="76">
        <f t="shared" si="4"/>
        <v>0.67391304347826086</v>
      </c>
      <c r="S39" s="76">
        <f t="shared" si="4"/>
        <v>1.3658536585365855</v>
      </c>
      <c r="T39" s="76">
        <f t="shared" si="4"/>
        <v>0.76666666666666672</v>
      </c>
      <c r="U39" s="76">
        <f t="shared" si="4"/>
        <v>0.55769230769230771</v>
      </c>
      <c r="V39" s="76">
        <f t="shared" si="4"/>
        <v>1.1000000000000001</v>
      </c>
      <c r="W39" s="76">
        <f t="shared" si="4"/>
        <v>0.56756756756756754</v>
      </c>
      <c r="X39" s="76">
        <f t="shared" si="4"/>
        <v>0.82</v>
      </c>
      <c r="Y39" s="76">
        <f t="shared" si="4"/>
        <v>1.2608695652173914</v>
      </c>
      <c r="Z39" s="76">
        <f t="shared" si="4"/>
        <v>6.1111111111111107</v>
      </c>
      <c r="AA39" s="76">
        <f t="shared" si="4"/>
        <v>0.69565217391304346</v>
      </c>
      <c r="AB39" s="76">
        <f t="shared" si="4"/>
        <v>0.60416666666666663</v>
      </c>
      <c r="AC39" s="77">
        <f t="shared" si="4"/>
        <v>2.0535714285714284</v>
      </c>
      <c r="AD39" s="76">
        <f t="shared" si="4"/>
        <v>0.57894736842105265</v>
      </c>
      <c r="AE39" s="76">
        <f t="shared" si="4"/>
        <v>0.23809523809523808</v>
      </c>
      <c r="AF39" s="76">
        <f t="shared" si="4"/>
        <v>0.88888888888888884</v>
      </c>
      <c r="AG39" s="76">
        <f t="shared" si="4"/>
        <v>0.375</v>
      </c>
      <c r="AH39" s="76">
        <f t="shared" si="4"/>
        <v>1.8536585365853659</v>
      </c>
      <c r="AI39" s="76">
        <f t="shared" si="4"/>
        <v>0.69047619047619047</v>
      </c>
      <c r="AJ39" s="76">
        <f t="shared" si="4"/>
        <v>0.78723404255319152</v>
      </c>
      <c r="AK39" s="76">
        <f t="shared" si="4"/>
        <v>1.0576923076923077</v>
      </c>
      <c r="AL39" s="76">
        <f t="shared" si="4"/>
        <v>1.1666666666666667</v>
      </c>
      <c r="AM39" s="76" t="e">
        <f t="shared" si="4"/>
        <v>#DIV/0!</v>
      </c>
      <c r="AN39" s="76" t="e">
        <f t="shared" si="4"/>
        <v>#DIV/0!</v>
      </c>
      <c r="AO39" s="76" t="e">
        <f t="shared" si="4"/>
        <v>#DIV/0!</v>
      </c>
      <c r="AP39" s="76" t="e">
        <f t="shared" si="4"/>
        <v>#DIV/0!</v>
      </c>
      <c r="AQ39" s="76" t="e">
        <f t="shared" si="4"/>
        <v>#DIV/0!</v>
      </c>
      <c r="AR39" s="76" t="e">
        <f t="shared" si="4"/>
        <v>#DIV/0!</v>
      </c>
      <c r="AS39" s="76" t="e">
        <f t="shared" si="4"/>
        <v>#DIV/0!</v>
      </c>
      <c r="AT39" s="78"/>
    </row>
    <row r="40" spans="1:46" ht="14.4" customHeight="1">
      <c r="A40" s="181" t="s">
        <v>68</v>
      </c>
      <c r="B40" s="182" t="s">
        <v>69</v>
      </c>
      <c r="C40" s="182"/>
      <c r="D40" s="182"/>
      <c r="E40" s="182"/>
      <c r="F40" s="182"/>
      <c r="G40" s="182"/>
      <c r="H40" s="183" t="s">
        <v>70</v>
      </c>
      <c r="I40" s="183"/>
      <c r="J40" s="183"/>
      <c r="K40" s="183"/>
      <c r="L40" s="183"/>
      <c r="M40" s="183"/>
      <c r="N40" s="183"/>
      <c r="O40" s="183"/>
      <c r="P40" s="183"/>
      <c r="Q40" s="79">
        <v>43425</v>
      </c>
      <c r="R40" s="80">
        <v>43453</v>
      </c>
      <c r="S40" s="80">
        <v>43488</v>
      </c>
      <c r="T40" s="80">
        <v>43515</v>
      </c>
      <c r="U40" s="80">
        <v>43546</v>
      </c>
      <c r="V40" s="80">
        <v>43565</v>
      </c>
      <c r="W40" s="80">
        <v>43602</v>
      </c>
      <c r="X40" s="80">
        <v>43636</v>
      </c>
      <c r="Y40" s="80">
        <v>43664</v>
      </c>
      <c r="Z40" s="80">
        <v>43689</v>
      </c>
      <c r="AA40" s="80">
        <v>43711</v>
      </c>
      <c r="AB40" s="80">
        <v>43754</v>
      </c>
      <c r="AC40" s="81">
        <v>43781</v>
      </c>
      <c r="AD40" s="80">
        <v>43816</v>
      </c>
      <c r="AE40" s="80">
        <v>43847</v>
      </c>
      <c r="AF40" s="80">
        <v>43871</v>
      </c>
      <c r="AG40" s="80">
        <v>43907</v>
      </c>
      <c r="AH40" s="80" t="s">
        <v>71</v>
      </c>
      <c r="AI40" s="80" t="s">
        <v>72</v>
      </c>
      <c r="AJ40" s="80" t="s">
        <v>73</v>
      </c>
      <c r="AK40" s="80">
        <v>44035</v>
      </c>
      <c r="AL40" s="80">
        <v>44062</v>
      </c>
      <c r="AM40" s="80"/>
      <c r="AN40" s="80"/>
      <c r="AO40" s="80"/>
      <c r="AP40" s="80"/>
      <c r="AQ40" s="80"/>
      <c r="AR40" s="80"/>
      <c r="AS40" s="80"/>
      <c r="AT40" s="82"/>
    </row>
    <row r="41" spans="1:46" ht="15" customHeight="1">
      <c r="A41" s="181"/>
      <c r="B41" s="180">
        <v>5</v>
      </c>
      <c r="C41" s="184" t="s">
        <v>74</v>
      </c>
      <c r="D41" s="185" t="s">
        <v>75</v>
      </c>
      <c r="E41" s="185" t="s">
        <v>6</v>
      </c>
      <c r="F41" s="8" t="s">
        <v>7</v>
      </c>
      <c r="G41" s="186" t="s">
        <v>76</v>
      </c>
      <c r="H41" s="34" t="s">
        <v>51</v>
      </c>
      <c r="I41" s="85">
        <v>45</v>
      </c>
      <c r="J41" s="36">
        <v>30</v>
      </c>
      <c r="K41" s="37" t="s">
        <v>52</v>
      </c>
      <c r="L41" s="37" t="s">
        <v>53</v>
      </c>
      <c r="M41" s="37" t="s">
        <v>52</v>
      </c>
      <c r="N41" s="36">
        <f>I41</f>
        <v>45</v>
      </c>
      <c r="O41" s="63" t="s">
        <v>54</v>
      </c>
      <c r="P41" s="86">
        <f>+J41</f>
        <v>30</v>
      </c>
      <c r="Q41" s="87">
        <f t="shared" ref="Q41:AS41" si="5">IF(Q42&lt;&gt;""&amp;Q40&lt;&gt;"",Q40-Q42,"")</f>
        <v>455</v>
      </c>
      <c r="R41" s="87">
        <f t="shared" si="5"/>
        <v>497</v>
      </c>
      <c r="S41" s="87">
        <f t="shared" si="5"/>
        <v>532</v>
      </c>
      <c r="T41" s="87">
        <f t="shared" si="5"/>
        <v>559</v>
      </c>
      <c r="U41" s="87">
        <f t="shared" si="5"/>
        <v>590</v>
      </c>
      <c r="V41" s="87">
        <f t="shared" si="5"/>
        <v>609</v>
      </c>
      <c r="W41" s="87">
        <f t="shared" si="5"/>
        <v>646</v>
      </c>
      <c r="X41" s="87">
        <f t="shared" si="5"/>
        <v>680</v>
      </c>
      <c r="Y41" s="87">
        <f t="shared" si="5"/>
        <v>708</v>
      </c>
      <c r="Z41" s="87">
        <f t="shared" si="5"/>
        <v>733</v>
      </c>
      <c r="AA41" s="87">
        <f t="shared" si="5"/>
        <v>755</v>
      </c>
      <c r="AB41" s="87">
        <f t="shared" si="5"/>
        <v>610</v>
      </c>
      <c r="AC41" s="88">
        <f t="shared" si="5"/>
        <v>588</v>
      </c>
      <c r="AD41" s="87">
        <f t="shared" si="5"/>
        <v>623</v>
      </c>
      <c r="AE41" s="87">
        <f t="shared" si="5"/>
        <v>654</v>
      </c>
      <c r="AF41" s="87">
        <f t="shared" si="5"/>
        <v>678</v>
      </c>
      <c r="AG41" s="87">
        <f t="shared" si="5"/>
        <v>714</v>
      </c>
      <c r="AH41" s="87">
        <f t="shared" si="5"/>
        <v>751</v>
      </c>
      <c r="AI41" s="87">
        <f t="shared" si="5"/>
        <v>707</v>
      </c>
      <c r="AJ41" s="87">
        <f t="shared" si="5"/>
        <v>580</v>
      </c>
      <c r="AK41" s="87">
        <f t="shared" si="5"/>
        <v>608</v>
      </c>
      <c r="AL41" s="87">
        <f t="shared" si="5"/>
        <v>635</v>
      </c>
      <c r="AM41" s="87">
        <f t="shared" si="5"/>
        <v>0</v>
      </c>
      <c r="AN41" s="87">
        <f t="shared" si="5"/>
        <v>0</v>
      </c>
      <c r="AO41" s="87">
        <f t="shared" si="5"/>
        <v>0</v>
      </c>
      <c r="AP41" s="87">
        <f t="shared" si="5"/>
        <v>0</v>
      </c>
      <c r="AQ41" s="87">
        <f t="shared" si="5"/>
        <v>0</v>
      </c>
      <c r="AR41" s="87">
        <f t="shared" si="5"/>
        <v>0</v>
      </c>
      <c r="AS41" s="87">
        <f t="shared" si="5"/>
        <v>0</v>
      </c>
      <c r="AT41" s="4"/>
    </row>
    <row r="42" spans="1:46" ht="14.4" customHeight="1">
      <c r="A42" s="181"/>
      <c r="B42" s="180"/>
      <c r="C42" s="184"/>
      <c r="D42" s="185"/>
      <c r="E42" s="185"/>
      <c r="F42" s="8"/>
      <c r="G42" s="186"/>
      <c r="H42" s="187" t="s">
        <v>77</v>
      </c>
      <c r="I42" s="187"/>
      <c r="J42" s="187"/>
      <c r="K42" s="187"/>
      <c r="L42" s="187"/>
      <c r="M42" s="187"/>
      <c r="N42" s="187"/>
      <c r="O42" s="187"/>
      <c r="P42" s="187"/>
      <c r="Q42" s="89">
        <v>42970</v>
      </c>
      <c r="R42" s="89">
        <v>42956</v>
      </c>
      <c r="S42" s="89">
        <v>42956</v>
      </c>
      <c r="T42" s="89">
        <v>42956</v>
      </c>
      <c r="U42" s="89">
        <v>42956</v>
      </c>
      <c r="V42" s="89">
        <v>42956</v>
      </c>
      <c r="W42" s="89">
        <v>42956</v>
      </c>
      <c r="X42" s="89">
        <v>42956</v>
      </c>
      <c r="Y42" s="89">
        <v>42956</v>
      </c>
      <c r="Z42" s="89">
        <v>42956</v>
      </c>
      <c r="AA42" s="89">
        <v>42956</v>
      </c>
      <c r="AB42" s="89">
        <v>43144</v>
      </c>
      <c r="AC42" s="90">
        <v>43193</v>
      </c>
      <c r="AD42" s="89">
        <v>43193</v>
      </c>
      <c r="AE42" s="89">
        <v>43193</v>
      </c>
      <c r="AF42" s="89">
        <v>43193</v>
      </c>
      <c r="AG42" s="89">
        <v>43193</v>
      </c>
      <c r="AH42" s="89">
        <v>43193</v>
      </c>
      <c r="AI42" s="89">
        <v>43259</v>
      </c>
      <c r="AJ42" s="80">
        <v>43427</v>
      </c>
      <c r="AK42" s="89">
        <v>43427</v>
      </c>
      <c r="AL42" s="89">
        <v>43427</v>
      </c>
      <c r="AM42" s="89"/>
      <c r="AN42" s="89"/>
      <c r="AO42" s="89"/>
      <c r="AP42" s="89"/>
      <c r="AQ42" s="89"/>
      <c r="AR42" s="89"/>
      <c r="AS42" s="89"/>
      <c r="AT42" s="4"/>
    </row>
    <row r="43" spans="1:46" ht="15" customHeight="1">
      <c r="A43" s="181"/>
      <c r="B43" s="180">
        <v>6</v>
      </c>
      <c r="C43" s="184" t="s">
        <v>78</v>
      </c>
      <c r="D43" s="188" t="s">
        <v>79</v>
      </c>
      <c r="E43" s="185" t="s">
        <v>6</v>
      </c>
      <c r="F43" s="8" t="s">
        <v>7</v>
      </c>
      <c r="G43" s="186" t="s">
        <v>80</v>
      </c>
      <c r="H43" s="34" t="s">
        <v>51</v>
      </c>
      <c r="I43" s="85">
        <v>90</v>
      </c>
      <c r="J43" s="36">
        <f>P43</f>
        <v>60</v>
      </c>
      <c r="K43" s="37" t="s">
        <v>52</v>
      </c>
      <c r="L43" s="37" t="s">
        <v>53</v>
      </c>
      <c r="M43" s="37" t="s">
        <v>52</v>
      </c>
      <c r="N43" s="36">
        <f>I43</f>
        <v>90</v>
      </c>
      <c r="O43" s="63" t="s">
        <v>54</v>
      </c>
      <c r="P43" s="86">
        <v>60</v>
      </c>
      <c r="Q43" s="87">
        <f t="shared" ref="Q43:AS43" si="6">IF(Q44&lt;&gt;""&amp;Q40&lt;&gt;"",Q44-Q40,"")</f>
        <v>127</v>
      </c>
      <c r="R43" s="87">
        <f t="shared" si="6"/>
        <v>139</v>
      </c>
      <c r="S43" s="87">
        <f t="shared" si="6"/>
        <v>141</v>
      </c>
      <c r="T43" s="87">
        <f t="shared" si="6"/>
        <v>134</v>
      </c>
      <c r="U43" s="87">
        <f t="shared" si="6"/>
        <v>152</v>
      </c>
      <c r="V43" s="87">
        <f t="shared" si="6"/>
        <v>155</v>
      </c>
      <c r="W43" s="87">
        <f t="shared" si="6"/>
        <v>153</v>
      </c>
      <c r="X43" s="87">
        <f t="shared" si="6"/>
        <v>250</v>
      </c>
      <c r="Y43" s="87">
        <f t="shared" si="6"/>
        <v>222</v>
      </c>
      <c r="Z43" s="87">
        <f t="shared" si="6"/>
        <v>220</v>
      </c>
      <c r="AA43" s="87">
        <f t="shared" si="6"/>
        <v>198</v>
      </c>
      <c r="AB43" s="87">
        <f t="shared" si="6"/>
        <v>202</v>
      </c>
      <c r="AC43" s="88">
        <f t="shared" si="6"/>
        <v>182</v>
      </c>
      <c r="AD43" s="87">
        <f t="shared" si="6"/>
        <v>170</v>
      </c>
      <c r="AE43" s="87">
        <f t="shared" si="6"/>
        <v>160</v>
      </c>
      <c r="AF43" s="87">
        <f t="shared" si="6"/>
        <v>157</v>
      </c>
      <c r="AG43" s="87">
        <f t="shared" si="6"/>
        <v>149</v>
      </c>
      <c r="AH43" s="87">
        <f t="shared" si="6"/>
        <v>147</v>
      </c>
      <c r="AI43" s="87">
        <f t="shared" si="6"/>
        <v>202</v>
      </c>
      <c r="AJ43" s="87">
        <f t="shared" si="6"/>
        <v>161</v>
      </c>
      <c r="AK43" s="87">
        <f t="shared" si="6"/>
        <v>203</v>
      </c>
      <c r="AL43" s="87">
        <f t="shared" si="6"/>
        <v>218</v>
      </c>
      <c r="AM43" s="87">
        <f t="shared" si="6"/>
        <v>0</v>
      </c>
      <c r="AN43" s="87">
        <f t="shared" si="6"/>
        <v>0</v>
      </c>
      <c r="AO43" s="87">
        <f t="shared" si="6"/>
        <v>0</v>
      </c>
      <c r="AP43" s="87">
        <f t="shared" si="6"/>
        <v>0</v>
      </c>
      <c r="AQ43" s="87">
        <f t="shared" si="6"/>
        <v>0</v>
      </c>
      <c r="AR43" s="87">
        <f t="shared" si="6"/>
        <v>0</v>
      </c>
      <c r="AS43" s="87">
        <f t="shared" si="6"/>
        <v>0</v>
      </c>
      <c r="AT43" s="4"/>
    </row>
    <row r="44" spans="1:46" ht="14.4" customHeight="1">
      <c r="A44" s="181"/>
      <c r="B44" s="180"/>
      <c r="C44" s="184"/>
      <c r="D44" s="188"/>
      <c r="E44" s="185"/>
      <c r="F44" s="8"/>
      <c r="G44" s="186"/>
      <c r="H44" s="187" t="s">
        <v>81</v>
      </c>
      <c r="I44" s="187"/>
      <c r="J44" s="187"/>
      <c r="K44" s="187"/>
      <c r="L44" s="187"/>
      <c r="M44" s="187"/>
      <c r="N44" s="187"/>
      <c r="O44" s="187"/>
      <c r="P44" s="187"/>
      <c r="Q44" s="89">
        <v>43552</v>
      </c>
      <c r="R44" s="89">
        <v>43592</v>
      </c>
      <c r="S44" s="89">
        <v>43629</v>
      </c>
      <c r="T44" s="89">
        <v>43649</v>
      </c>
      <c r="U44" s="89">
        <v>43698</v>
      </c>
      <c r="V44" s="89">
        <v>43720</v>
      </c>
      <c r="W44" s="89">
        <v>43755</v>
      </c>
      <c r="X44" s="89">
        <v>43886</v>
      </c>
      <c r="Y44" s="89">
        <v>43886</v>
      </c>
      <c r="Z44" s="89">
        <v>43909</v>
      </c>
      <c r="AA44" s="89">
        <v>43909</v>
      </c>
      <c r="AB44" s="89">
        <v>43956</v>
      </c>
      <c r="AC44" s="90">
        <v>43963</v>
      </c>
      <c r="AD44" s="89">
        <v>43986</v>
      </c>
      <c r="AE44" s="89">
        <v>44007</v>
      </c>
      <c r="AF44" s="89">
        <v>44028</v>
      </c>
      <c r="AG44" s="80">
        <v>44056</v>
      </c>
      <c r="AH44" s="80" t="s">
        <v>82</v>
      </c>
      <c r="AI44" s="80">
        <v>44168</v>
      </c>
      <c r="AJ44" s="80">
        <v>44168</v>
      </c>
      <c r="AK44" s="80">
        <v>44238</v>
      </c>
      <c r="AL44" s="80">
        <v>44280</v>
      </c>
      <c r="AM44" s="80"/>
      <c r="AN44" s="80"/>
      <c r="AO44" s="80"/>
      <c r="AP44" s="80"/>
      <c r="AQ44" s="80"/>
      <c r="AR44" s="80"/>
      <c r="AS44" s="80"/>
      <c r="AT44" s="4"/>
    </row>
    <row r="45" spans="1:46" ht="14.4" customHeight="1">
      <c r="A45" s="181"/>
      <c r="B45" s="180">
        <v>7</v>
      </c>
      <c r="C45" s="184" t="s">
        <v>83</v>
      </c>
      <c r="D45" s="188" t="s">
        <v>84</v>
      </c>
      <c r="E45" s="185" t="s">
        <v>6</v>
      </c>
      <c r="F45" s="8" t="s">
        <v>7</v>
      </c>
      <c r="G45" s="186" t="s">
        <v>85</v>
      </c>
      <c r="H45" s="34" t="s">
        <v>51</v>
      </c>
      <c r="I45" s="85">
        <v>7</v>
      </c>
      <c r="J45" s="36">
        <f>P45</f>
        <v>5</v>
      </c>
      <c r="K45" s="37" t="s">
        <v>52</v>
      </c>
      <c r="L45" s="37" t="s">
        <v>53</v>
      </c>
      <c r="M45" s="37" t="s">
        <v>52</v>
      </c>
      <c r="N45" s="36">
        <f>I45</f>
        <v>7</v>
      </c>
      <c r="O45" s="63" t="s">
        <v>54</v>
      </c>
      <c r="P45" s="86">
        <v>5</v>
      </c>
      <c r="Q45" s="87">
        <f t="shared" ref="Q45:AJ45" si="7">IF(Q46&lt;&gt;""&amp;Q40&lt;&gt;"",Q40-Q46,"")</f>
        <v>104</v>
      </c>
      <c r="R45" s="87">
        <f t="shared" si="7"/>
        <v>36</v>
      </c>
      <c r="S45" s="87">
        <f t="shared" si="7"/>
        <v>7</v>
      </c>
      <c r="T45" s="87">
        <f t="shared" si="7"/>
        <v>5</v>
      </c>
      <c r="U45" s="87">
        <f t="shared" si="7"/>
        <v>3</v>
      </c>
      <c r="V45" s="87">
        <f t="shared" si="7"/>
        <v>8</v>
      </c>
      <c r="W45" s="87">
        <f t="shared" si="7"/>
        <v>10</v>
      </c>
      <c r="X45" s="87">
        <f t="shared" si="7"/>
        <v>29</v>
      </c>
      <c r="Y45" s="87">
        <f t="shared" si="7"/>
        <v>0</v>
      </c>
      <c r="Z45" s="87">
        <f t="shared" si="7"/>
        <v>0</v>
      </c>
      <c r="AA45" s="87">
        <f t="shared" si="7"/>
        <v>11</v>
      </c>
      <c r="AB45" s="87">
        <f t="shared" si="7"/>
        <v>7</v>
      </c>
      <c r="AC45" s="88">
        <f t="shared" si="7"/>
        <v>0</v>
      </c>
      <c r="AD45" s="87">
        <f t="shared" si="7"/>
        <v>0</v>
      </c>
      <c r="AE45" s="87">
        <f t="shared" si="7"/>
        <v>1</v>
      </c>
      <c r="AF45" s="87">
        <f t="shared" si="7"/>
        <v>0</v>
      </c>
      <c r="AG45" s="87">
        <f t="shared" si="7"/>
        <v>5</v>
      </c>
      <c r="AH45" s="87">
        <f t="shared" si="7"/>
        <v>0</v>
      </c>
      <c r="AI45" s="87">
        <f t="shared" si="7"/>
        <v>4</v>
      </c>
      <c r="AJ45" s="87">
        <f t="shared" si="7"/>
        <v>6</v>
      </c>
      <c r="AK45" s="87">
        <v>3</v>
      </c>
      <c r="AL45" s="87">
        <v>6</v>
      </c>
      <c r="AM45" s="87">
        <v>0</v>
      </c>
      <c r="AN45" s="87">
        <v>0</v>
      </c>
      <c r="AO45" s="87">
        <v>0</v>
      </c>
      <c r="AP45" s="87">
        <v>0</v>
      </c>
      <c r="AQ45" s="87">
        <v>0</v>
      </c>
      <c r="AR45" s="87">
        <v>0</v>
      </c>
      <c r="AS45" s="87">
        <v>0</v>
      </c>
      <c r="AT45" s="4"/>
    </row>
    <row r="46" spans="1:46" ht="14.4" customHeight="1">
      <c r="A46" s="181"/>
      <c r="B46" s="180"/>
      <c r="C46" s="184"/>
      <c r="D46" s="188"/>
      <c r="E46" s="185"/>
      <c r="F46" s="8"/>
      <c r="G46" s="186"/>
      <c r="H46" s="187" t="s">
        <v>86</v>
      </c>
      <c r="I46" s="187"/>
      <c r="J46" s="187"/>
      <c r="K46" s="187"/>
      <c r="L46" s="187"/>
      <c r="M46" s="187"/>
      <c r="N46" s="187"/>
      <c r="O46" s="187"/>
      <c r="P46" s="187"/>
      <c r="Q46" s="89">
        <v>43321</v>
      </c>
      <c r="R46" s="89">
        <v>43417</v>
      </c>
      <c r="S46" s="89">
        <v>43481</v>
      </c>
      <c r="T46" s="89">
        <v>43510</v>
      </c>
      <c r="U46" s="89">
        <v>43543</v>
      </c>
      <c r="V46" s="89">
        <v>43557</v>
      </c>
      <c r="W46" s="89">
        <v>43592</v>
      </c>
      <c r="X46" s="89">
        <v>43607</v>
      </c>
      <c r="Y46" s="89">
        <v>43664</v>
      </c>
      <c r="Z46" s="89">
        <v>43689</v>
      </c>
      <c r="AA46" s="89">
        <v>43700</v>
      </c>
      <c r="AB46" s="89">
        <v>43747</v>
      </c>
      <c r="AC46" s="90">
        <v>43781</v>
      </c>
      <c r="AD46" s="89">
        <v>43816</v>
      </c>
      <c r="AE46" s="89">
        <v>43846</v>
      </c>
      <c r="AF46" s="89">
        <v>43871</v>
      </c>
      <c r="AG46" s="89">
        <v>43902</v>
      </c>
      <c r="AH46" s="89" t="s">
        <v>71</v>
      </c>
      <c r="AI46" s="89">
        <v>43962</v>
      </c>
      <c r="AJ46" s="89">
        <v>44001</v>
      </c>
      <c r="AK46" s="89">
        <v>44033</v>
      </c>
      <c r="AL46" s="89">
        <v>44057</v>
      </c>
      <c r="AM46" s="89"/>
      <c r="AN46" s="89"/>
      <c r="AO46" s="89"/>
      <c r="AP46" s="89"/>
      <c r="AQ46" s="89"/>
      <c r="AR46" s="89"/>
      <c r="AS46" s="89"/>
      <c r="AT46" s="4"/>
    </row>
    <row r="47" spans="1:46" ht="14.4" customHeight="1">
      <c r="A47" s="181"/>
      <c r="B47" s="189">
        <v>8</v>
      </c>
      <c r="C47" s="190" t="s">
        <v>87</v>
      </c>
      <c r="D47" s="191" t="s">
        <v>88</v>
      </c>
      <c r="E47" s="192" t="s">
        <v>6</v>
      </c>
      <c r="F47" s="193" t="s">
        <v>7</v>
      </c>
      <c r="G47" s="194" t="s">
        <v>85</v>
      </c>
      <c r="H47" s="34" t="s">
        <v>51</v>
      </c>
      <c r="I47" s="85">
        <v>30</v>
      </c>
      <c r="J47" s="36">
        <f>P47</f>
        <v>25</v>
      </c>
      <c r="K47" s="37" t="s">
        <v>52</v>
      </c>
      <c r="L47" s="37" t="s">
        <v>53</v>
      </c>
      <c r="M47" s="37" t="s">
        <v>52</v>
      </c>
      <c r="N47" s="36">
        <f>I47</f>
        <v>30</v>
      </c>
      <c r="O47" s="63" t="s">
        <v>54</v>
      </c>
      <c r="P47" s="86">
        <v>25</v>
      </c>
      <c r="Q47" s="87">
        <f t="shared" ref="Q47:AI47" si="8">IF(Q48&lt;&gt;""&amp;Q40&lt;&gt;"",Q40-Q48,"")</f>
        <v>552</v>
      </c>
      <c r="R47" s="87">
        <f t="shared" si="8"/>
        <v>580</v>
      </c>
      <c r="S47" s="87">
        <f t="shared" si="8"/>
        <v>420</v>
      </c>
      <c r="T47" s="87">
        <f t="shared" si="8"/>
        <v>624</v>
      </c>
      <c r="U47" s="87">
        <f t="shared" si="8"/>
        <v>477</v>
      </c>
      <c r="V47" s="87">
        <f t="shared" si="8"/>
        <v>496</v>
      </c>
      <c r="W47" s="87">
        <f t="shared" si="8"/>
        <v>711</v>
      </c>
      <c r="X47" s="87">
        <f t="shared" si="8"/>
        <v>745</v>
      </c>
      <c r="Y47" s="87">
        <f t="shared" si="8"/>
        <v>773</v>
      </c>
      <c r="Z47" s="87">
        <f t="shared" si="8"/>
        <v>129</v>
      </c>
      <c r="AA47" s="87">
        <f t="shared" si="8"/>
        <v>746</v>
      </c>
      <c r="AB47" s="87">
        <f t="shared" si="8"/>
        <v>789</v>
      </c>
      <c r="AC47" s="88">
        <f t="shared" si="8"/>
        <v>6</v>
      </c>
      <c r="AD47" s="87">
        <f t="shared" si="8"/>
        <v>313</v>
      </c>
      <c r="AE47" s="87">
        <f t="shared" si="8"/>
        <v>56</v>
      </c>
      <c r="AF47" s="87">
        <f t="shared" si="8"/>
        <v>32</v>
      </c>
      <c r="AG47" s="87">
        <f t="shared" si="8"/>
        <v>47</v>
      </c>
      <c r="AH47" s="87">
        <f t="shared" si="8"/>
        <v>55</v>
      </c>
      <c r="AI47" s="87">
        <f t="shared" si="8"/>
        <v>49</v>
      </c>
      <c r="AJ47" s="87">
        <f>IF(AJ48&lt;&gt;""&amp;AJ40&lt;&gt;"",AJ40-AJ48,"""")</f>
        <v>82</v>
      </c>
      <c r="AK47" s="87">
        <f t="shared" ref="AK47:AS47" si="9">IF(AK48&lt;&gt;""&amp;AK40&lt;&gt;"",AK40-AK48,"")</f>
        <v>31</v>
      </c>
      <c r="AL47" s="87">
        <f t="shared" si="9"/>
        <v>35</v>
      </c>
      <c r="AM47" s="87">
        <f t="shared" si="9"/>
        <v>0</v>
      </c>
      <c r="AN47" s="87">
        <f t="shared" si="9"/>
        <v>0</v>
      </c>
      <c r="AO47" s="87">
        <f t="shared" si="9"/>
        <v>0</v>
      </c>
      <c r="AP47" s="87">
        <f t="shared" si="9"/>
        <v>0</v>
      </c>
      <c r="AQ47" s="87">
        <f t="shared" si="9"/>
        <v>0</v>
      </c>
      <c r="AR47" s="87">
        <f t="shared" si="9"/>
        <v>0</v>
      </c>
      <c r="AS47" s="87">
        <f t="shared" si="9"/>
        <v>0</v>
      </c>
      <c r="AT47" s="195"/>
    </row>
    <row r="48" spans="1:46" ht="34.200000000000003" customHeight="1">
      <c r="A48" s="181"/>
      <c r="B48" s="189"/>
      <c r="C48" s="190"/>
      <c r="D48" s="191"/>
      <c r="E48" s="192"/>
      <c r="F48" s="193"/>
      <c r="G48" s="194"/>
      <c r="H48" s="196" t="s">
        <v>89</v>
      </c>
      <c r="I48" s="196"/>
      <c r="J48" s="196"/>
      <c r="K48" s="196"/>
      <c r="L48" s="196"/>
      <c r="M48" s="196"/>
      <c r="N48" s="196"/>
      <c r="O48" s="196"/>
      <c r="P48" s="196"/>
      <c r="Q48" s="92">
        <v>42873</v>
      </c>
      <c r="R48" s="92">
        <v>42873</v>
      </c>
      <c r="S48" s="92">
        <v>43068</v>
      </c>
      <c r="T48" s="92">
        <v>42891</v>
      </c>
      <c r="U48" s="92">
        <v>43069</v>
      </c>
      <c r="V48" s="92">
        <v>43069</v>
      </c>
      <c r="W48" s="92">
        <v>42891</v>
      </c>
      <c r="X48" s="92">
        <v>42891</v>
      </c>
      <c r="Y48" s="92">
        <v>42891</v>
      </c>
      <c r="Z48" s="92">
        <v>43560</v>
      </c>
      <c r="AA48" s="92">
        <v>42965</v>
      </c>
      <c r="AB48" s="92">
        <v>42965</v>
      </c>
      <c r="AC48" s="93">
        <v>43775</v>
      </c>
      <c r="AD48" s="92">
        <v>43503</v>
      </c>
      <c r="AE48" s="92">
        <v>43791</v>
      </c>
      <c r="AF48" s="92">
        <v>43839</v>
      </c>
      <c r="AG48" s="92">
        <v>43860</v>
      </c>
      <c r="AH48" s="92" t="s">
        <v>90</v>
      </c>
      <c r="AI48" s="92" t="s">
        <v>91</v>
      </c>
      <c r="AJ48" s="92">
        <v>43925</v>
      </c>
      <c r="AK48" s="92">
        <v>44004</v>
      </c>
      <c r="AL48" s="92">
        <v>44027</v>
      </c>
      <c r="AM48" s="92"/>
      <c r="AN48" s="92"/>
      <c r="AO48" s="92"/>
      <c r="AP48" s="92"/>
      <c r="AQ48" s="92"/>
      <c r="AR48" s="92"/>
      <c r="AS48" s="92"/>
      <c r="AT48" s="195"/>
    </row>
    <row r="49" spans="1:46" ht="14.4" customHeight="1">
      <c r="A49" s="181"/>
      <c r="B49" s="189"/>
      <c r="C49" s="190"/>
      <c r="D49" s="191" t="s">
        <v>92</v>
      </c>
      <c r="E49" s="192" t="s">
        <v>6</v>
      </c>
      <c r="F49" s="193" t="s">
        <v>7</v>
      </c>
      <c r="G49" s="194" t="s">
        <v>85</v>
      </c>
      <c r="H49" s="34" t="s">
        <v>51</v>
      </c>
      <c r="I49" s="85">
        <v>15</v>
      </c>
      <c r="J49" s="36">
        <f>P49</f>
        <v>10</v>
      </c>
      <c r="K49" s="37" t="s">
        <v>52</v>
      </c>
      <c r="L49" s="37" t="s">
        <v>53</v>
      </c>
      <c r="M49" s="37" t="s">
        <v>52</v>
      </c>
      <c r="N49" s="36">
        <f>I49</f>
        <v>15</v>
      </c>
      <c r="O49" s="63" t="s">
        <v>54</v>
      </c>
      <c r="P49" s="86">
        <v>10</v>
      </c>
      <c r="Q49" s="87">
        <f t="shared" ref="Q49:AS49" si="10">IF(Q50&lt;&gt;""&amp;Q40&lt;&gt;"",Q40-Q50,"")</f>
        <v>306</v>
      </c>
      <c r="R49" s="87">
        <f t="shared" si="10"/>
        <v>219</v>
      </c>
      <c r="S49" s="87">
        <f t="shared" si="10"/>
        <v>209</v>
      </c>
      <c r="T49" s="87">
        <f t="shared" si="10"/>
        <v>116</v>
      </c>
      <c r="U49" s="87">
        <f t="shared" si="10"/>
        <v>108</v>
      </c>
      <c r="V49" s="87">
        <f t="shared" si="10"/>
        <v>90</v>
      </c>
      <c r="W49" s="87">
        <f t="shared" si="10"/>
        <v>93</v>
      </c>
      <c r="X49" s="87">
        <f t="shared" si="10"/>
        <v>121</v>
      </c>
      <c r="Y49" s="87">
        <f t="shared" si="10"/>
        <v>111</v>
      </c>
      <c r="Z49" s="87">
        <f t="shared" si="10"/>
        <v>68</v>
      </c>
      <c r="AA49" s="87">
        <f t="shared" si="10"/>
        <v>50</v>
      </c>
      <c r="AB49" s="87">
        <f t="shared" si="10"/>
        <v>92</v>
      </c>
      <c r="AC49" s="88">
        <f t="shared" si="10"/>
        <v>103</v>
      </c>
      <c r="AD49" s="87">
        <f t="shared" si="10"/>
        <v>127</v>
      </c>
      <c r="AE49" s="87">
        <f t="shared" si="10"/>
        <v>133</v>
      </c>
      <c r="AF49" s="87">
        <f t="shared" si="10"/>
        <v>118</v>
      </c>
      <c r="AG49" s="87">
        <f t="shared" si="10"/>
        <v>124</v>
      </c>
      <c r="AH49" s="87">
        <f t="shared" si="10"/>
        <v>70</v>
      </c>
      <c r="AI49" s="87">
        <f t="shared" si="10"/>
        <v>74</v>
      </c>
      <c r="AJ49" s="87">
        <f t="shared" si="10"/>
        <v>73</v>
      </c>
      <c r="AK49" s="87">
        <f t="shared" si="10"/>
        <v>59</v>
      </c>
      <c r="AL49" s="87">
        <f t="shared" si="10"/>
        <v>86</v>
      </c>
      <c r="AM49" s="87">
        <f t="shared" si="10"/>
        <v>0</v>
      </c>
      <c r="AN49" s="87">
        <f t="shared" si="10"/>
        <v>0</v>
      </c>
      <c r="AO49" s="87">
        <f t="shared" si="10"/>
        <v>0</v>
      </c>
      <c r="AP49" s="87">
        <f t="shared" si="10"/>
        <v>0</v>
      </c>
      <c r="AQ49" s="87">
        <f t="shared" si="10"/>
        <v>0</v>
      </c>
      <c r="AR49" s="87">
        <f t="shared" si="10"/>
        <v>0</v>
      </c>
      <c r="AS49" s="87">
        <f t="shared" si="10"/>
        <v>0</v>
      </c>
      <c r="AT49" s="195"/>
    </row>
    <row r="50" spans="1:46" ht="21.6" customHeight="1">
      <c r="A50" s="181"/>
      <c r="B50" s="189"/>
      <c r="C50" s="190"/>
      <c r="D50" s="191"/>
      <c r="E50" s="192"/>
      <c r="F50" s="193"/>
      <c r="G50" s="194"/>
      <c r="H50" s="196" t="s">
        <v>93</v>
      </c>
      <c r="I50" s="196"/>
      <c r="J50" s="196"/>
      <c r="K50" s="196"/>
      <c r="L50" s="196"/>
      <c r="M50" s="196"/>
      <c r="N50" s="196"/>
      <c r="O50" s="196"/>
      <c r="P50" s="196"/>
      <c r="Q50" s="92">
        <v>43119</v>
      </c>
      <c r="R50" s="92">
        <v>43234</v>
      </c>
      <c r="S50" s="92">
        <v>43279</v>
      </c>
      <c r="T50" s="92">
        <v>43399</v>
      </c>
      <c r="U50" s="92">
        <v>43438</v>
      </c>
      <c r="V50" s="92">
        <v>43475</v>
      </c>
      <c r="W50" s="92">
        <v>43509</v>
      </c>
      <c r="X50" s="92">
        <v>43515</v>
      </c>
      <c r="Y50" s="92">
        <v>43553</v>
      </c>
      <c r="Z50" s="92">
        <v>43621</v>
      </c>
      <c r="AA50" s="92">
        <v>43661</v>
      </c>
      <c r="AB50" s="92">
        <v>43662</v>
      </c>
      <c r="AC50" s="93">
        <v>43678</v>
      </c>
      <c r="AD50" s="92">
        <v>43689</v>
      </c>
      <c r="AE50" s="92">
        <v>43714</v>
      </c>
      <c r="AF50" s="92">
        <v>43753</v>
      </c>
      <c r="AG50" s="92">
        <v>43783</v>
      </c>
      <c r="AH50" s="92" t="s">
        <v>94</v>
      </c>
      <c r="AI50" s="92" t="s">
        <v>95</v>
      </c>
      <c r="AJ50" s="92" t="s">
        <v>96</v>
      </c>
      <c r="AK50" s="92">
        <v>43976</v>
      </c>
      <c r="AL50" s="92">
        <v>43976</v>
      </c>
      <c r="AM50" s="92"/>
      <c r="AN50" s="92"/>
      <c r="AO50" s="92"/>
      <c r="AP50" s="92"/>
      <c r="AQ50" s="92"/>
      <c r="AR50" s="92"/>
      <c r="AS50" s="92"/>
      <c r="AT50" s="195"/>
    </row>
    <row r="51" spans="1:46" ht="20.399999999999999" customHeight="1">
      <c r="A51" s="181"/>
      <c r="B51" s="197">
        <v>9</v>
      </c>
      <c r="C51" s="198" t="s">
        <v>97</v>
      </c>
      <c r="D51" s="91" t="s">
        <v>98</v>
      </c>
      <c r="E51" s="83" t="s">
        <v>6</v>
      </c>
      <c r="F51" s="21" t="s">
        <v>7</v>
      </c>
      <c r="G51" s="84" t="s">
        <v>85</v>
      </c>
      <c r="H51" s="34" t="s">
        <v>51</v>
      </c>
      <c r="I51" s="85">
        <v>614</v>
      </c>
      <c r="J51" s="36">
        <v>614</v>
      </c>
      <c r="K51" s="37" t="s">
        <v>52</v>
      </c>
      <c r="L51" s="37" t="s">
        <v>53</v>
      </c>
      <c r="M51" s="37" t="s">
        <v>52</v>
      </c>
      <c r="N51" s="36">
        <v>555</v>
      </c>
      <c r="O51" s="63" t="s">
        <v>54</v>
      </c>
      <c r="P51" s="86">
        <v>555</v>
      </c>
      <c r="Q51" s="61">
        <v>1179</v>
      </c>
      <c r="R51" s="95">
        <v>1094</v>
      </c>
      <c r="S51" s="95">
        <v>985</v>
      </c>
      <c r="T51" s="95">
        <v>648</v>
      </c>
      <c r="U51" s="95">
        <v>704</v>
      </c>
      <c r="V51" s="95">
        <v>738</v>
      </c>
      <c r="W51" s="95">
        <v>655</v>
      </c>
      <c r="X51" s="95">
        <v>561</v>
      </c>
      <c r="Y51" s="95">
        <v>585</v>
      </c>
      <c r="Z51" s="95">
        <v>584</v>
      </c>
      <c r="AA51" s="95">
        <v>533</v>
      </c>
      <c r="AB51" s="95">
        <v>520</v>
      </c>
      <c r="AC51" s="96">
        <v>476</v>
      </c>
      <c r="AD51" s="95">
        <v>545</v>
      </c>
      <c r="AE51" s="95">
        <v>476</v>
      </c>
      <c r="AF51" s="95">
        <v>421</v>
      </c>
      <c r="AG51" s="95">
        <v>489</v>
      </c>
      <c r="AH51" s="95">
        <v>337</v>
      </c>
      <c r="AI51" s="95">
        <v>376</v>
      </c>
      <c r="AJ51" s="95">
        <v>387</v>
      </c>
      <c r="AK51" s="95">
        <v>515</v>
      </c>
      <c r="AL51" s="95">
        <v>508</v>
      </c>
      <c r="AM51" s="95"/>
      <c r="AN51" s="95"/>
      <c r="AO51" s="95"/>
      <c r="AP51" s="95"/>
      <c r="AQ51" s="95"/>
      <c r="AR51" s="95"/>
      <c r="AS51" s="95"/>
      <c r="AT51" s="19"/>
    </row>
    <row r="52" spans="1:46" ht="40.799999999999997">
      <c r="A52" s="181"/>
      <c r="B52" s="197"/>
      <c r="C52" s="198"/>
      <c r="D52" s="91" t="s">
        <v>99</v>
      </c>
      <c r="E52" s="83" t="s">
        <v>6</v>
      </c>
      <c r="F52" s="21" t="s">
        <v>7</v>
      </c>
      <c r="G52" s="84" t="s">
        <v>85</v>
      </c>
      <c r="H52" s="34" t="s">
        <v>51</v>
      </c>
      <c r="I52" s="85">
        <v>360</v>
      </c>
      <c r="J52" s="36">
        <v>360</v>
      </c>
      <c r="K52" s="37" t="s">
        <v>52</v>
      </c>
      <c r="L52" s="37" t="s">
        <v>53</v>
      </c>
      <c r="M52" s="37" t="s">
        <v>52</v>
      </c>
      <c r="N52" s="36">
        <v>328</v>
      </c>
      <c r="O52" s="63" t="s">
        <v>54</v>
      </c>
      <c r="P52" s="86">
        <v>328</v>
      </c>
      <c r="Q52" s="61">
        <v>868</v>
      </c>
      <c r="R52" s="95">
        <v>709</v>
      </c>
      <c r="S52" s="95">
        <v>758</v>
      </c>
      <c r="T52" s="95">
        <v>214</v>
      </c>
      <c r="U52" s="95">
        <v>433</v>
      </c>
      <c r="V52" s="95">
        <v>441</v>
      </c>
      <c r="W52" s="95">
        <v>410</v>
      </c>
      <c r="X52" s="95">
        <v>389</v>
      </c>
      <c r="Y52" s="95">
        <v>346</v>
      </c>
      <c r="Z52" s="95">
        <v>307</v>
      </c>
      <c r="AA52" s="95">
        <v>286</v>
      </c>
      <c r="AB52" s="95">
        <v>245</v>
      </c>
      <c r="AC52" s="96">
        <v>311</v>
      </c>
      <c r="AD52" s="95">
        <v>292</v>
      </c>
      <c r="AE52" s="95">
        <v>153</v>
      </c>
      <c r="AF52" s="95">
        <v>188</v>
      </c>
      <c r="AG52" s="95">
        <v>256</v>
      </c>
      <c r="AH52" s="95">
        <v>161</v>
      </c>
      <c r="AI52" s="95">
        <v>202</v>
      </c>
      <c r="AJ52" s="95">
        <v>195</v>
      </c>
      <c r="AK52" s="95">
        <v>311</v>
      </c>
      <c r="AL52" s="95">
        <v>319</v>
      </c>
      <c r="AM52" s="95"/>
      <c r="AN52" s="95"/>
      <c r="AO52" s="95"/>
      <c r="AP52" s="95"/>
      <c r="AQ52" s="95"/>
      <c r="AR52" s="95"/>
      <c r="AS52" s="95"/>
      <c r="AT52" s="19"/>
    </row>
    <row r="53" spans="1:46" ht="14.4" customHeight="1">
      <c r="A53" s="199" t="s">
        <v>100</v>
      </c>
      <c r="B53" s="200">
        <v>10</v>
      </c>
      <c r="C53" s="179" t="s">
        <v>101</v>
      </c>
      <c r="D53" s="179" t="s">
        <v>102</v>
      </c>
      <c r="E53" s="179" t="s">
        <v>6</v>
      </c>
      <c r="F53" s="179" t="s">
        <v>7</v>
      </c>
      <c r="G53" s="179" t="s">
        <v>80</v>
      </c>
      <c r="H53" s="97" t="s">
        <v>54</v>
      </c>
      <c r="I53" s="98">
        <v>0.5</v>
      </c>
      <c r="J53" s="99">
        <f>I53</f>
        <v>0.5</v>
      </c>
      <c r="K53" s="100" t="s">
        <v>52</v>
      </c>
      <c r="L53" s="100" t="s">
        <v>53</v>
      </c>
      <c r="M53" s="100" t="s">
        <v>52</v>
      </c>
      <c r="N53" s="99">
        <f>P53</f>
        <v>0.65</v>
      </c>
      <c r="O53" s="101" t="s">
        <v>51</v>
      </c>
      <c r="P53" s="102">
        <v>0.65</v>
      </c>
      <c r="Q53" s="103">
        <f t="shared" ref="Q53:AS53" si="11">Q55/Q54</f>
        <v>1</v>
      </c>
      <c r="R53" s="103">
        <f t="shared" si="11"/>
        <v>0.45714285714285713</v>
      </c>
      <c r="S53" s="103">
        <f t="shared" si="11"/>
        <v>0.6470588235294118</v>
      </c>
      <c r="T53" s="103">
        <f t="shared" si="11"/>
        <v>0.70588235294117652</v>
      </c>
      <c r="U53" s="103">
        <f t="shared" si="11"/>
        <v>0.60416666666666663</v>
      </c>
      <c r="V53" s="103">
        <f t="shared" si="11"/>
        <v>0.63414634146341464</v>
      </c>
      <c r="W53" s="103">
        <f t="shared" si="11"/>
        <v>0.52631578947368418</v>
      </c>
      <c r="X53" s="103">
        <f t="shared" si="11"/>
        <v>0.54545454545454541</v>
      </c>
      <c r="Y53" s="103">
        <f t="shared" si="11"/>
        <v>0.6428571428571429</v>
      </c>
      <c r="Z53" s="103">
        <f t="shared" si="11"/>
        <v>0.32558139534883723</v>
      </c>
      <c r="AA53" s="103">
        <f t="shared" si="11"/>
        <v>0.25490196078431371</v>
      </c>
      <c r="AB53" s="103">
        <f t="shared" si="11"/>
        <v>0.45454545454545453</v>
      </c>
      <c r="AC53" s="104">
        <f t="shared" si="11"/>
        <v>0.50819672131147542</v>
      </c>
      <c r="AD53" s="103">
        <f t="shared" si="11"/>
        <v>0.54385964912280704</v>
      </c>
      <c r="AE53" s="103">
        <f t="shared" si="11"/>
        <v>0.6470588235294118</v>
      </c>
      <c r="AF53" s="103">
        <f t="shared" si="11"/>
        <v>0.5161290322580645</v>
      </c>
      <c r="AG53" s="103">
        <f t="shared" si="11"/>
        <v>0.60416666666666663</v>
      </c>
      <c r="AH53" s="103">
        <f t="shared" si="11"/>
        <v>0.35185185185185186</v>
      </c>
      <c r="AI53" s="103">
        <f t="shared" si="11"/>
        <v>6.25E-2</v>
      </c>
      <c r="AJ53" s="103">
        <f t="shared" si="11"/>
        <v>5.8823529411764705E-2</v>
      </c>
      <c r="AK53" s="103">
        <f t="shared" si="11"/>
        <v>0.22222222222222221</v>
      </c>
      <c r="AL53" s="103">
        <f t="shared" si="11"/>
        <v>0.24324324324324326</v>
      </c>
      <c r="AM53" s="103" t="e">
        <f t="shared" si="11"/>
        <v>#DIV/0!</v>
      </c>
      <c r="AN53" s="103" t="e">
        <f t="shared" si="11"/>
        <v>#DIV/0!</v>
      </c>
      <c r="AO53" s="103" t="e">
        <f t="shared" si="11"/>
        <v>#DIV/0!</v>
      </c>
      <c r="AP53" s="103" t="e">
        <f t="shared" si="11"/>
        <v>#DIV/0!</v>
      </c>
      <c r="AQ53" s="103" t="e">
        <f t="shared" si="11"/>
        <v>#DIV/0!</v>
      </c>
      <c r="AR53" s="103" t="e">
        <f t="shared" si="11"/>
        <v>#DIV/0!</v>
      </c>
      <c r="AS53" s="103" t="e">
        <f t="shared" si="11"/>
        <v>#DIV/0!</v>
      </c>
      <c r="AT53" s="105"/>
    </row>
    <row r="54" spans="1:46" ht="14.4" customHeight="1">
      <c r="A54" s="199"/>
      <c r="B54" s="200"/>
      <c r="C54" s="179"/>
      <c r="D54" s="179"/>
      <c r="E54" s="179"/>
      <c r="F54" s="179"/>
      <c r="G54" s="179"/>
      <c r="H54" s="187" t="s">
        <v>103</v>
      </c>
      <c r="I54" s="187"/>
      <c r="J54" s="187"/>
      <c r="K54" s="187"/>
      <c r="L54" s="187"/>
      <c r="M54" s="187"/>
      <c r="N54" s="187"/>
      <c r="O54" s="187"/>
      <c r="P54" s="187"/>
      <c r="Q54" s="106">
        <v>1</v>
      </c>
      <c r="R54" s="106">
        <v>35</v>
      </c>
      <c r="S54" s="106">
        <v>17</v>
      </c>
      <c r="T54" s="106">
        <v>34</v>
      </c>
      <c r="U54" s="106">
        <v>48</v>
      </c>
      <c r="V54" s="106">
        <v>41</v>
      </c>
      <c r="W54" s="106">
        <v>38</v>
      </c>
      <c r="X54" s="106">
        <v>44</v>
      </c>
      <c r="Y54" s="106">
        <v>42</v>
      </c>
      <c r="Z54" s="106">
        <v>43</v>
      </c>
      <c r="AA54" s="106">
        <v>51</v>
      </c>
      <c r="AB54" s="106">
        <v>44</v>
      </c>
      <c r="AC54" s="96">
        <v>61</v>
      </c>
      <c r="AD54" s="106">
        <v>57</v>
      </c>
      <c r="AE54" s="106">
        <v>17</v>
      </c>
      <c r="AF54" s="106">
        <v>31</v>
      </c>
      <c r="AG54" s="106">
        <v>48</v>
      </c>
      <c r="AH54" s="106">
        <v>54</v>
      </c>
      <c r="AI54" s="106">
        <v>32</v>
      </c>
      <c r="AJ54" s="106">
        <v>34</v>
      </c>
      <c r="AK54" s="106">
        <v>27</v>
      </c>
      <c r="AL54" s="106">
        <v>37</v>
      </c>
      <c r="AM54" s="106"/>
      <c r="AN54" s="106"/>
      <c r="AO54" s="106"/>
      <c r="AP54" s="106"/>
      <c r="AQ54" s="106"/>
      <c r="AR54" s="106"/>
      <c r="AS54" s="106"/>
      <c r="AT54" s="19"/>
    </row>
    <row r="55" spans="1:46" ht="15" customHeight="1">
      <c r="A55" s="199"/>
      <c r="B55" s="200"/>
      <c r="C55" s="179"/>
      <c r="D55" s="179"/>
      <c r="E55" s="179"/>
      <c r="F55" s="179"/>
      <c r="G55" s="179"/>
      <c r="H55" s="187" t="s">
        <v>104</v>
      </c>
      <c r="I55" s="187"/>
      <c r="J55" s="187"/>
      <c r="K55" s="187"/>
      <c r="L55" s="187"/>
      <c r="M55" s="187"/>
      <c r="N55" s="187"/>
      <c r="O55" s="187"/>
      <c r="P55" s="187"/>
      <c r="Q55" s="106">
        <v>1</v>
      </c>
      <c r="R55" s="106">
        <v>16</v>
      </c>
      <c r="S55" s="106">
        <v>11</v>
      </c>
      <c r="T55" s="106">
        <v>24</v>
      </c>
      <c r="U55" s="106">
        <v>29</v>
      </c>
      <c r="V55" s="106">
        <v>26</v>
      </c>
      <c r="W55" s="106">
        <v>20</v>
      </c>
      <c r="X55" s="106">
        <v>24</v>
      </c>
      <c r="Y55" s="106">
        <v>27</v>
      </c>
      <c r="Z55" s="106">
        <v>14</v>
      </c>
      <c r="AA55" s="106">
        <v>13</v>
      </c>
      <c r="AB55" s="106">
        <v>20</v>
      </c>
      <c r="AC55" s="96">
        <v>31</v>
      </c>
      <c r="AD55" s="106">
        <v>31</v>
      </c>
      <c r="AE55" s="106">
        <v>11</v>
      </c>
      <c r="AF55" s="106">
        <v>16</v>
      </c>
      <c r="AG55" s="106">
        <v>29</v>
      </c>
      <c r="AH55" s="106">
        <v>19</v>
      </c>
      <c r="AI55" s="106">
        <v>2</v>
      </c>
      <c r="AJ55" s="106">
        <v>2</v>
      </c>
      <c r="AK55" s="106">
        <v>6</v>
      </c>
      <c r="AL55" s="106">
        <v>9</v>
      </c>
      <c r="AM55" s="106"/>
      <c r="AN55" s="106"/>
      <c r="AO55" s="106"/>
      <c r="AP55" s="106"/>
      <c r="AQ55" s="106"/>
      <c r="AR55" s="106"/>
      <c r="AS55" s="106"/>
      <c r="AT55" s="19"/>
    </row>
    <row r="56" spans="1:46" ht="20.399999999999999">
      <c r="A56" s="199"/>
      <c r="B56" s="107">
        <v>11</v>
      </c>
      <c r="C56" s="108" t="s">
        <v>105</v>
      </c>
      <c r="D56" s="56" t="s">
        <v>106</v>
      </c>
      <c r="E56" s="56" t="s">
        <v>6</v>
      </c>
      <c r="F56" s="21" t="s">
        <v>7</v>
      </c>
      <c r="G56" s="57" t="s">
        <v>107</v>
      </c>
      <c r="H56" s="97" t="s">
        <v>54</v>
      </c>
      <c r="I56" s="85">
        <v>90</v>
      </c>
      <c r="J56" s="36">
        <f>I56</f>
        <v>90</v>
      </c>
      <c r="K56" s="37" t="s">
        <v>52</v>
      </c>
      <c r="L56" s="37" t="s">
        <v>53</v>
      </c>
      <c r="M56" s="37" t="s">
        <v>52</v>
      </c>
      <c r="N56" s="36">
        <f>P56</f>
        <v>95</v>
      </c>
      <c r="O56" s="101" t="s">
        <v>51</v>
      </c>
      <c r="P56" s="86">
        <v>95</v>
      </c>
      <c r="Q56" s="106">
        <v>0</v>
      </c>
      <c r="R56" s="106">
        <v>117</v>
      </c>
      <c r="S56" s="106">
        <v>103</v>
      </c>
      <c r="T56" s="106">
        <v>115</v>
      </c>
      <c r="U56" s="106">
        <v>97</v>
      </c>
      <c r="V56" s="106">
        <v>86</v>
      </c>
      <c r="W56" s="106">
        <v>112</v>
      </c>
      <c r="X56" s="106">
        <v>145</v>
      </c>
      <c r="Y56" s="106">
        <v>153</v>
      </c>
      <c r="Z56" s="106">
        <v>162</v>
      </c>
      <c r="AA56" s="106">
        <v>156</v>
      </c>
      <c r="AB56" s="106">
        <v>138</v>
      </c>
      <c r="AC56" s="96">
        <v>124</v>
      </c>
      <c r="AD56" s="106">
        <v>115</v>
      </c>
      <c r="AE56" s="106">
        <v>125</v>
      </c>
      <c r="AF56" s="106">
        <v>125</v>
      </c>
      <c r="AG56" s="106">
        <v>107</v>
      </c>
      <c r="AH56" s="106">
        <v>99</v>
      </c>
      <c r="AI56" s="106">
        <v>117</v>
      </c>
      <c r="AJ56" s="106">
        <v>142</v>
      </c>
      <c r="AK56" s="106">
        <v>160</v>
      </c>
      <c r="AL56" s="106">
        <v>141</v>
      </c>
      <c r="AM56" s="106"/>
      <c r="AN56" s="106"/>
      <c r="AO56" s="106"/>
      <c r="AP56" s="106"/>
      <c r="AQ56" s="106"/>
      <c r="AR56" s="106"/>
      <c r="AS56" s="106"/>
      <c r="AT56" s="19"/>
    </row>
    <row r="57" spans="1:46" ht="20.399999999999999">
      <c r="A57" s="199"/>
      <c r="B57" s="107">
        <v>12</v>
      </c>
      <c r="C57" s="108" t="s">
        <v>108</v>
      </c>
      <c r="D57" s="56" t="s">
        <v>109</v>
      </c>
      <c r="E57" s="56" t="s">
        <v>6</v>
      </c>
      <c r="F57" s="21" t="s">
        <v>7</v>
      </c>
      <c r="G57" s="57" t="s">
        <v>76</v>
      </c>
      <c r="H57" s="34" t="s">
        <v>51</v>
      </c>
      <c r="I57" s="85">
        <v>58</v>
      </c>
      <c r="J57" s="36">
        <f>P57</f>
        <v>54</v>
      </c>
      <c r="K57" s="37" t="s">
        <v>52</v>
      </c>
      <c r="L57" s="37" t="s">
        <v>53</v>
      </c>
      <c r="M57" s="37" t="s">
        <v>52</v>
      </c>
      <c r="N57" s="36">
        <f>I57</f>
        <v>58</v>
      </c>
      <c r="O57" s="63" t="s">
        <v>54</v>
      </c>
      <c r="P57" s="86">
        <v>54</v>
      </c>
      <c r="Q57" s="106">
        <v>55</v>
      </c>
      <c r="R57" s="106">
        <v>60</v>
      </c>
      <c r="S57" s="106">
        <v>76</v>
      </c>
      <c r="T57" s="106">
        <v>72</v>
      </c>
      <c r="U57" s="106">
        <v>75</v>
      </c>
      <c r="V57" s="106">
        <v>85</v>
      </c>
      <c r="W57" s="106">
        <v>72</v>
      </c>
      <c r="X57" s="106">
        <v>81</v>
      </c>
      <c r="Y57" s="106">
        <v>86</v>
      </c>
      <c r="Z57" s="106">
        <v>92</v>
      </c>
      <c r="AA57" s="106">
        <v>75</v>
      </c>
      <c r="AB57" s="106">
        <v>69</v>
      </c>
      <c r="AC57" s="96">
        <v>88</v>
      </c>
      <c r="AD57" s="106">
        <v>91</v>
      </c>
      <c r="AE57" s="106">
        <v>83</v>
      </c>
      <c r="AF57" s="106">
        <v>85</v>
      </c>
      <c r="AG57" s="106">
        <v>75</v>
      </c>
      <c r="AH57" s="106">
        <v>51</v>
      </c>
      <c r="AI57" s="106">
        <v>46</v>
      </c>
      <c r="AJ57" s="106">
        <v>44</v>
      </c>
      <c r="AK57" s="106">
        <v>37</v>
      </c>
      <c r="AL57" s="106">
        <v>37</v>
      </c>
      <c r="AM57" s="106"/>
      <c r="AN57" s="106"/>
      <c r="AO57" s="106"/>
      <c r="AP57" s="106"/>
      <c r="AQ57" s="106"/>
      <c r="AR57" s="106"/>
      <c r="AS57" s="106"/>
      <c r="AT57" s="19"/>
    </row>
    <row r="58" spans="1:46" ht="14.4" customHeight="1">
      <c r="A58" s="199"/>
      <c r="B58" s="201">
        <v>13</v>
      </c>
      <c r="C58" s="202" t="s">
        <v>110</v>
      </c>
      <c r="D58" s="202" t="s">
        <v>111</v>
      </c>
      <c r="E58" s="8" t="s">
        <v>6</v>
      </c>
      <c r="F58" s="8" t="s">
        <v>7</v>
      </c>
      <c r="G58" s="8" t="s">
        <v>8</v>
      </c>
      <c r="H58" s="5" t="s">
        <v>10</v>
      </c>
      <c r="I58" s="5"/>
      <c r="J58" s="5"/>
      <c r="K58" s="5"/>
      <c r="L58" s="5"/>
      <c r="M58" s="5"/>
      <c r="N58" s="5"/>
      <c r="O58" s="5"/>
      <c r="P58" s="5"/>
      <c r="Q58" s="110">
        <v>12</v>
      </c>
      <c r="R58" s="110">
        <v>25</v>
      </c>
      <c r="S58" s="110">
        <v>17</v>
      </c>
      <c r="T58" s="110">
        <v>34</v>
      </c>
      <c r="U58" s="95">
        <v>13</v>
      </c>
      <c r="V58" s="95">
        <v>15</v>
      </c>
      <c r="W58" s="110">
        <v>18</v>
      </c>
      <c r="X58" s="95">
        <v>30</v>
      </c>
      <c r="Y58" s="95">
        <v>17</v>
      </c>
      <c r="Z58" s="110">
        <v>9</v>
      </c>
      <c r="AA58" s="95">
        <v>36</v>
      </c>
      <c r="AB58" s="95">
        <v>72</v>
      </c>
      <c r="AC58" s="96">
        <v>49</v>
      </c>
      <c r="AD58" s="95">
        <v>32</v>
      </c>
      <c r="AE58" s="95">
        <v>23</v>
      </c>
      <c r="AF58" s="110">
        <v>32</v>
      </c>
      <c r="AG58" s="95">
        <v>30</v>
      </c>
      <c r="AH58" s="95">
        <v>31</v>
      </c>
      <c r="AI58" s="95">
        <v>29</v>
      </c>
      <c r="AJ58" s="110">
        <v>44</v>
      </c>
      <c r="AK58" s="95">
        <v>38</v>
      </c>
      <c r="AL58" s="110">
        <v>48</v>
      </c>
      <c r="AM58" s="95"/>
      <c r="AN58" s="95"/>
      <c r="AO58" s="95"/>
      <c r="AP58" s="95"/>
      <c r="AQ58" s="110"/>
      <c r="AR58" s="95"/>
      <c r="AS58" s="95"/>
      <c r="AT58" s="4"/>
    </row>
    <row r="59" spans="1:46" ht="14.4" customHeight="1">
      <c r="A59" s="199"/>
      <c r="B59" s="201"/>
      <c r="C59" s="202"/>
      <c r="D59" s="202"/>
      <c r="E59" s="8"/>
      <c r="F59" s="8"/>
      <c r="G59" s="8"/>
      <c r="H59" s="5" t="s">
        <v>11</v>
      </c>
      <c r="I59" s="5"/>
      <c r="J59" s="5"/>
      <c r="K59" s="5"/>
      <c r="L59" s="5"/>
      <c r="M59" s="5"/>
      <c r="N59" s="5"/>
      <c r="O59" s="5"/>
      <c r="P59" s="5"/>
      <c r="Q59" s="110">
        <v>20</v>
      </c>
      <c r="R59" s="110">
        <v>73</v>
      </c>
      <c r="S59" s="110">
        <v>39</v>
      </c>
      <c r="T59" s="110">
        <v>60</v>
      </c>
      <c r="U59" s="95">
        <v>53</v>
      </c>
      <c r="V59" s="95">
        <v>27</v>
      </c>
      <c r="W59" s="110">
        <v>33</v>
      </c>
      <c r="X59" s="95">
        <v>106</v>
      </c>
      <c r="Y59" s="95">
        <v>48</v>
      </c>
      <c r="Z59" s="110">
        <v>67</v>
      </c>
      <c r="AA59" s="95">
        <v>78</v>
      </c>
      <c r="AB59" s="95">
        <v>74</v>
      </c>
      <c r="AC59" s="96">
        <v>39</v>
      </c>
      <c r="AD59" s="95">
        <v>48</v>
      </c>
      <c r="AE59" s="95">
        <v>44</v>
      </c>
      <c r="AF59" s="110">
        <v>57</v>
      </c>
      <c r="AG59" s="95">
        <v>52</v>
      </c>
      <c r="AH59" s="95">
        <v>63</v>
      </c>
      <c r="AI59" s="95">
        <v>59</v>
      </c>
      <c r="AJ59" s="110">
        <v>61</v>
      </c>
      <c r="AK59" s="95">
        <v>41</v>
      </c>
      <c r="AL59" s="110">
        <v>60</v>
      </c>
      <c r="AM59" s="95"/>
      <c r="AN59" s="95"/>
      <c r="AO59" s="95"/>
      <c r="AP59" s="95"/>
      <c r="AQ59" s="110"/>
      <c r="AR59" s="95"/>
      <c r="AS59" s="95"/>
      <c r="AT59" s="4"/>
    </row>
    <row r="60" spans="1:46" ht="14.4" customHeight="1">
      <c r="A60" s="199"/>
      <c r="B60" s="201"/>
      <c r="C60" s="202"/>
      <c r="D60" s="202"/>
      <c r="E60" s="8"/>
      <c r="F60" s="8"/>
      <c r="G60" s="8"/>
      <c r="H60" s="5" t="s">
        <v>12</v>
      </c>
      <c r="I60" s="5"/>
      <c r="J60" s="5"/>
      <c r="K60" s="5"/>
      <c r="L60" s="5"/>
      <c r="M60" s="5"/>
      <c r="N60" s="5"/>
      <c r="O60" s="5"/>
      <c r="P60" s="5"/>
      <c r="Q60" s="110">
        <v>9</v>
      </c>
      <c r="R60" s="110">
        <v>48</v>
      </c>
      <c r="S60" s="110">
        <v>24</v>
      </c>
      <c r="T60" s="110">
        <v>45</v>
      </c>
      <c r="U60" s="95">
        <v>40</v>
      </c>
      <c r="V60" s="95">
        <v>23</v>
      </c>
      <c r="W60" s="110">
        <v>32</v>
      </c>
      <c r="X60" s="95">
        <v>53</v>
      </c>
      <c r="Y60" s="95">
        <v>45</v>
      </c>
      <c r="Z60" s="110">
        <v>19</v>
      </c>
      <c r="AA60" s="95">
        <v>35</v>
      </c>
      <c r="AB60" s="95">
        <v>33</v>
      </c>
      <c r="AC60" s="96">
        <v>37</v>
      </c>
      <c r="AD60" s="95">
        <v>48</v>
      </c>
      <c r="AE60" s="95">
        <v>30</v>
      </c>
      <c r="AF60" s="110">
        <v>38</v>
      </c>
      <c r="AG60" s="95">
        <v>72</v>
      </c>
      <c r="AH60" s="95">
        <v>26</v>
      </c>
      <c r="AI60" s="95">
        <v>38</v>
      </c>
      <c r="AJ60" s="110">
        <v>53</v>
      </c>
      <c r="AK60" s="95">
        <v>67</v>
      </c>
      <c r="AL60" s="110">
        <v>60</v>
      </c>
      <c r="AM60" s="95"/>
      <c r="AN60" s="95"/>
      <c r="AO60" s="95"/>
      <c r="AP60" s="95"/>
      <c r="AQ60" s="110"/>
      <c r="AR60" s="95"/>
      <c r="AS60" s="95"/>
      <c r="AT60" s="4"/>
    </row>
    <row r="61" spans="1:46" ht="14.4" customHeight="1">
      <c r="A61" s="199"/>
      <c r="B61" s="201"/>
      <c r="C61" s="202"/>
      <c r="D61" s="202"/>
      <c r="E61" s="8"/>
      <c r="F61" s="8"/>
      <c r="G61" s="8"/>
      <c r="H61" s="5" t="s">
        <v>13</v>
      </c>
      <c r="I61" s="5"/>
      <c r="J61" s="5"/>
      <c r="K61" s="5"/>
      <c r="L61" s="5"/>
      <c r="M61" s="5"/>
      <c r="N61" s="5"/>
      <c r="O61" s="5"/>
      <c r="P61" s="5"/>
      <c r="Q61" s="110">
        <v>18</v>
      </c>
      <c r="R61" s="110">
        <v>30</v>
      </c>
      <c r="S61" s="110">
        <v>33</v>
      </c>
      <c r="T61" s="110">
        <v>39</v>
      </c>
      <c r="U61" s="95">
        <v>23</v>
      </c>
      <c r="V61" s="95">
        <v>22</v>
      </c>
      <c r="W61" s="110">
        <v>25</v>
      </c>
      <c r="X61" s="95">
        <v>40</v>
      </c>
      <c r="Y61" s="95">
        <v>26</v>
      </c>
      <c r="Z61" s="110">
        <v>38</v>
      </c>
      <c r="AA61" s="95">
        <v>49</v>
      </c>
      <c r="AB61" s="95">
        <v>47</v>
      </c>
      <c r="AC61" s="96">
        <v>36</v>
      </c>
      <c r="AD61" s="95">
        <v>50</v>
      </c>
      <c r="AE61" s="95">
        <v>30</v>
      </c>
      <c r="AF61" s="110">
        <v>40</v>
      </c>
      <c r="AG61" s="95">
        <v>46</v>
      </c>
      <c r="AH61" s="95">
        <v>38</v>
      </c>
      <c r="AI61" s="95">
        <v>57</v>
      </c>
      <c r="AJ61" s="110">
        <v>58</v>
      </c>
      <c r="AK61" s="95">
        <v>65</v>
      </c>
      <c r="AL61" s="110">
        <v>42</v>
      </c>
      <c r="AM61" s="95"/>
      <c r="AN61" s="95"/>
      <c r="AO61" s="95"/>
      <c r="AP61" s="95"/>
      <c r="AQ61" s="110"/>
      <c r="AR61" s="95"/>
      <c r="AS61" s="95"/>
      <c r="AT61" s="19"/>
    </row>
    <row r="62" spans="1:46" ht="14.4" customHeight="1">
      <c r="A62" s="199"/>
      <c r="B62" s="201"/>
      <c r="C62" s="202"/>
      <c r="D62" s="202"/>
      <c r="E62" s="8"/>
      <c r="F62" s="8"/>
      <c r="G62" s="8"/>
      <c r="H62" s="5" t="s">
        <v>14</v>
      </c>
      <c r="I62" s="5"/>
      <c r="J62" s="5"/>
      <c r="K62" s="5"/>
      <c r="L62" s="5"/>
      <c r="M62" s="5"/>
      <c r="N62" s="5"/>
      <c r="O62" s="5"/>
      <c r="P62" s="5"/>
      <c r="Q62" s="110">
        <v>29</v>
      </c>
      <c r="R62" s="110">
        <v>16</v>
      </c>
      <c r="S62" s="110">
        <v>12</v>
      </c>
      <c r="T62" s="110">
        <v>23</v>
      </c>
      <c r="U62" s="95">
        <v>13</v>
      </c>
      <c r="V62" s="95">
        <v>24</v>
      </c>
      <c r="W62" s="110">
        <v>22</v>
      </c>
      <c r="X62" s="95">
        <v>30</v>
      </c>
      <c r="Y62" s="95">
        <v>15</v>
      </c>
      <c r="Z62" s="110">
        <v>16</v>
      </c>
      <c r="AA62" s="95">
        <v>54</v>
      </c>
      <c r="AB62" s="95">
        <v>30</v>
      </c>
      <c r="AC62" s="96">
        <v>34</v>
      </c>
      <c r="AD62" s="95">
        <v>63</v>
      </c>
      <c r="AE62" s="95">
        <v>24</v>
      </c>
      <c r="AF62" s="110">
        <v>48</v>
      </c>
      <c r="AG62" s="95">
        <v>55</v>
      </c>
      <c r="AH62" s="95">
        <v>27</v>
      </c>
      <c r="AI62" s="95">
        <v>18</v>
      </c>
      <c r="AJ62" s="110">
        <v>51</v>
      </c>
      <c r="AK62" s="95">
        <v>57</v>
      </c>
      <c r="AL62" s="110">
        <v>18</v>
      </c>
      <c r="AM62"/>
      <c r="AN62" s="95"/>
      <c r="AO62" s="95"/>
      <c r="AP62" s="95"/>
      <c r="AQ62" s="110"/>
      <c r="AR62" s="95"/>
      <c r="AS62" s="95"/>
      <c r="AT62" s="19"/>
    </row>
    <row r="63" spans="1:46" ht="14.4" customHeight="1">
      <c r="A63" s="199"/>
      <c r="B63" s="201"/>
      <c r="C63" s="202"/>
      <c r="D63" s="202"/>
      <c r="E63" s="8"/>
      <c r="F63" s="8"/>
      <c r="G63" s="8"/>
      <c r="H63" s="5" t="s">
        <v>15</v>
      </c>
      <c r="I63" s="5"/>
      <c r="J63" s="5"/>
      <c r="K63" s="5"/>
      <c r="L63" s="5"/>
      <c r="M63" s="5"/>
      <c r="N63" s="5"/>
      <c r="O63" s="5"/>
      <c r="P63" s="5"/>
      <c r="Q63" s="110">
        <v>13</v>
      </c>
      <c r="R63" s="110">
        <v>17</v>
      </c>
      <c r="S63" s="110">
        <v>21</v>
      </c>
      <c r="T63" s="110">
        <v>27</v>
      </c>
      <c r="U63" s="95">
        <v>23</v>
      </c>
      <c r="V63" s="95">
        <v>13</v>
      </c>
      <c r="W63" s="110">
        <v>29</v>
      </c>
      <c r="X63" s="95">
        <v>49</v>
      </c>
      <c r="Y63" s="95">
        <v>50</v>
      </c>
      <c r="Z63" s="110">
        <v>39</v>
      </c>
      <c r="AA63" s="95">
        <v>34</v>
      </c>
      <c r="AB63" s="95">
        <v>46</v>
      </c>
      <c r="AC63" s="96">
        <v>41</v>
      </c>
      <c r="AD63" s="95">
        <v>29</v>
      </c>
      <c r="AE63" s="95">
        <v>24</v>
      </c>
      <c r="AF63" s="110">
        <v>52</v>
      </c>
      <c r="AG63" s="95">
        <v>36</v>
      </c>
      <c r="AH63" s="95">
        <v>38</v>
      </c>
      <c r="AI63" s="95">
        <v>53</v>
      </c>
      <c r="AJ63" s="110">
        <v>46</v>
      </c>
      <c r="AK63" s="95">
        <v>58</v>
      </c>
      <c r="AL63" s="110">
        <v>39</v>
      </c>
      <c r="AM63" s="95"/>
      <c r="AN63" s="95"/>
      <c r="AO63" s="95"/>
      <c r="AP63" s="95"/>
      <c r="AQ63" s="110"/>
      <c r="AR63" s="95"/>
      <c r="AS63" s="95"/>
      <c r="AT63" s="19"/>
    </row>
    <row r="64" spans="1:46" ht="14.4" customHeight="1">
      <c r="A64" s="199"/>
      <c r="B64" s="201"/>
      <c r="C64" s="202"/>
      <c r="D64" s="202"/>
      <c r="E64" s="8"/>
      <c r="F64" s="8"/>
      <c r="G64" s="8"/>
      <c r="H64" s="5" t="s">
        <v>16</v>
      </c>
      <c r="I64" s="5"/>
      <c r="J64" s="5"/>
      <c r="K64" s="5"/>
      <c r="L64" s="5"/>
      <c r="M64" s="5"/>
      <c r="N64" s="5"/>
      <c r="O64" s="5"/>
      <c r="P64" s="5"/>
      <c r="Q64" s="110">
        <v>20</v>
      </c>
      <c r="R64" s="110">
        <v>49</v>
      </c>
      <c r="S64" s="110">
        <v>24</v>
      </c>
      <c r="T64" s="110">
        <v>44</v>
      </c>
      <c r="U64" s="95">
        <v>60</v>
      </c>
      <c r="V64" s="95">
        <v>18</v>
      </c>
      <c r="W64" s="110">
        <v>33</v>
      </c>
      <c r="X64" s="95">
        <v>87</v>
      </c>
      <c r="Y64" s="95">
        <v>19</v>
      </c>
      <c r="Z64" s="110">
        <v>38</v>
      </c>
      <c r="AA64" s="95">
        <v>41</v>
      </c>
      <c r="AB64" s="95">
        <v>52</v>
      </c>
      <c r="AC64" s="96">
        <v>29</v>
      </c>
      <c r="AD64" s="95">
        <v>58</v>
      </c>
      <c r="AE64" s="95">
        <v>15</v>
      </c>
      <c r="AF64" s="110">
        <v>53</v>
      </c>
      <c r="AG64" s="95">
        <v>49</v>
      </c>
      <c r="AH64" s="95">
        <v>31</v>
      </c>
      <c r="AI64" s="95">
        <v>53</v>
      </c>
      <c r="AJ64" s="110">
        <v>64</v>
      </c>
      <c r="AK64" s="95">
        <v>65</v>
      </c>
      <c r="AL64" s="110">
        <v>36</v>
      </c>
      <c r="AM64" s="95"/>
      <c r="AN64" s="95"/>
      <c r="AO64" s="95"/>
      <c r="AP64" s="95"/>
      <c r="AQ64" s="110"/>
      <c r="AR64" s="95"/>
      <c r="AS64" s="95"/>
      <c r="AT64" s="19"/>
    </row>
    <row r="65" spans="1:46" ht="14.4" customHeight="1">
      <c r="A65" s="199"/>
      <c r="B65" s="201"/>
      <c r="C65" s="202"/>
      <c r="D65" s="202"/>
      <c r="E65" s="8"/>
      <c r="F65" s="8"/>
      <c r="G65" s="8"/>
      <c r="H65" s="5" t="s">
        <v>17</v>
      </c>
      <c r="I65" s="5"/>
      <c r="J65" s="5"/>
      <c r="K65" s="5"/>
      <c r="L65" s="5"/>
      <c r="M65" s="5"/>
      <c r="N65" s="5"/>
      <c r="O65" s="5"/>
      <c r="P65" s="5"/>
      <c r="Q65" s="110">
        <v>34</v>
      </c>
      <c r="R65" s="110">
        <v>70</v>
      </c>
      <c r="S65" s="110">
        <v>50</v>
      </c>
      <c r="T65" s="110">
        <v>40</v>
      </c>
      <c r="U65" s="95">
        <v>53</v>
      </c>
      <c r="V65" s="95">
        <v>31</v>
      </c>
      <c r="W65" s="110">
        <v>42</v>
      </c>
      <c r="X65" s="95">
        <v>39</v>
      </c>
      <c r="Y65" s="95">
        <v>13</v>
      </c>
      <c r="Z65" s="110">
        <v>12</v>
      </c>
      <c r="AA65" s="95">
        <v>27</v>
      </c>
      <c r="AB65" s="95">
        <v>57</v>
      </c>
      <c r="AC65" s="96">
        <v>7</v>
      </c>
      <c r="AD65" s="95">
        <v>29</v>
      </c>
      <c r="AE65" s="95">
        <v>19</v>
      </c>
      <c r="AF65" s="110">
        <v>38</v>
      </c>
      <c r="AG65" s="95">
        <v>44</v>
      </c>
      <c r="AH65" s="95">
        <v>46</v>
      </c>
      <c r="AI65" s="95">
        <v>43</v>
      </c>
      <c r="AJ65" s="110">
        <v>45</v>
      </c>
      <c r="AK65" s="95">
        <v>48</v>
      </c>
      <c r="AL65" s="110">
        <v>26</v>
      </c>
      <c r="AM65" s="95"/>
      <c r="AN65" s="95"/>
      <c r="AO65" s="95"/>
      <c r="AP65" s="95"/>
      <c r="AQ65" s="110"/>
      <c r="AR65" s="95"/>
      <c r="AS65" s="95"/>
      <c r="AT65" s="19"/>
    </row>
    <row r="66" spans="1:46" ht="14.4" customHeight="1">
      <c r="A66" s="199"/>
      <c r="B66" s="201"/>
      <c r="C66" s="202"/>
      <c r="D66" s="202"/>
      <c r="E66" s="8"/>
      <c r="F66" s="8"/>
      <c r="G66" s="8"/>
      <c r="H66" s="5" t="s">
        <v>18</v>
      </c>
      <c r="I66" s="5"/>
      <c r="J66" s="5"/>
      <c r="K66" s="5"/>
      <c r="L66" s="5"/>
      <c r="M66" s="5"/>
      <c r="N66" s="5"/>
      <c r="O66" s="5"/>
      <c r="P66" s="5"/>
      <c r="Q66" s="110">
        <v>12</v>
      </c>
      <c r="R66" s="110">
        <v>23</v>
      </c>
      <c r="S66" s="110">
        <v>12</v>
      </c>
      <c r="T66" s="110">
        <v>14</v>
      </c>
      <c r="U66" s="95">
        <v>41</v>
      </c>
      <c r="V66" s="95">
        <v>11</v>
      </c>
      <c r="W66" s="110">
        <v>42</v>
      </c>
      <c r="X66" s="95">
        <v>93</v>
      </c>
      <c r="Y66" s="95">
        <v>37</v>
      </c>
      <c r="Z66" s="110">
        <v>23</v>
      </c>
      <c r="AA66" s="95">
        <v>60</v>
      </c>
      <c r="AB66" s="95">
        <v>41</v>
      </c>
      <c r="AC66" s="96">
        <v>24</v>
      </c>
      <c r="AD66" s="95">
        <v>53</v>
      </c>
      <c r="AE66" s="95">
        <v>38</v>
      </c>
      <c r="AF66" s="110">
        <v>36</v>
      </c>
      <c r="AG66" s="95">
        <v>40</v>
      </c>
      <c r="AH66" s="95">
        <v>38</v>
      </c>
      <c r="AI66" s="95">
        <v>40</v>
      </c>
      <c r="AJ66" s="110">
        <v>50</v>
      </c>
      <c r="AK66" s="95">
        <v>75</v>
      </c>
      <c r="AL66" s="110">
        <v>45</v>
      </c>
      <c r="AM66" s="95"/>
      <c r="AN66" s="95"/>
      <c r="AO66" s="95"/>
      <c r="AP66" s="95"/>
      <c r="AQ66" s="110"/>
      <c r="AR66" s="95"/>
      <c r="AS66" s="95"/>
      <c r="AT66" s="19"/>
    </row>
    <row r="67" spans="1:46" ht="14.4" customHeight="1">
      <c r="A67" s="199"/>
      <c r="B67" s="201"/>
      <c r="C67" s="202"/>
      <c r="D67" s="202"/>
      <c r="E67" s="8"/>
      <c r="F67" s="8"/>
      <c r="G67" s="8"/>
      <c r="H67" s="5" t="s">
        <v>19</v>
      </c>
      <c r="I67" s="5"/>
      <c r="J67" s="5"/>
      <c r="K67" s="5"/>
      <c r="L67" s="5"/>
      <c r="M67" s="5"/>
      <c r="N67" s="5"/>
      <c r="O67" s="5"/>
      <c r="P67" s="5"/>
      <c r="Q67" s="111"/>
      <c r="R67" s="111"/>
      <c r="S67" s="111"/>
      <c r="T67" s="110">
        <v>26</v>
      </c>
      <c r="U67" s="95">
        <v>65</v>
      </c>
      <c r="V67" s="95">
        <v>57</v>
      </c>
      <c r="W67" s="110">
        <v>57</v>
      </c>
      <c r="X67" s="95"/>
      <c r="Y67" s="95">
        <v>91</v>
      </c>
      <c r="Z67" s="110">
        <v>83</v>
      </c>
      <c r="AA67" s="95">
        <v>47</v>
      </c>
      <c r="AB67" s="95">
        <v>48</v>
      </c>
      <c r="AC67" s="96">
        <v>26</v>
      </c>
      <c r="AD67" s="95">
        <v>27</v>
      </c>
      <c r="AE67" s="95">
        <v>13</v>
      </c>
      <c r="AF67" s="110">
        <v>35</v>
      </c>
      <c r="AG67" s="95">
        <v>26</v>
      </c>
      <c r="AH67" s="95">
        <v>23</v>
      </c>
      <c r="AI67" s="95">
        <v>47</v>
      </c>
      <c r="AJ67" s="110">
        <v>45</v>
      </c>
      <c r="AK67" s="95">
        <v>42</v>
      </c>
      <c r="AL67" s="110">
        <v>28</v>
      </c>
      <c r="AM67" s="95"/>
      <c r="AN67" s="95"/>
      <c r="AO67" s="95"/>
      <c r="AP67" s="95"/>
      <c r="AQ67" s="110"/>
      <c r="AR67" s="95"/>
      <c r="AS67" s="95"/>
      <c r="AT67" s="19"/>
    </row>
    <row r="68" spans="1:46" ht="14.4" customHeight="1">
      <c r="A68" s="199"/>
      <c r="B68" s="201"/>
      <c r="C68" s="202"/>
      <c r="D68" s="202"/>
      <c r="E68" s="8"/>
      <c r="F68" s="8"/>
      <c r="G68" s="8"/>
      <c r="H68" s="5" t="s">
        <v>20</v>
      </c>
      <c r="I68" s="5"/>
      <c r="J68" s="5"/>
      <c r="K68" s="5"/>
      <c r="L68" s="5"/>
      <c r="M68" s="5"/>
      <c r="N68" s="5"/>
      <c r="O68" s="5"/>
      <c r="P68" s="5"/>
      <c r="Q68" s="111"/>
      <c r="R68" s="111"/>
      <c r="S68" s="111"/>
      <c r="T68" s="110">
        <v>12</v>
      </c>
      <c r="U68" s="95">
        <v>50</v>
      </c>
      <c r="V68" s="95">
        <v>72</v>
      </c>
      <c r="W68" s="110">
        <v>46</v>
      </c>
      <c r="X68" s="95"/>
      <c r="Y68" s="95">
        <v>85</v>
      </c>
      <c r="Z68" s="110">
        <v>90</v>
      </c>
      <c r="AA68" s="95">
        <v>38</v>
      </c>
      <c r="AB68" s="95">
        <v>55</v>
      </c>
      <c r="AC68" s="96">
        <v>31</v>
      </c>
      <c r="AD68" s="95">
        <v>31</v>
      </c>
      <c r="AE68" s="95">
        <v>26</v>
      </c>
      <c r="AF68" s="110">
        <v>33</v>
      </c>
      <c r="AG68" s="95">
        <v>38</v>
      </c>
      <c r="AH68" s="95">
        <v>35</v>
      </c>
      <c r="AI68" s="95">
        <v>69</v>
      </c>
      <c r="AJ68" s="110">
        <v>59</v>
      </c>
      <c r="AK68" s="95">
        <v>46</v>
      </c>
      <c r="AL68" s="110">
        <v>47</v>
      </c>
      <c r="AM68" s="95"/>
      <c r="AN68" s="95"/>
      <c r="AO68" s="95"/>
      <c r="AP68" s="95"/>
      <c r="AQ68" s="110"/>
      <c r="AR68" s="95"/>
      <c r="AS68" s="95"/>
      <c r="AT68" s="19"/>
    </row>
    <row r="69" spans="1:46" ht="14.4" customHeight="1">
      <c r="A69" s="199"/>
      <c r="B69" s="201"/>
      <c r="C69" s="202"/>
      <c r="D69" s="202"/>
      <c r="E69" s="8"/>
      <c r="F69" s="8"/>
      <c r="G69" s="8"/>
      <c r="H69" s="5" t="s">
        <v>21</v>
      </c>
      <c r="I69" s="5"/>
      <c r="J69" s="5"/>
      <c r="K69" s="5"/>
      <c r="L69" s="5"/>
      <c r="M69" s="5"/>
      <c r="N69" s="5"/>
      <c r="O69" s="5"/>
      <c r="P69" s="5"/>
      <c r="Q69" s="111"/>
      <c r="R69" s="111"/>
      <c r="S69" s="111"/>
      <c r="T69" s="110">
        <v>23</v>
      </c>
      <c r="U69" s="95">
        <v>74</v>
      </c>
      <c r="V69" s="95">
        <v>62</v>
      </c>
      <c r="W69" s="110">
        <v>49</v>
      </c>
      <c r="X69" s="95"/>
      <c r="Y69" s="95">
        <v>62</v>
      </c>
      <c r="Z69" s="110">
        <v>68</v>
      </c>
      <c r="AA69" s="95">
        <v>35</v>
      </c>
      <c r="AB69" s="95">
        <v>23</v>
      </c>
      <c r="AC69" s="96">
        <v>22</v>
      </c>
      <c r="AD69" s="95">
        <v>21</v>
      </c>
      <c r="AE69" s="95">
        <v>10</v>
      </c>
      <c r="AF69" s="110">
        <v>34</v>
      </c>
      <c r="AG69" s="95">
        <v>29</v>
      </c>
      <c r="AH69" s="95">
        <v>20</v>
      </c>
      <c r="AI69" s="95">
        <v>34</v>
      </c>
      <c r="AJ69" s="110">
        <v>34</v>
      </c>
      <c r="AK69" s="95">
        <v>40</v>
      </c>
      <c r="AL69" s="110">
        <v>41</v>
      </c>
      <c r="AM69" s="95"/>
      <c r="AN69" s="95"/>
      <c r="AO69" s="95"/>
      <c r="AP69" s="95"/>
      <c r="AQ69" s="110"/>
      <c r="AR69" s="95"/>
      <c r="AS69" s="95"/>
      <c r="AT69" s="19"/>
    </row>
    <row r="70" spans="1:46" ht="14.4" customHeight="1">
      <c r="A70" s="199"/>
      <c r="B70" s="203">
        <v>14</v>
      </c>
      <c r="C70" s="188" t="s">
        <v>112</v>
      </c>
      <c r="D70" s="188" t="s">
        <v>113</v>
      </c>
      <c r="E70" s="8" t="s">
        <v>6</v>
      </c>
      <c r="F70" s="8" t="s">
        <v>7</v>
      </c>
      <c r="G70" s="8" t="s">
        <v>85</v>
      </c>
      <c r="H70" s="34" t="s">
        <v>54</v>
      </c>
      <c r="I70" s="112">
        <v>0.95</v>
      </c>
      <c r="J70" s="113">
        <f>I70</f>
        <v>0.95</v>
      </c>
      <c r="K70" s="37" t="s">
        <v>52</v>
      </c>
      <c r="L70" s="37" t="s">
        <v>53</v>
      </c>
      <c r="M70" s="37" t="s">
        <v>52</v>
      </c>
      <c r="N70" s="113">
        <f>P70</f>
        <v>1</v>
      </c>
      <c r="O70" s="38" t="s">
        <v>51</v>
      </c>
      <c r="P70" s="114">
        <v>1</v>
      </c>
      <c r="Q70" s="115">
        <f t="shared" ref="Q70:AS70" si="12">AVERAGEIF(Q71:Q82,"&lt;&gt;0",Q71:Q82)</f>
        <v>0.21698516555454073</v>
      </c>
      <c r="R70" s="115">
        <f t="shared" si="12"/>
        <v>0.24508775514356695</v>
      </c>
      <c r="S70" s="115">
        <f t="shared" si="12"/>
        <v>0.22396714486563921</v>
      </c>
      <c r="T70" s="115">
        <f t="shared" si="12"/>
        <v>0.35877958953906708</v>
      </c>
      <c r="U70" s="115">
        <f t="shared" si="12"/>
        <v>0.19286393062060503</v>
      </c>
      <c r="V70" s="115">
        <f t="shared" si="12"/>
        <v>0.5067199986829527</v>
      </c>
      <c r="W70" s="115">
        <f t="shared" si="12"/>
        <v>0.22342249951022555</v>
      </c>
      <c r="X70" s="115">
        <f t="shared" si="12"/>
        <v>0.24270016851435183</v>
      </c>
      <c r="Y70" s="115">
        <f t="shared" si="12"/>
        <v>0.18464532157640492</v>
      </c>
      <c r="Z70" s="115">
        <f t="shared" si="12"/>
        <v>0.22581122021850461</v>
      </c>
      <c r="AA70" s="115">
        <f t="shared" si="12"/>
        <v>0.23604153256911284</v>
      </c>
      <c r="AB70" s="115">
        <f t="shared" si="12"/>
        <v>0.25125501776630849</v>
      </c>
      <c r="AC70" s="115">
        <f t="shared" si="12"/>
        <v>0.46053156302554193</v>
      </c>
      <c r="AD70" s="115">
        <f t="shared" si="12"/>
        <v>0.41009649416374255</v>
      </c>
      <c r="AE70" s="115">
        <f t="shared" si="12"/>
        <v>0.45803032869297849</v>
      </c>
      <c r="AF70" s="115">
        <f t="shared" si="12"/>
        <v>0.3612161159806111</v>
      </c>
      <c r="AG70" s="115">
        <f t="shared" si="12"/>
        <v>0.38521915354435482</v>
      </c>
      <c r="AH70" s="115">
        <f t="shared" si="12"/>
        <v>0.31204840595266076</v>
      </c>
      <c r="AI70" s="115">
        <f t="shared" si="12"/>
        <v>0.38654707932931648</v>
      </c>
      <c r="AJ70" s="115">
        <f t="shared" si="12"/>
        <v>0.3425194852002616</v>
      </c>
      <c r="AK70" s="115">
        <f t="shared" si="12"/>
        <v>0.33082526857457156</v>
      </c>
      <c r="AL70" s="115">
        <f t="shared" si="12"/>
        <v>0.3925835510795404</v>
      </c>
      <c r="AM70" s="115" t="e">
        <f t="shared" si="12"/>
        <v>#DIV/0!</v>
      </c>
      <c r="AN70" s="115" t="e">
        <f t="shared" si="12"/>
        <v>#DIV/0!</v>
      </c>
      <c r="AO70" s="115" t="e">
        <f t="shared" si="12"/>
        <v>#DIV/0!</v>
      </c>
      <c r="AP70" s="115" t="e">
        <f t="shared" si="12"/>
        <v>#DIV/0!</v>
      </c>
      <c r="AQ70" s="115" t="e">
        <f t="shared" si="12"/>
        <v>#DIV/0!</v>
      </c>
      <c r="AR70" s="115" t="e">
        <f t="shared" si="12"/>
        <v>#DIV/0!</v>
      </c>
      <c r="AS70" s="115" t="e">
        <f t="shared" si="12"/>
        <v>#DIV/0!</v>
      </c>
      <c r="AT70" s="4"/>
    </row>
    <row r="71" spans="1:46" ht="14.4" customHeight="1">
      <c r="A71" s="199"/>
      <c r="B71" s="203"/>
      <c r="C71" s="188"/>
      <c r="D71" s="188"/>
      <c r="E71" s="8"/>
      <c r="F71" s="8"/>
      <c r="G71" s="8"/>
      <c r="H71" s="204" t="s">
        <v>10</v>
      </c>
      <c r="I71" s="204"/>
      <c r="J71" s="204"/>
      <c r="K71" s="204"/>
      <c r="L71" s="204"/>
      <c r="M71" s="204"/>
      <c r="N71" s="204"/>
      <c r="O71" s="204"/>
      <c r="P71" s="204"/>
      <c r="Q71" s="116">
        <f>(Q58/(($Q$3-Q4)*$L$4))</f>
        <v>0.13937282229965156</v>
      </c>
      <c r="R71" s="116">
        <f t="shared" ref="R71:AS71" si="13">(R58/((R$3-R4)*$L4))</f>
        <v>0.13517166801838335</v>
      </c>
      <c r="S71" s="116">
        <f t="shared" si="13"/>
        <v>0.16991504247876063</v>
      </c>
      <c r="T71" s="116">
        <f t="shared" si="13"/>
        <v>0.1710691823899371</v>
      </c>
      <c r="U71" s="116">
        <f t="shared" si="13"/>
        <v>5.8400718778077274E-2</v>
      </c>
      <c r="V71" s="116">
        <f t="shared" si="13"/>
        <v>0.5</v>
      </c>
      <c r="W71" s="116">
        <f t="shared" si="13"/>
        <v>9.6000000000000002E-2</v>
      </c>
      <c r="X71" s="116">
        <f t="shared" si="13"/>
        <v>0.11799410029498525</v>
      </c>
      <c r="Y71" s="116">
        <f t="shared" si="13"/>
        <v>7.3118279569892475E-2</v>
      </c>
      <c r="Z71" s="116">
        <f t="shared" si="13"/>
        <v>5.2173913043478258E-2</v>
      </c>
      <c r="AA71" s="116">
        <f t="shared" si="13"/>
        <v>0.17142857142857143</v>
      </c>
      <c r="AB71" s="116">
        <f t="shared" si="13"/>
        <v>0.36418816388467379</v>
      </c>
      <c r="AC71" s="116">
        <f t="shared" si="13"/>
        <v>0.79674796747967447</v>
      </c>
      <c r="AD71" s="116">
        <f t="shared" si="13"/>
        <v>0.22840827980014278</v>
      </c>
      <c r="AE71" s="116">
        <f t="shared" si="13"/>
        <v>0.3097643097643098</v>
      </c>
      <c r="AF71" s="116">
        <f t="shared" si="13"/>
        <v>0.45390070921985826</v>
      </c>
      <c r="AG71" s="116">
        <f t="shared" si="13"/>
        <v>0.38095238095238093</v>
      </c>
      <c r="AH71" s="116">
        <f t="shared" si="13"/>
        <v>0.47184170471841713</v>
      </c>
      <c r="AI71" s="116">
        <f t="shared" si="13"/>
        <v>0.18187519598620258</v>
      </c>
      <c r="AJ71" s="116">
        <f t="shared" si="13"/>
        <v>0.20952380952380953</v>
      </c>
      <c r="AK71" s="116">
        <f t="shared" si="13"/>
        <v>0.29354963306295861</v>
      </c>
      <c r="AL71" s="116">
        <f t="shared" si="13"/>
        <v>0.32</v>
      </c>
      <c r="AM71" s="116" t="e">
        <f t="shared" si="13"/>
        <v>#DIV/0!</v>
      </c>
      <c r="AN71" s="116" t="e">
        <f t="shared" si="13"/>
        <v>#DIV/0!</v>
      </c>
      <c r="AO71" s="116" t="e">
        <f t="shared" si="13"/>
        <v>#DIV/0!</v>
      </c>
      <c r="AP71" s="116" t="e">
        <f t="shared" si="13"/>
        <v>#DIV/0!</v>
      </c>
      <c r="AQ71" s="116" t="e">
        <f t="shared" si="13"/>
        <v>#DIV/0!</v>
      </c>
      <c r="AR71" s="116" t="e">
        <f t="shared" si="13"/>
        <v>#DIV/0!</v>
      </c>
      <c r="AS71" s="116" t="e">
        <f t="shared" si="13"/>
        <v>#DIV/0!</v>
      </c>
      <c r="AT71" s="4"/>
    </row>
    <row r="72" spans="1:46" ht="14.4" customHeight="1">
      <c r="A72" s="199"/>
      <c r="B72" s="203"/>
      <c r="C72" s="188"/>
      <c r="D72" s="188"/>
      <c r="E72" s="8"/>
      <c r="F72" s="8"/>
      <c r="G72" s="8"/>
      <c r="H72" s="204" t="s">
        <v>11</v>
      </c>
      <c r="I72" s="204"/>
      <c r="J72" s="204"/>
      <c r="K72" s="204"/>
      <c r="L72" s="204"/>
      <c r="M72" s="204"/>
      <c r="N72" s="204"/>
      <c r="O72" s="204"/>
      <c r="P72" s="204"/>
      <c r="Q72" s="116">
        <f t="shared" ref="Q72:Q82" si="14">(Q59/(($Q$3-Q5)*$L5))</f>
        <v>0.23228803716608593</v>
      </c>
      <c r="R72" s="116">
        <f t="shared" ref="R72:AS72" si="15">(R59/((R$3-R5)*$L5))</f>
        <v>0.30627228865114325</v>
      </c>
      <c r="S72" s="116">
        <f t="shared" si="15"/>
        <v>0.27837259100642398</v>
      </c>
      <c r="T72" s="116">
        <f t="shared" si="15"/>
        <v>0.27359781121751026</v>
      </c>
      <c r="U72" s="116">
        <f t="shared" si="15"/>
        <v>0.25809593377160944</v>
      </c>
      <c r="V72" s="116">
        <f t="shared" si="15"/>
        <v>0.75630252100840356</v>
      </c>
      <c r="W72" s="116">
        <f t="shared" si="15"/>
        <v>0.24096385542168677</v>
      </c>
      <c r="X72" s="116">
        <f t="shared" si="15"/>
        <v>0.38742690058479529</v>
      </c>
      <c r="Y72" s="116">
        <f t="shared" si="15"/>
        <v>0.23054755043227668</v>
      </c>
      <c r="Z72" s="116">
        <f t="shared" si="15"/>
        <v>0.37222222222222223</v>
      </c>
      <c r="AA72" s="116">
        <f t="shared" si="15"/>
        <v>0.31515151515151513</v>
      </c>
      <c r="AB72" s="116">
        <f t="shared" si="15"/>
        <v>0.51712089447938503</v>
      </c>
      <c r="AC72" s="116">
        <f t="shared" si="15"/>
        <v>0.55319148936170226</v>
      </c>
      <c r="AD72" s="116">
        <f t="shared" si="15"/>
        <v>0.43895747599451307</v>
      </c>
      <c r="AE72" s="116">
        <f t="shared" si="15"/>
        <v>0.43137254901960781</v>
      </c>
      <c r="AF72" s="116">
        <f t="shared" si="15"/>
        <v>0.38854805725971375</v>
      </c>
      <c r="AG72" s="116">
        <f t="shared" si="15"/>
        <v>0.3230817023920472</v>
      </c>
      <c r="AH72" s="116">
        <f t="shared" si="15"/>
        <v>0.35353535353535348</v>
      </c>
      <c r="AI72" s="116">
        <f t="shared" si="15"/>
        <v>0.3882856202698256</v>
      </c>
      <c r="AJ72" s="116">
        <f t="shared" si="15"/>
        <v>0.32198469253101086</v>
      </c>
      <c r="AK72" s="116">
        <f t="shared" si="15"/>
        <v>0.18683071314650262</v>
      </c>
      <c r="AL72" s="116">
        <f t="shared" si="15"/>
        <v>0.2857142857142857</v>
      </c>
      <c r="AM72" s="116" t="e">
        <f t="shared" si="15"/>
        <v>#DIV/0!</v>
      </c>
      <c r="AN72" s="116" t="e">
        <f t="shared" si="15"/>
        <v>#DIV/0!</v>
      </c>
      <c r="AO72" s="116" t="e">
        <f t="shared" si="15"/>
        <v>#DIV/0!</v>
      </c>
      <c r="AP72" s="116" t="e">
        <f t="shared" si="15"/>
        <v>#DIV/0!</v>
      </c>
      <c r="AQ72" s="116" t="e">
        <f t="shared" si="15"/>
        <v>#DIV/0!</v>
      </c>
      <c r="AR72" s="116" t="e">
        <f t="shared" si="15"/>
        <v>#DIV/0!</v>
      </c>
      <c r="AS72" s="116" t="e">
        <f t="shared" si="15"/>
        <v>#DIV/0!</v>
      </c>
      <c r="AT72" s="4"/>
    </row>
    <row r="73" spans="1:46" ht="14.4" customHeight="1">
      <c r="A73" s="199"/>
      <c r="B73" s="203"/>
      <c r="C73" s="188"/>
      <c r="D73" s="188"/>
      <c r="E73" s="8"/>
      <c r="F73" s="8"/>
      <c r="G73" s="8"/>
      <c r="H73" s="204" t="s">
        <v>12</v>
      </c>
      <c r="I73" s="204"/>
      <c r="J73" s="204"/>
      <c r="K73" s="204"/>
      <c r="L73" s="204"/>
      <c r="M73" s="204"/>
      <c r="N73" s="204"/>
      <c r="O73" s="204"/>
      <c r="P73" s="204"/>
      <c r="Q73" s="116">
        <f t="shared" si="14"/>
        <v>0.10452961672473866</v>
      </c>
      <c r="R73" s="116">
        <f t="shared" ref="R73:AS73" si="16">(R60/((R$3-R6)*$L6))</f>
        <v>0.1941747572815534</v>
      </c>
      <c r="S73" s="116">
        <f t="shared" si="16"/>
        <v>0.23845007451564829</v>
      </c>
      <c r="T73" s="116">
        <f t="shared" si="16"/>
        <v>0.25751072961373389</v>
      </c>
      <c r="U73" s="116">
        <f t="shared" si="16"/>
        <v>0.19253910950661854</v>
      </c>
      <c r="V73" s="116">
        <f t="shared" si="16"/>
        <v>0.64425770308123265</v>
      </c>
      <c r="W73" s="116">
        <f t="shared" si="16"/>
        <v>0.37892243931320302</v>
      </c>
      <c r="X73" s="116">
        <f t="shared" si="16"/>
        <v>0.20932069510268564</v>
      </c>
      <c r="Y73" s="116">
        <f t="shared" si="16"/>
        <v>0.1610305958132045</v>
      </c>
      <c r="Z73" s="116">
        <f t="shared" si="16"/>
        <v>7.8528621616036381E-2</v>
      </c>
      <c r="AA73" s="116">
        <f t="shared" si="16"/>
        <v>0.15053763440860216</v>
      </c>
      <c r="AB73" s="116">
        <f t="shared" si="16"/>
        <v>0.14075495841330773</v>
      </c>
      <c r="AC73" s="116">
        <f t="shared" si="16"/>
        <v>0.21082621082621084</v>
      </c>
      <c r="AD73" s="116">
        <f t="shared" si="16"/>
        <v>0.39072039072039072</v>
      </c>
      <c r="AE73" s="116">
        <f t="shared" si="16"/>
        <v>0.36363636363636365</v>
      </c>
      <c r="AF73" s="116">
        <f t="shared" si="16"/>
        <v>0.38559107052257735</v>
      </c>
      <c r="AG73" s="116">
        <f t="shared" si="16"/>
        <v>0.44651162790697674</v>
      </c>
      <c r="AH73" s="116">
        <f t="shared" si="16"/>
        <v>0.17333333333333334</v>
      </c>
      <c r="AI73" s="116">
        <f t="shared" si="16"/>
        <v>0.30707070707070705</v>
      </c>
      <c r="AJ73" s="116">
        <f t="shared" si="16"/>
        <v>0.32868217054263565</v>
      </c>
      <c r="AK73" s="116">
        <f t="shared" si="16"/>
        <v>0.32484848484848483</v>
      </c>
      <c r="AL73" s="116">
        <f t="shared" si="16"/>
        <v>0.30188679245283018</v>
      </c>
      <c r="AM73" s="116" t="e">
        <f t="shared" si="16"/>
        <v>#DIV/0!</v>
      </c>
      <c r="AN73" s="116" t="e">
        <f t="shared" si="16"/>
        <v>#DIV/0!</v>
      </c>
      <c r="AO73" s="116" t="e">
        <f t="shared" si="16"/>
        <v>#DIV/0!</v>
      </c>
      <c r="AP73" s="116" t="e">
        <f t="shared" si="16"/>
        <v>#DIV/0!</v>
      </c>
      <c r="AQ73" s="116" t="e">
        <f t="shared" si="16"/>
        <v>#DIV/0!</v>
      </c>
      <c r="AR73" s="116" t="e">
        <f t="shared" si="16"/>
        <v>#DIV/0!</v>
      </c>
      <c r="AS73" s="116" t="e">
        <f t="shared" si="16"/>
        <v>#DIV/0!</v>
      </c>
      <c r="AT73" s="4"/>
    </row>
    <row r="74" spans="1:46" ht="14.4" customHeight="1">
      <c r="A74" s="199"/>
      <c r="B74" s="203"/>
      <c r="C74" s="188"/>
      <c r="D74" s="188"/>
      <c r="E74" s="8"/>
      <c r="F74" s="8"/>
      <c r="G74" s="8"/>
      <c r="H74" s="204" t="s">
        <v>13</v>
      </c>
      <c r="I74" s="204"/>
      <c r="J74" s="204"/>
      <c r="K74" s="204"/>
      <c r="L74" s="204"/>
      <c r="M74" s="204"/>
      <c r="N74" s="204"/>
      <c r="O74" s="204"/>
      <c r="P74" s="204"/>
      <c r="Q74" s="116">
        <f t="shared" si="14"/>
        <v>0.20905923344947733</v>
      </c>
      <c r="R74" s="116">
        <f t="shared" ref="R74:AS74" si="17">(R61/((R$3-R7)*$L7))</f>
        <v>0.13218770654329148</v>
      </c>
      <c r="S74" s="116">
        <f t="shared" si="17"/>
        <v>0.30726256983240224</v>
      </c>
      <c r="T74" s="116">
        <f t="shared" si="17"/>
        <v>0.20585906571654791</v>
      </c>
      <c r="U74" s="116">
        <f t="shared" si="17"/>
        <v>0.10067848544539286</v>
      </c>
      <c r="V74" s="116">
        <f t="shared" si="17"/>
        <v>0.56410256410256376</v>
      </c>
      <c r="W74" s="116">
        <f t="shared" si="17"/>
        <v>0.14184397163120568</v>
      </c>
      <c r="X74" s="116">
        <f t="shared" si="17"/>
        <v>0.16064257028112447</v>
      </c>
      <c r="Y74" s="116">
        <f t="shared" si="17"/>
        <v>0.15573525007487271</v>
      </c>
      <c r="Z74" s="116">
        <f t="shared" si="17"/>
        <v>0.33333333333333331</v>
      </c>
      <c r="AA74" s="116">
        <f t="shared" si="17"/>
        <v>0.29509183980728693</v>
      </c>
      <c r="AB74" s="116">
        <f t="shared" si="17"/>
        <v>0.28562746885445151</v>
      </c>
      <c r="AC74" s="116">
        <f t="shared" si="17"/>
        <v>0.82191780821917759</v>
      </c>
      <c r="AD74" s="116">
        <f t="shared" si="17"/>
        <v>0.63979526551503518</v>
      </c>
      <c r="AE74" s="116">
        <f t="shared" si="17"/>
        <v>0.41928721174004197</v>
      </c>
      <c r="AF74" s="116">
        <f t="shared" si="17"/>
        <v>0.48221820373719115</v>
      </c>
      <c r="AG74" s="116">
        <f t="shared" si="17"/>
        <v>0.56166056166056166</v>
      </c>
      <c r="AH74" s="116">
        <f t="shared" si="17"/>
        <v>0.65292096219931284</v>
      </c>
      <c r="AI74" s="116">
        <f t="shared" si="17"/>
        <v>0.8</v>
      </c>
      <c r="AJ74" s="116">
        <f t="shared" si="17"/>
        <v>0.39862542955326463</v>
      </c>
      <c r="AK74" s="116">
        <f t="shared" si="17"/>
        <v>0.44998269297334714</v>
      </c>
      <c r="AL74" s="116">
        <f t="shared" si="17"/>
        <v>0.48695652173913045</v>
      </c>
      <c r="AM74" s="116" t="e">
        <f t="shared" si="17"/>
        <v>#DIV/0!</v>
      </c>
      <c r="AN74" s="116" t="e">
        <f t="shared" si="17"/>
        <v>#DIV/0!</v>
      </c>
      <c r="AO74" s="116" t="e">
        <f t="shared" si="17"/>
        <v>#DIV/0!</v>
      </c>
      <c r="AP74" s="116" t="e">
        <f t="shared" si="17"/>
        <v>#DIV/0!</v>
      </c>
      <c r="AQ74" s="116" t="e">
        <f t="shared" si="17"/>
        <v>#DIV/0!</v>
      </c>
      <c r="AR74" s="116" t="e">
        <f t="shared" si="17"/>
        <v>#DIV/0!</v>
      </c>
      <c r="AS74" s="116" t="e">
        <f t="shared" si="17"/>
        <v>#DIV/0!</v>
      </c>
      <c r="AT74" s="4"/>
    </row>
    <row r="75" spans="1:46" ht="14.4" customHeight="1">
      <c r="A75" s="199"/>
      <c r="B75" s="203"/>
      <c r="C75" s="188"/>
      <c r="D75" s="188"/>
      <c r="E75" s="8"/>
      <c r="F75" s="8"/>
      <c r="G75" s="8"/>
      <c r="H75" s="204" t="s">
        <v>14</v>
      </c>
      <c r="I75" s="204"/>
      <c r="J75" s="204"/>
      <c r="K75" s="204"/>
      <c r="L75" s="204"/>
      <c r="M75" s="204"/>
      <c r="N75" s="204"/>
      <c r="O75" s="204"/>
      <c r="P75" s="204"/>
      <c r="Q75" s="116">
        <f t="shared" si="14"/>
        <v>0.33681765389082458</v>
      </c>
      <c r="R75" s="116">
        <f t="shared" ref="R75:T80" si="18">(R62/(($Q$3-R8)*$L8))</f>
        <v>0.20163831127914306</v>
      </c>
      <c r="S75" s="116">
        <f t="shared" si="18"/>
        <v>0.11577424023154848</v>
      </c>
      <c r="T75" s="116">
        <f t="shared" si="18"/>
        <v>0.15333333333333332</v>
      </c>
      <c r="U75" s="116">
        <f t="shared" ref="U75:AS75" si="19">(U62/((U$3-U8)*$L8))</f>
        <v>7.3322053017484484E-2</v>
      </c>
      <c r="V75" s="116">
        <f t="shared" si="19"/>
        <v>0.67226890756302538</v>
      </c>
      <c r="W75" s="116">
        <f t="shared" si="19"/>
        <v>0.17254901960784313</v>
      </c>
      <c r="X75" s="116">
        <f t="shared" si="19"/>
        <v>0.14285714285714285</v>
      </c>
      <c r="Y75" s="116">
        <f t="shared" si="19"/>
        <v>0.12903225806451613</v>
      </c>
      <c r="Z75" s="116">
        <f t="shared" si="19"/>
        <v>0.17777777777777778</v>
      </c>
      <c r="AA75" s="116">
        <f t="shared" si="19"/>
        <v>0.34285714285714286</v>
      </c>
      <c r="AB75" s="116">
        <f t="shared" si="19"/>
        <v>0.20768431983385252</v>
      </c>
      <c r="AC75" s="116">
        <f t="shared" si="19"/>
        <v>0.36266666666666669</v>
      </c>
      <c r="AD75" s="116">
        <f t="shared" si="19"/>
        <v>0.49411764705882355</v>
      </c>
      <c r="AE75" s="116">
        <f t="shared" si="19"/>
        <v>0.32</v>
      </c>
      <c r="AF75" s="116">
        <f t="shared" si="19"/>
        <v>0.44880785413744734</v>
      </c>
      <c r="AG75" s="116">
        <f t="shared" si="19"/>
        <v>0.66666666666666663</v>
      </c>
      <c r="AH75" s="116">
        <f t="shared" si="19"/>
        <v>0.22500000000000001</v>
      </c>
      <c r="AI75" s="116">
        <f t="shared" si="19"/>
        <v>0.56338028169014065</v>
      </c>
      <c r="AJ75" s="116">
        <f t="shared" si="19"/>
        <v>0.45333333333333331</v>
      </c>
      <c r="AK75" s="116">
        <f t="shared" si="19"/>
        <v>0.54285714285714282</v>
      </c>
      <c r="AL75" s="116">
        <f t="shared" si="19"/>
        <v>1.0619469026548682</v>
      </c>
      <c r="AM75" s="116" t="e">
        <f t="shared" si="19"/>
        <v>#DIV/0!</v>
      </c>
      <c r="AN75" s="116" t="e">
        <f t="shared" si="19"/>
        <v>#DIV/0!</v>
      </c>
      <c r="AO75" s="116" t="e">
        <f t="shared" si="19"/>
        <v>#DIV/0!</v>
      </c>
      <c r="AP75" s="116" t="e">
        <f t="shared" si="19"/>
        <v>#DIV/0!</v>
      </c>
      <c r="AQ75" s="116" t="e">
        <f t="shared" si="19"/>
        <v>#DIV/0!</v>
      </c>
      <c r="AR75" s="116" t="e">
        <f t="shared" si="19"/>
        <v>#DIV/0!</v>
      </c>
      <c r="AS75" s="116" t="e">
        <f t="shared" si="19"/>
        <v>#DIV/0!</v>
      </c>
      <c r="AT75" s="4"/>
    </row>
    <row r="76" spans="1:46" ht="14.4" customHeight="1">
      <c r="A76" s="199"/>
      <c r="B76" s="203"/>
      <c r="C76" s="188"/>
      <c r="D76" s="188"/>
      <c r="E76" s="8"/>
      <c r="F76" s="8"/>
      <c r="G76" s="8"/>
      <c r="H76" s="204" t="s">
        <v>15</v>
      </c>
      <c r="I76" s="204"/>
      <c r="J76" s="204"/>
      <c r="K76" s="204"/>
      <c r="L76" s="204"/>
      <c r="M76" s="204"/>
      <c r="N76" s="204"/>
      <c r="O76" s="204"/>
      <c r="P76" s="204"/>
      <c r="Q76" s="116">
        <f t="shared" si="14"/>
        <v>0.15098722415795585</v>
      </c>
      <c r="R76" s="116">
        <f t="shared" si="18"/>
        <v>0.2737520128824476</v>
      </c>
      <c r="S76" s="116">
        <f t="shared" si="18"/>
        <v>0.14019627478469857</v>
      </c>
      <c r="T76" s="116">
        <f t="shared" si="18"/>
        <v>0.20524515393386547</v>
      </c>
      <c r="U76" s="116">
        <f t="shared" ref="U76:AS76" si="20">(U63/((U$3-U9)*$L9))</f>
        <v>0.11572327044025157</v>
      </c>
      <c r="V76" s="116">
        <f t="shared" si="20"/>
        <v>0.31515151515151513</v>
      </c>
      <c r="W76" s="116">
        <f t="shared" si="20"/>
        <v>0.17575757575757575</v>
      </c>
      <c r="X76" s="116">
        <f t="shared" si="20"/>
        <v>0.2232854864433812</v>
      </c>
      <c r="Y76" s="116">
        <f t="shared" si="20"/>
        <v>0.24455857177794083</v>
      </c>
      <c r="Z76" s="116">
        <f t="shared" si="20"/>
        <v>0.25440313111545987</v>
      </c>
      <c r="AA76" s="116">
        <f t="shared" si="20"/>
        <v>0.29863855950812473</v>
      </c>
      <c r="AB76" s="116">
        <f t="shared" si="20"/>
        <v>0.19658119658119658</v>
      </c>
      <c r="AC76" s="116">
        <f t="shared" si="20"/>
        <v>0.73873873873873896</v>
      </c>
      <c r="AD76" s="116">
        <f t="shared" si="20"/>
        <v>0.45490196078431372</v>
      </c>
      <c r="AE76" s="116">
        <f t="shared" si="20"/>
        <v>0.82901554404145095</v>
      </c>
      <c r="AF76" s="116">
        <f t="shared" si="20"/>
        <v>0.38348082595870209</v>
      </c>
      <c r="AG76" s="116">
        <f t="shared" si="20"/>
        <v>0.60913705583756317</v>
      </c>
      <c r="AH76" s="116">
        <f t="shared" si="20"/>
        <v>0.44522554188635022</v>
      </c>
      <c r="AI76" s="116">
        <f t="shared" si="20"/>
        <v>0.48269581056466299</v>
      </c>
      <c r="AJ76" s="116">
        <f t="shared" si="20"/>
        <v>0.26806526806526809</v>
      </c>
      <c r="AK76" s="116">
        <f t="shared" si="20"/>
        <v>0.32575119348497616</v>
      </c>
      <c r="AL76" s="116">
        <f t="shared" si="20"/>
        <v>0.4684684684684684</v>
      </c>
      <c r="AM76" s="116" t="e">
        <f t="shared" si="20"/>
        <v>#DIV/0!</v>
      </c>
      <c r="AN76" s="116" t="e">
        <f t="shared" si="20"/>
        <v>#DIV/0!</v>
      </c>
      <c r="AO76" s="116" t="e">
        <f t="shared" si="20"/>
        <v>#DIV/0!</v>
      </c>
      <c r="AP76" s="116" t="e">
        <f t="shared" si="20"/>
        <v>#DIV/0!</v>
      </c>
      <c r="AQ76" s="116" t="e">
        <f t="shared" si="20"/>
        <v>#DIV/0!</v>
      </c>
      <c r="AR76" s="116" t="e">
        <f t="shared" si="20"/>
        <v>#DIV/0!</v>
      </c>
      <c r="AS76" s="116" t="e">
        <f t="shared" si="20"/>
        <v>#DIV/0!</v>
      </c>
      <c r="AT76" s="4"/>
    </row>
    <row r="77" spans="1:46" ht="14.4" customHeight="1">
      <c r="A77" s="199"/>
      <c r="B77" s="203"/>
      <c r="C77" s="188"/>
      <c r="D77" s="188"/>
      <c r="E77" s="8"/>
      <c r="F77" s="8"/>
      <c r="G77" s="8"/>
      <c r="H77" s="204" t="s">
        <v>16</v>
      </c>
      <c r="I77" s="204"/>
      <c r="J77" s="204"/>
      <c r="K77" s="204"/>
      <c r="L77" s="204"/>
      <c r="M77" s="204"/>
      <c r="N77" s="204"/>
      <c r="O77" s="204"/>
      <c r="P77" s="204"/>
      <c r="Q77" s="116">
        <f t="shared" si="14"/>
        <v>0.24554941682013509</v>
      </c>
      <c r="R77" s="116">
        <f t="shared" si="18"/>
        <v>0.43039086517347391</v>
      </c>
      <c r="S77" s="116">
        <f t="shared" si="18"/>
        <v>0.34858387799564272</v>
      </c>
      <c r="T77" s="116">
        <f t="shared" si="18"/>
        <v>0.26237328562909962</v>
      </c>
      <c r="U77" s="116">
        <f t="shared" ref="U77:AS77" si="21">(U64/((U$3-U10)*$L10))</f>
        <v>0.38350910834132312</v>
      </c>
      <c r="V77" s="116">
        <f t="shared" si="21"/>
        <v>0.8</v>
      </c>
      <c r="W77" s="116">
        <f t="shared" si="21"/>
        <v>0.21847070506454816</v>
      </c>
      <c r="X77" s="116">
        <f t="shared" si="21"/>
        <v>0.41428571428571431</v>
      </c>
      <c r="Y77" s="116">
        <f t="shared" si="21"/>
        <v>9.8803952158086322E-2</v>
      </c>
      <c r="Z77" s="116">
        <f t="shared" si="21"/>
        <v>0.28657616892911014</v>
      </c>
      <c r="AA77" s="116">
        <f t="shared" si="21"/>
        <v>0.27665317139001344</v>
      </c>
      <c r="AB77" s="116">
        <f t="shared" si="21"/>
        <v>0.30144927536231886</v>
      </c>
      <c r="AC77" s="116">
        <f t="shared" si="21"/>
        <v>0.45490196078431372</v>
      </c>
      <c r="AD77" s="116">
        <f t="shared" si="21"/>
        <v>0.50281751192024271</v>
      </c>
      <c r="AE77" s="116">
        <f t="shared" si="21"/>
        <v>0.8</v>
      </c>
      <c r="AF77" s="116">
        <f t="shared" si="21"/>
        <v>0.34879894702204667</v>
      </c>
      <c r="AG77" s="116">
        <f t="shared" si="21"/>
        <v>0.50256410256410255</v>
      </c>
      <c r="AH77" s="116">
        <f t="shared" si="21"/>
        <v>0.29523809523809524</v>
      </c>
      <c r="AI77" s="116">
        <f t="shared" si="21"/>
        <v>0.3174603174603175</v>
      </c>
      <c r="AJ77" s="116">
        <f t="shared" si="21"/>
        <v>0.29941520467836258</v>
      </c>
      <c r="AK77" s="116">
        <f t="shared" si="21"/>
        <v>0.30952380952380953</v>
      </c>
      <c r="AL77" s="116">
        <f t="shared" si="21"/>
        <v>0.28235294117647058</v>
      </c>
      <c r="AM77" s="116" t="e">
        <f t="shared" si="21"/>
        <v>#DIV/0!</v>
      </c>
      <c r="AN77" s="116" t="e">
        <f t="shared" si="21"/>
        <v>#DIV/0!</v>
      </c>
      <c r="AO77" s="116" t="e">
        <f t="shared" si="21"/>
        <v>#DIV/0!</v>
      </c>
      <c r="AP77" s="116" t="e">
        <f t="shared" si="21"/>
        <v>#DIV/0!</v>
      </c>
      <c r="AQ77" s="116" t="e">
        <f t="shared" si="21"/>
        <v>#DIV/0!</v>
      </c>
      <c r="AR77" s="116" t="e">
        <f t="shared" si="21"/>
        <v>#DIV/0!</v>
      </c>
      <c r="AS77" s="116" t="e">
        <f t="shared" si="21"/>
        <v>#DIV/0!</v>
      </c>
      <c r="AT77" s="4"/>
    </row>
    <row r="78" spans="1:46" ht="14.4" customHeight="1">
      <c r="A78" s="199"/>
      <c r="B78" s="203"/>
      <c r="C78" s="188"/>
      <c r="D78" s="188"/>
      <c r="E78" s="8"/>
      <c r="F78" s="8"/>
      <c r="G78" s="8"/>
      <c r="H78" s="204" t="s">
        <v>17</v>
      </c>
      <c r="I78" s="204"/>
      <c r="J78" s="204"/>
      <c r="K78" s="204"/>
      <c r="L78" s="204"/>
      <c r="M78" s="204"/>
      <c r="N78" s="204"/>
      <c r="O78" s="204"/>
      <c r="P78" s="204"/>
      <c r="Q78" s="116">
        <f t="shared" si="14"/>
        <v>0.39488966318234608</v>
      </c>
      <c r="R78" s="116">
        <f t="shared" si="18"/>
        <v>0.41079812206572774</v>
      </c>
      <c r="S78" s="116">
        <f t="shared" si="18"/>
        <v>0.33840947546531303</v>
      </c>
      <c r="T78" s="116">
        <f t="shared" si="18"/>
        <v>0.21231422505307859</v>
      </c>
      <c r="U78" s="116">
        <f t="shared" ref="U78:AS78" si="22">(U65/((U$3-U11)*$L11))</f>
        <v>0.2617283950617284</v>
      </c>
      <c r="V78" s="116">
        <f t="shared" si="22"/>
        <v>0.80103359173126665</v>
      </c>
      <c r="W78" s="116">
        <f t="shared" si="22"/>
        <v>0.24075666380051591</v>
      </c>
      <c r="X78" s="116">
        <f t="shared" si="22"/>
        <v>0.1611903285802852</v>
      </c>
      <c r="Y78" s="116">
        <f t="shared" si="22"/>
        <v>6.7287784679089024E-2</v>
      </c>
      <c r="Z78" s="116">
        <f t="shared" si="22"/>
        <v>5.7636887608069162E-2</v>
      </c>
      <c r="AA78" s="116">
        <f t="shared" si="22"/>
        <v>0.12303485987696515</v>
      </c>
      <c r="AB78" s="116">
        <f t="shared" si="22"/>
        <v>0.28941355674028946</v>
      </c>
      <c r="AC78" s="116">
        <f t="shared" si="22"/>
        <v>0.33333333333333365</v>
      </c>
      <c r="AD78" s="116">
        <f t="shared" si="22"/>
        <v>0.17984496124031008</v>
      </c>
      <c r="AE78" s="116">
        <f t="shared" si="22"/>
        <v>0.27716994894237779</v>
      </c>
      <c r="AF78" s="116">
        <f t="shared" si="22"/>
        <v>0.27094474153297682</v>
      </c>
      <c r="AG78" s="116">
        <f t="shared" si="22"/>
        <v>0.26666666666666666</v>
      </c>
      <c r="AH78" s="116">
        <f t="shared" si="22"/>
        <v>0.27259259259259261</v>
      </c>
      <c r="AI78" s="116">
        <f t="shared" si="22"/>
        <v>0.27617212588310858</v>
      </c>
      <c r="AJ78" s="116">
        <f t="shared" si="22"/>
        <v>0.26954177897574122</v>
      </c>
      <c r="AK78" s="116">
        <f t="shared" si="22"/>
        <v>0.26936026936026936</v>
      </c>
      <c r="AL78" s="116">
        <f t="shared" si="22"/>
        <v>0.1980952380952381</v>
      </c>
      <c r="AM78" s="116" t="e">
        <f t="shared" si="22"/>
        <v>#DIV/0!</v>
      </c>
      <c r="AN78" s="116" t="e">
        <f t="shared" si="22"/>
        <v>#DIV/0!</v>
      </c>
      <c r="AO78" s="116" t="e">
        <f t="shared" si="22"/>
        <v>#DIV/0!</v>
      </c>
      <c r="AP78" s="116" t="e">
        <f t="shared" si="22"/>
        <v>#DIV/0!</v>
      </c>
      <c r="AQ78" s="116" t="e">
        <f t="shared" si="22"/>
        <v>#DIV/0!</v>
      </c>
      <c r="AR78" s="116" t="e">
        <f t="shared" si="22"/>
        <v>#DIV/0!</v>
      </c>
      <c r="AS78" s="116" t="e">
        <f t="shared" si="22"/>
        <v>#DIV/0!</v>
      </c>
      <c r="AT78" s="4"/>
    </row>
    <row r="79" spans="1:46" ht="14.4" customHeight="1">
      <c r="A79" s="199"/>
      <c r="B79" s="203"/>
      <c r="C79" s="188"/>
      <c r="D79" s="188"/>
      <c r="E79" s="8"/>
      <c r="F79" s="8"/>
      <c r="G79" s="8"/>
      <c r="H79" s="204" t="s">
        <v>18</v>
      </c>
      <c r="I79" s="204"/>
      <c r="J79" s="204"/>
      <c r="K79" s="204"/>
      <c r="L79" s="204"/>
      <c r="M79" s="204"/>
      <c r="N79" s="204"/>
      <c r="O79" s="204"/>
      <c r="P79" s="204"/>
      <c r="Q79" s="116">
        <f t="shared" si="14"/>
        <v>0.13937282229965156</v>
      </c>
      <c r="R79" s="116">
        <f t="shared" si="18"/>
        <v>0.12140406439693852</v>
      </c>
      <c r="S79" s="116">
        <f t="shared" si="18"/>
        <v>7.874015748031496E-2</v>
      </c>
      <c r="T79" s="116">
        <f t="shared" si="18"/>
        <v>0.13071895424836599</v>
      </c>
      <c r="U79" s="116">
        <f t="shared" ref="U79:AS79" si="23">(U66/((U$3-U12)*$L12))</f>
        <v>0.18928901200369341</v>
      </c>
      <c r="V79" s="116">
        <f t="shared" si="23"/>
        <v>0.36666666666666664</v>
      </c>
      <c r="W79" s="116">
        <f t="shared" si="23"/>
        <v>0.2356902356902357</v>
      </c>
      <c r="X79" s="116">
        <f t="shared" si="23"/>
        <v>0.36729857819905215</v>
      </c>
      <c r="Y79" s="116">
        <f t="shared" si="23"/>
        <v>0.17771373679154659</v>
      </c>
      <c r="Z79" s="116">
        <f t="shared" si="23"/>
        <v>0.12640835394339103</v>
      </c>
      <c r="AA79" s="116">
        <f t="shared" si="23"/>
        <v>0.26437541308658297</v>
      </c>
      <c r="AB79" s="116">
        <f t="shared" si="23"/>
        <v>0.17958826106000877</v>
      </c>
      <c r="AC79" s="116">
        <f t="shared" si="23"/>
        <v>0.14035087719298245</v>
      </c>
      <c r="AD79" s="116">
        <f t="shared" si="23"/>
        <v>0.3895626607864755</v>
      </c>
      <c r="AE79" s="116">
        <f t="shared" si="23"/>
        <v>0.34327009936766034</v>
      </c>
      <c r="AF79" s="116">
        <f t="shared" si="23"/>
        <v>0.21089630931458697</v>
      </c>
      <c r="AG79" s="116">
        <f t="shared" si="23"/>
        <v>0.27720027720027723</v>
      </c>
      <c r="AH79" s="116">
        <f t="shared" si="23"/>
        <v>0.20463112547119008</v>
      </c>
      <c r="AI79" s="116">
        <f t="shared" si="23"/>
        <v>0.21197668256491786</v>
      </c>
      <c r="AJ79" s="116">
        <f t="shared" si="23"/>
        <v>0.18779342723004694</v>
      </c>
      <c r="AK79" s="116">
        <f t="shared" si="23"/>
        <v>0.44444444444444442</v>
      </c>
      <c r="AL79" s="116">
        <f t="shared" si="23"/>
        <v>0.68493150684931514</v>
      </c>
      <c r="AM79" s="116" t="e">
        <f t="shared" si="23"/>
        <v>#DIV/0!</v>
      </c>
      <c r="AN79" s="116" t="e">
        <f t="shared" si="23"/>
        <v>#DIV/0!</v>
      </c>
      <c r="AO79" s="116" t="e">
        <f t="shared" si="23"/>
        <v>#DIV/0!</v>
      </c>
      <c r="AP79" s="116" t="e">
        <f t="shared" si="23"/>
        <v>#DIV/0!</v>
      </c>
      <c r="AQ79" s="116" t="e">
        <f t="shared" si="23"/>
        <v>#DIV/0!</v>
      </c>
      <c r="AR79" s="116" t="e">
        <f t="shared" si="23"/>
        <v>#DIV/0!</v>
      </c>
      <c r="AS79" s="116" t="e">
        <f t="shared" si="23"/>
        <v>#DIV/0!</v>
      </c>
      <c r="AT79" s="4"/>
    </row>
    <row r="80" spans="1:46" ht="14.4" customHeight="1">
      <c r="A80" s="199"/>
      <c r="B80" s="203"/>
      <c r="C80" s="188"/>
      <c r="D80" s="188"/>
      <c r="E80" s="8"/>
      <c r="F80" s="8"/>
      <c r="G80" s="8"/>
      <c r="H80" s="204" t="s">
        <v>19</v>
      </c>
      <c r="I80" s="204"/>
      <c r="J80" s="204"/>
      <c r="K80" s="204"/>
      <c r="L80" s="204"/>
      <c r="M80" s="204"/>
      <c r="N80" s="204"/>
      <c r="O80" s="204"/>
      <c r="P80" s="204"/>
      <c r="Q80" s="117">
        <f t="shared" si="14"/>
        <v>0</v>
      </c>
      <c r="R80" s="117">
        <f t="shared" si="18"/>
        <v>0</v>
      </c>
      <c r="S80" s="117">
        <f t="shared" si="18"/>
        <v>0</v>
      </c>
      <c r="T80" s="116">
        <f t="shared" si="18"/>
        <v>0.8666666666666667</v>
      </c>
      <c r="U80" s="116">
        <f t="shared" ref="U80:AS80" si="24">(U67/((U$3-U13)*$L13))</f>
        <v>0.23423423423423423</v>
      </c>
      <c r="V80" s="116">
        <f t="shared" si="24"/>
        <v>0.19487179487179487</v>
      </c>
      <c r="W80" s="116">
        <f t="shared" si="24"/>
        <v>0.31096563011456624</v>
      </c>
      <c r="X80" s="116">
        <f t="shared" si="24"/>
        <v>0</v>
      </c>
      <c r="Y80" s="116">
        <f t="shared" si="24"/>
        <v>0.33351658420377495</v>
      </c>
      <c r="Z80" s="116">
        <f t="shared" si="24"/>
        <v>0.32877797583679941</v>
      </c>
      <c r="AA80" s="116">
        <f t="shared" si="24"/>
        <v>0.23470661672908863</v>
      </c>
      <c r="AB80" s="116">
        <f t="shared" si="24"/>
        <v>0.21917808219178081</v>
      </c>
      <c r="AC80" s="116">
        <f t="shared" si="24"/>
        <v>0.36111111111111105</v>
      </c>
      <c r="AD80" s="116">
        <f t="shared" si="24"/>
        <v>0.78260869565217361</v>
      </c>
      <c r="AE80" s="116">
        <f t="shared" si="24"/>
        <v>0.49523809523809526</v>
      </c>
      <c r="AF80" s="116">
        <f t="shared" si="24"/>
        <v>0.34567901234567899</v>
      </c>
      <c r="AG80" s="116">
        <f t="shared" si="24"/>
        <v>0.18964259664478481</v>
      </c>
      <c r="AH80" s="116">
        <f t="shared" si="24"/>
        <v>0.19734019734019734</v>
      </c>
      <c r="AI80" s="116">
        <f t="shared" si="24"/>
        <v>0.35809523809523808</v>
      </c>
      <c r="AJ80" s="116">
        <f t="shared" si="24"/>
        <v>0.62240663900414928</v>
      </c>
      <c r="AK80" s="116">
        <f t="shared" si="24"/>
        <v>0.28340080971659914</v>
      </c>
      <c r="AL80" s="116">
        <f t="shared" si="24"/>
        <v>0.18893387314439944</v>
      </c>
      <c r="AM80" s="116" t="e">
        <f t="shared" si="24"/>
        <v>#DIV/0!</v>
      </c>
      <c r="AN80" s="116" t="e">
        <f t="shared" si="24"/>
        <v>#DIV/0!</v>
      </c>
      <c r="AO80" s="116" t="e">
        <f t="shared" si="24"/>
        <v>#DIV/0!</v>
      </c>
      <c r="AP80" s="116" t="e">
        <f t="shared" si="24"/>
        <v>#DIV/0!</v>
      </c>
      <c r="AQ80" s="116" t="e">
        <f t="shared" si="24"/>
        <v>#DIV/0!</v>
      </c>
      <c r="AR80" s="116" t="e">
        <f t="shared" si="24"/>
        <v>#DIV/0!</v>
      </c>
      <c r="AS80" s="116" t="e">
        <f t="shared" si="24"/>
        <v>#DIV/0!</v>
      </c>
      <c r="AT80" s="4"/>
    </row>
    <row r="81" spans="1:46" ht="14.4" customHeight="1">
      <c r="A81" s="199"/>
      <c r="B81" s="203"/>
      <c r="C81" s="188"/>
      <c r="D81" s="188"/>
      <c r="E81" s="8"/>
      <c r="F81" s="8"/>
      <c r="G81" s="8"/>
      <c r="H81" s="204" t="s">
        <v>20</v>
      </c>
      <c r="I81" s="204"/>
      <c r="J81" s="204"/>
      <c r="K81" s="204"/>
      <c r="L81" s="204"/>
      <c r="M81" s="204"/>
      <c r="N81" s="204"/>
      <c r="O81" s="204"/>
      <c r="P81" s="204"/>
      <c r="Q81" s="117">
        <f t="shared" si="14"/>
        <v>0</v>
      </c>
      <c r="R81" s="117">
        <f>(R68/(($Q$3-R14)*$L14))</f>
        <v>0</v>
      </c>
      <c r="S81" s="117">
        <f>(S68/(($Q$3-S14)*$L14))</f>
        <v>0</v>
      </c>
      <c r="T81" s="116">
        <f>(T68/(($T$3-T14)*$L14))</f>
        <v>0.8</v>
      </c>
      <c r="U81" s="116">
        <f t="shared" ref="U81:AS81" si="25">(U68/((U$3-U14)*$L14))</f>
        <v>0.18018018018018017</v>
      </c>
      <c r="V81" s="116">
        <f t="shared" si="25"/>
        <v>0.23762376237623761</v>
      </c>
      <c r="W81" s="116">
        <f t="shared" si="25"/>
        <v>0.24071166928309787</v>
      </c>
      <c r="X81" s="116">
        <f t="shared" si="25"/>
        <v>0</v>
      </c>
      <c r="Y81" s="116">
        <f t="shared" si="25"/>
        <v>0.32945736434108525</v>
      </c>
      <c r="Z81" s="116">
        <f t="shared" si="25"/>
        <v>0.35314891112419067</v>
      </c>
      <c r="AA81" s="116">
        <f t="shared" si="25"/>
        <v>0.20919350399119188</v>
      </c>
      <c r="AB81" s="116">
        <f t="shared" si="25"/>
        <v>0.21721958925750395</v>
      </c>
      <c r="AC81" s="116">
        <f t="shared" si="25"/>
        <v>0.45925925925925926</v>
      </c>
      <c r="AD81" s="116">
        <f t="shared" si="25"/>
        <v>0.27815163750560795</v>
      </c>
      <c r="AE81" s="116">
        <f t="shared" si="25"/>
        <v>0.47750229568411379</v>
      </c>
      <c r="AF81" s="116">
        <f t="shared" si="25"/>
        <v>0.23605150214592271</v>
      </c>
      <c r="AG81" s="116">
        <f t="shared" si="25"/>
        <v>0.20463112547119011</v>
      </c>
      <c r="AH81" s="116">
        <f t="shared" si="25"/>
        <v>0.31616982836495028</v>
      </c>
      <c r="AI81" s="116">
        <f t="shared" si="25"/>
        <v>0.49250535331905781</v>
      </c>
      <c r="AJ81" s="116">
        <f t="shared" si="25"/>
        <v>0.54252873563218396</v>
      </c>
      <c r="AK81" s="116">
        <f t="shared" si="25"/>
        <v>0.28849169018501092</v>
      </c>
      <c r="AL81" s="116">
        <f t="shared" si="25"/>
        <v>0.23647798742138365</v>
      </c>
      <c r="AM81" s="116" t="e">
        <f t="shared" si="25"/>
        <v>#DIV/0!</v>
      </c>
      <c r="AN81" s="116" t="e">
        <f t="shared" si="25"/>
        <v>#DIV/0!</v>
      </c>
      <c r="AO81" s="116" t="e">
        <f t="shared" si="25"/>
        <v>#DIV/0!</v>
      </c>
      <c r="AP81" s="116" t="e">
        <f t="shared" si="25"/>
        <v>#DIV/0!</v>
      </c>
      <c r="AQ81" s="116" t="e">
        <f t="shared" si="25"/>
        <v>#DIV/0!</v>
      </c>
      <c r="AR81" s="116" t="e">
        <f t="shared" si="25"/>
        <v>#DIV/0!</v>
      </c>
      <c r="AS81" s="116" t="e">
        <f t="shared" si="25"/>
        <v>#DIV/0!</v>
      </c>
      <c r="AT81" s="4"/>
    </row>
    <row r="82" spans="1:46" ht="14.4" customHeight="1">
      <c r="A82" s="199"/>
      <c r="B82" s="203"/>
      <c r="C82" s="188"/>
      <c r="D82" s="188"/>
      <c r="E82" s="8"/>
      <c r="F82" s="8"/>
      <c r="G82" s="8"/>
      <c r="H82" s="204" t="s">
        <v>21</v>
      </c>
      <c r="I82" s="204"/>
      <c r="J82" s="204"/>
      <c r="K82" s="204"/>
      <c r="L82" s="204"/>
      <c r="M82" s="204"/>
      <c r="N82" s="204"/>
      <c r="O82" s="204"/>
      <c r="P82" s="204"/>
      <c r="Q82" s="117">
        <f t="shared" si="14"/>
        <v>0</v>
      </c>
      <c r="R82" s="117">
        <f>(R69/(($Q$3-R15)*$L15))</f>
        <v>0</v>
      </c>
      <c r="S82" s="117">
        <f>(S69/(($Q$3-S15)*$L15))</f>
        <v>0</v>
      </c>
      <c r="T82" s="116">
        <f>(T69/(($Q$3-T15)*$L15))</f>
        <v>0.76666666666666672</v>
      </c>
      <c r="U82" s="116">
        <f t="shared" ref="U82:AS82" si="26">(U69/((U$3-U15)*$L15))</f>
        <v>0.26666666666666666</v>
      </c>
      <c r="V82" s="116">
        <f t="shared" si="26"/>
        <v>0.2283609576427256</v>
      </c>
      <c r="W82" s="116">
        <f t="shared" si="26"/>
        <v>0.22843822843822845</v>
      </c>
      <c r="X82" s="116">
        <f t="shared" si="26"/>
        <v>0</v>
      </c>
      <c r="Y82" s="116">
        <f t="shared" si="26"/>
        <v>0.21494193101057377</v>
      </c>
      <c r="Z82" s="116">
        <f t="shared" si="26"/>
        <v>0.28874734607218683</v>
      </c>
      <c r="AA82" s="116">
        <f t="shared" si="26"/>
        <v>0.1508295625942685</v>
      </c>
      <c r="AB82" s="116">
        <f t="shared" si="26"/>
        <v>9.6254446536932423E-2</v>
      </c>
      <c r="AC82" s="116">
        <f t="shared" si="26"/>
        <v>0.29333333333333333</v>
      </c>
      <c r="AD82" s="116">
        <f t="shared" si="26"/>
        <v>0.14127144298688193</v>
      </c>
      <c r="AE82" s="116">
        <f t="shared" si="26"/>
        <v>0.43010752688172021</v>
      </c>
      <c r="AF82" s="116">
        <f t="shared" si="26"/>
        <v>0.37967615857063086</v>
      </c>
      <c r="AG82" s="116">
        <f t="shared" si="26"/>
        <v>0.19391507856904044</v>
      </c>
      <c r="AH82" s="116">
        <f t="shared" si="26"/>
        <v>0.13675213675213677</v>
      </c>
      <c r="AI82" s="116">
        <f t="shared" si="26"/>
        <v>0.25904761904761903</v>
      </c>
      <c r="AJ82" s="116">
        <f t="shared" si="26"/>
        <v>0.20833333333333331</v>
      </c>
      <c r="AK82" s="116">
        <f t="shared" si="26"/>
        <v>0.25086233929131385</v>
      </c>
      <c r="AL82" s="116">
        <f t="shared" si="26"/>
        <v>0.19523809523809524</v>
      </c>
      <c r="AM82" s="116" t="e">
        <f t="shared" si="26"/>
        <v>#DIV/0!</v>
      </c>
      <c r="AN82" s="116" t="e">
        <f t="shared" si="26"/>
        <v>#DIV/0!</v>
      </c>
      <c r="AO82" s="116" t="e">
        <f t="shared" si="26"/>
        <v>#DIV/0!</v>
      </c>
      <c r="AP82" s="116" t="e">
        <f t="shared" si="26"/>
        <v>#DIV/0!</v>
      </c>
      <c r="AQ82" s="116" t="e">
        <f t="shared" si="26"/>
        <v>#DIV/0!</v>
      </c>
      <c r="AR82" s="116" t="e">
        <f t="shared" si="26"/>
        <v>#DIV/0!</v>
      </c>
      <c r="AS82" s="116" t="e">
        <f t="shared" si="26"/>
        <v>#DIV/0!</v>
      </c>
      <c r="AT82" s="4"/>
    </row>
    <row r="83" spans="1:46" s="119" customFormat="1" ht="30.6">
      <c r="A83" s="199"/>
      <c r="B83" s="109">
        <v>15</v>
      </c>
      <c r="C83" s="94" t="s">
        <v>114</v>
      </c>
      <c r="D83" s="118" t="s">
        <v>111</v>
      </c>
      <c r="E83" s="21"/>
      <c r="F83" s="21"/>
      <c r="G83" s="21"/>
      <c r="H83" s="34" t="s">
        <v>54</v>
      </c>
      <c r="I83" s="35">
        <v>20</v>
      </c>
      <c r="J83" s="36">
        <f>I83</f>
        <v>20</v>
      </c>
      <c r="K83" s="37" t="s">
        <v>52</v>
      </c>
      <c r="L83" s="37" t="s">
        <v>53</v>
      </c>
      <c r="M83" s="37" t="s">
        <v>52</v>
      </c>
      <c r="N83" s="36">
        <f>P83</f>
        <v>22</v>
      </c>
      <c r="O83" s="38" t="s">
        <v>51</v>
      </c>
      <c r="P83" s="39">
        <v>22</v>
      </c>
      <c r="Q83" s="106">
        <v>1</v>
      </c>
      <c r="R83" s="110">
        <v>0</v>
      </c>
      <c r="S83" s="110">
        <v>13</v>
      </c>
      <c r="T83" s="110">
        <v>12</v>
      </c>
      <c r="U83" s="95">
        <v>11</v>
      </c>
      <c r="V83" s="95">
        <v>12</v>
      </c>
      <c r="W83" s="110">
        <v>16</v>
      </c>
      <c r="X83" s="95">
        <v>23</v>
      </c>
      <c r="Y83" s="95">
        <v>57</v>
      </c>
      <c r="Z83" s="110">
        <v>24</v>
      </c>
      <c r="AA83" s="95">
        <v>4</v>
      </c>
      <c r="AB83" s="95">
        <v>51</v>
      </c>
      <c r="AC83" s="95">
        <v>47</v>
      </c>
      <c r="AD83" s="95"/>
      <c r="AE83" s="95">
        <v>67</v>
      </c>
      <c r="AF83" s="110">
        <v>42</v>
      </c>
      <c r="AG83" s="95">
        <v>35</v>
      </c>
      <c r="AH83" s="95">
        <v>21</v>
      </c>
      <c r="AI83" s="95">
        <v>44</v>
      </c>
      <c r="AJ83" s="110">
        <v>37</v>
      </c>
      <c r="AK83" s="95">
        <v>45</v>
      </c>
      <c r="AL83" s="110">
        <v>29</v>
      </c>
      <c r="AM83" s="95"/>
      <c r="AN83" s="95"/>
      <c r="AO83" s="95"/>
      <c r="AP83" s="95"/>
      <c r="AQ83" s="110"/>
      <c r="AR83" s="95"/>
      <c r="AS83" s="95"/>
      <c r="AT83" s="19"/>
    </row>
    <row r="84" spans="1:46" ht="20.399999999999999">
      <c r="A84" s="199"/>
      <c r="B84" s="120">
        <v>16</v>
      </c>
      <c r="C84" s="94" t="s">
        <v>115</v>
      </c>
      <c r="D84" s="94" t="s">
        <v>113</v>
      </c>
      <c r="E84" s="21"/>
      <c r="F84" s="21"/>
      <c r="G84" s="21"/>
      <c r="H84" s="34" t="s">
        <v>54</v>
      </c>
      <c r="I84" s="112">
        <v>0.95</v>
      </c>
      <c r="J84" s="113">
        <f>I84</f>
        <v>0.95</v>
      </c>
      <c r="K84" s="37" t="s">
        <v>52</v>
      </c>
      <c r="L84" s="37" t="s">
        <v>53</v>
      </c>
      <c r="M84" s="37" t="s">
        <v>52</v>
      </c>
      <c r="N84" s="113">
        <f>P84</f>
        <v>1</v>
      </c>
      <c r="O84" s="38" t="s">
        <v>51</v>
      </c>
      <c r="P84" s="114">
        <v>1</v>
      </c>
      <c r="Q84" s="121" t="e">
        <f>(Q83/(($Q$3-Q16)*$L$16))</f>
        <v>#DIV/0!</v>
      </c>
      <c r="R84" s="121" t="e">
        <f>(R83/(($R$3-R16)*$L$16))</f>
        <v>#DIV/0!</v>
      </c>
      <c r="S84" s="121" t="e">
        <f>(S83/(($S$3-S16)*$L$16))</f>
        <v>#DIV/0!</v>
      </c>
      <c r="T84" s="121" t="e">
        <f t="shared" ref="T84:AS84" si="27">(T83/((T$3-T16)*$L$16))</f>
        <v>#DIV/0!</v>
      </c>
      <c r="U84" s="121" t="e">
        <f t="shared" si="27"/>
        <v>#DIV/0!</v>
      </c>
      <c r="V84" s="121" t="e">
        <f t="shared" si="27"/>
        <v>#DIV/0!</v>
      </c>
      <c r="W84" s="121" t="e">
        <f t="shared" si="27"/>
        <v>#DIV/0!</v>
      </c>
      <c r="X84" s="121" t="e">
        <f t="shared" si="27"/>
        <v>#DIV/0!</v>
      </c>
      <c r="Y84" s="121" t="e">
        <f t="shared" si="27"/>
        <v>#DIV/0!</v>
      </c>
      <c r="Z84" s="121" t="e">
        <f t="shared" si="27"/>
        <v>#DIV/0!</v>
      </c>
      <c r="AA84" s="121" t="e">
        <f t="shared" si="27"/>
        <v>#DIV/0!</v>
      </c>
      <c r="AB84" s="121" t="e">
        <f t="shared" si="27"/>
        <v>#DIV/0!</v>
      </c>
      <c r="AC84" s="121" t="e">
        <f t="shared" si="27"/>
        <v>#DIV/0!</v>
      </c>
      <c r="AD84" s="121" t="e">
        <f t="shared" si="27"/>
        <v>#DIV/0!</v>
      </c>
      <c r="AE84" s="121" t="e">
        <f t="shared" si="27"/>
        <v>#DIV/0!</v>
      </c>
      <c r="AF84" s="121" t="e">
        <f t="shared" si="27"/>
        <v>#DIV/0!</v>
      </c>
      <c r="AG84" s="121" t="e">
        <f t="shared" si="27"/>
        <v>#DIV/0!</v>
      </c>
      <c r="AH84" s="121" t="e">
        <f t="shared" si="27"/>
        <v>#DIV/0!</v>
      </c>
      <c r="AI84" s="121" t="e">
        <f t="shared" si="27"/>
        <v>#DIV/0!</v>
      </c>
      <c r="AJ84" s="121" t="e">
        <f t="shared" si="27"/>
        <v>#DIV/0!</v>
      </c>
      <c r="AK84" s="121" t="e">
        <f t="shared" si="27"/>
        <v>#DIV/0!</v>
      </c>
      <c r="AL84" s="121" t="e">
        <f t="shared" si="27"/>
        <v>#DIV/0!</v>
      </c>
      <c r="AM84" s="121" t="e">
        <f t="shared" si="27"/>
        <v>#DIV/0!</v>
      </c>
      <c r="AN84" s="121" t="e">
        <f t="shared" si="27"/>
        <v>#DIV/0!</v>
      </c>
      <c r="AO84" s="121" t="e">
        <f t="shared" si="27"/>
        <v>#DIV/0!</v>
      </c>
      <c r="AP84" s="121" t="e">
        <f t="shared" si="27"/>
        <v>#DIV/0!</v>
      </c>
      <c r="AQ84" s="121" t="e">
        <f t="shared" si="27"/>
        <v>#DIV/0!</v>
      </c>
      <c r="AR84" s="121" t="e">
        <f t="shared" si="27"/>
        <v>#DIV/0!</v>
      </c>
      <c r="AS84" s="121" t="e">
        <f t="shared" si="27"/>
        <v>#DIV/0!</v>
      </c>
      <c r="AT84" s="19"/>
    </row>
    <row r="85" spans="1:46" ht="20.399999999999999">
      <c r="A85" s="199"/>
      <c r="B85" s="205">
        <v>17</v>
      </c>
      <c r="C85" s="94" t="s">
        <v>116</v>
      </c>
      <c r="D85" s="94">
        <v>12</v>
      </c>
      <c r="E85" s="21"/>
      <c r="F85" s="21"/>
      <c r="G85" s="21"/>
      <c r="H85" s="34" t="s">
        <v>54</v>
      </c>
      <c r="I85" s="35">
        <f>I86*D85</f>
        <v>72</v>
      </c>
      <c r="J85" s="36">
        <f>I85</f>
        <v>72</v>
      </c>
      <c r="K85" s="37" t="s">
        <v>52</v>
      </c>
      <c r="L85" s="37" t="s">
        <v>53</v>
      </c>
      <c r="M85" s="37" t="s">
        <v>52</v>
      </c>
      <c r="N85" s="36">
        <f>P85</f>
        <v>96</v>
      </c>
      <c r="O85" s="38" t="s">
        <v>51</v>
      </c>
      <c r="P85" s="39">
        <f>P86*D85</f>
        <v>96</v>
      </c>
      <c r="Q85" s="206"/>
      <c r="R85" s="206">
        <f t="shared" ref="R85:AS85" si="28">R87+R90+R93+R96+R99+R102+R105+R108+R111+R114+R117+R120</f>
        <v>35</v>
      </c>
      <c r="S85" s="206">
        <f t="shared" si="28"/>
        <v>19</v>
      </c>
      <c r="T85" s="206">
        <f t="shared" si="28"/>
        <v>15</v>
      </c>
      <c r="U85" s="206">
        <f t="shared" si="28"/>
        <v>44</v>
      </c>
      <c r="V85" s="206">
        <f t="shared" si="28"/>
        <v>54</v>
      </c>
      <c r="W85" s="206">
        <f t="shared" si="28"/>
        <v>35</v>
      </c>
      <c r="X85" s="206">
        <f t="shared" si="28"/>
        <v>42</v>
      </c>
      <c r="Y85" s="206">
        <f t="shared" si="28"/>
        <v>55</v>
      </c>
      <c r="Z85" s="206">
        <f t="shared" si="28"/>
        <v>30</v>
      </c>
      <c r="AA85" s="206">
        <f t="shared" si="28"/>
        <v>58</v>
      </c>
      <c r="AB85" s="206">
        <f t="shared" si="28"/>
        <v>48</v>
      </c>
      <c r="AC85" s="206">
        <f t="shared" si="28"/>
        <v>85</v>
      </c>
      <c r="AD85" s="206">
        <f t="shared" si="28"/>
        <v>87</v>
      </c>
      <c r="AE85" s="207">
        <f t="shared" si="28"/>
        <v>80</v>
      </c>
      <c r="AF85" s="207">
        <f t="shared" si="28"/>
        <v>67</v>
      </c>
      <c r="AG85" s="207">
        <f t="shared" si="28"/>
        <v>56</v>
      </c>
      <c r="AH85" s="207">
        <f t="shared" si="28"/>
        <v>85</v>
      </c>
      <c r="AI85" s="207">
        <f t="shared" si="28"/>
        <v>53</v>
      </c>
      <c r="AJ85" s="207">
        <f t="shared" si="28"/>
        <v>73</v>
      </c>
      <c r="AK85" s="207">
        <f t="shared" si="28"/>
        <v>64</v>
      </c>
      <c r="AL85" s="207">
        <f t="shared" si="28"/>
        <v>58</v>
      </c>
      <c r="AM85" s="207">
        <f t="shared" si="28"/>
        <v>0</v>
      </c>
      <c r="AN85" s="207">
        <f t="shared" si="28"/>
        <v>0</v>
      </c>
      <c r="AO85" s="207">
        <f t="shared" si="28"/>
        <v>0</v>
      </c>
      <c r="AP85" s="207">
        <f t="shared" si="28"/>
        <v>0</v>
      </c>
      <c r="AQ85" s="207">
        <f t="shared" si="28"/>
        <v>0</v>
      </c>
      <c r="AR85" s="207">
        <f t="shared" si="28"/>
        <v>0</v>
      </c>
      <c r="AS85" s="207">
        <f t="shared" si="28"/>
        <v>0</v>
      </c>
      <c r="AT85" s="19"/>
    </row>
    <row r="86" spans="1:46" ht="21" customHeight="1">
      <c r="A86" s="199"/>
      <c r="B86" s="205"/>
      <c r="C86" s="208" t="s">
        <v>117</v>
      </c>
      <c r="D86" s="122" t="s">
        <v>118</v>
      </c>
      <c r="E86" s="123" t="s">
        <v>6</v>
      </c>
      <c r="F86" s="123" t="s">
        <v>7</v>
      </c>
      <c r="G86" s="123" t="s">
        <v>119</v>
      </c>
      <c r="H86" s="124" t="s">
        <v>54</v>
      </c>
      <c r="I86" s="125">
        <v>6</v>
      </c>
      <c r="J86" s="126">
        <f>I86</f>
        <v>6</v>
      </c>
      <c r="K86" s="127" t="s">
        <v>52</v>
      </c>
      <c r="L86" s="127" t="s">
        <v>53</v>
      </c>
      <c r="M86" s="127" t="s">
        <v>52</v>
      </c>
      <c r="N86" s="126">
        <f>P86</f>
        <v>8</v>
      </c>
      <c r="O86" s="128" t="s">
        <v>51</v>
      </c>
      <c r="P86" s="129">
        <v>8</v>
      </c>
      <c r="Q86" s="206"/>
      <c r="R86" s="206"/>
      <c r="S86" s="206"/>
      <c r="T86" s="206"/>
      <c r="U86" s="206"/>
      <c r="V86" s="206"/>
      <c r="W86" s="206"/>
      <c r="X86" s="206"/>
      <c r="Y86" s="206"/>
      <c r="Z86" s="206"/>
      <c r="AA86" s="206"/>
      <c r="AB86" s="206"/>
      <c r="AC86" s="206"/>
      <c r="AD86" s="206"/>
      <c r="AE86" s="207"/>
      <c r="AF86" s="207"/>
      <c r="AG86" s="207"/>
      <c r="AH86" s="207"/>
      <c r="AI86" s="207"/>
      <c r="AJ86" s="207"/>
      <c r="AK86" s="207"/>
      <c r="AL86" s="207"/>
      <c r="AM86" s="207"/>
      <c r="AN86" s="207"/>
      <c r="AO86" s="207"/>
      <c r="AP86" s="207"/>
      <c r="AQ86" s="207"/>
      <c r="AR86" s="207"/>
      <c r="AS86" s="207"/>
      <c r="AT86" s="4"/>
    </row>
    <row r="87" spans="1:46" ht="14.4" customHeight="1">
      <c r="A87" s="199"/>
      <c r="B87" s="205"/>
      <c r="C87" s="208"/>
      <c r="D87" s="130" t="s">
        <v>120</v>
      </c>
      <c r="E87" s="131"/>
      <c r="F87" s="131"/>
      <c r="G87" s="131"/>
      <c r="H87" s="209" t="s">
        <v>121</v>
      </c>
      <c r="I87" s="209"/>
      <c r="J87" s="209"/>
      <c r="K87" s="209"/>
      <c r="L87" s="209"/>
      <c r="M87" s="209"/>
      <c r="N87" s="209"/>
      <c r="O87" s="209"/>
      <c r="P87" s="209"/>
      <c r="Q87" s="132">
        <v>1</v>
      </c>
      <c r="R87" s="133">
        <f t="shared" ref="R87:AB87" si="29">R88+R89</f>
        <v>2</v>
      </c>
      <c r="S87" s="133">
        <f t="shared" si="29"/>
        <v>3</v>
      </c>
      <c r="T87" s="87">
        <f t="shared" si="29"/>
        <v>3</v>
      </c>
      <c r="U87" s="133">
        <f t="shared" si="29"/>
        <v>7</v>
      </c>
      <c r="V87" s="133">
        <f t="shared" si="29"/>
        <v>3</v>
      </c>
      <c r="W87" s="87">
        <f t="shared" si="29"/>
        <v>2</v>
      </c>
      <c r="X87" s="133">
        <f t="shared" si="29"/>
        <v>6</v>
      </c>
      <c r="Y87" s="133">
        <f t="shared" si="29"/>
        <v>1</v>
      </c>
      <c r="Z87" s="87">
        <f t="shared" si="29"/>
        <v>2</v>
      </c>
      <c r="AA87" s="133">
        <f t="shared" si="29"/>
        <v>6</v>
      </c>
      <c r="AB87" s="133">
        <f t="shared" si="29"/>
        <v>7</v>
      </c>
      <c r="AC87" s="88">
        <v>6</v>
      </c>
      <c r="AD87" s="133">
        <v>4</v>
      </c>
      <c r="AE87" s="133">
        <f t="shared" ref="AE87:AS87" si="30">AE88+AE89</f>
        <v>8</v>
      </c>
      <c r="AF87" s="87">
        <f t="shared" si="30"/>
        <v>1</v>
      </c>
      <c r="AG87" s="133">
        <f t="shared" si="30"/>
        <v>4</v>
      </c>
      <c r="AH87" s="133">
        <f t="shared" si="30"/>
        <v>4</v>
      </c>
      <c r="AI87" s="133">
        <f t="shared" si="30"/>
        <v>4</v>
      </c>
      <c r="AJ87" s="87">
        <f t="shared" si="30"/>
        <v>3</v>
      </c>
      <c r="AK87" s="133">
        <f t="shared" si="30"/>
        <v>5</v>
      </c>
      <c r="AL87" s="87">
        <f t="shared" si="30"/>
        <v>2</v>
      </c>
      <c r="AM87" s="133">
        <f t="shared" si="30"/>
        <v>0</v>
      </c>
      <c r="AN87" s="133">
        <f t="shared" si="30"/>
        <v>0</v>
      </c>
      <c r="AO87" s="133">
        <f t="shared" si="30"/>
        <v>0</v>
      </c>
      <c r="AP87" s="133">
        <f t="shared" si="30"/>
        <v>0</v>
      </c>
      <c r="AQ87" s="87">
        <f t="shared" si="30"/>
        <v>0</v>
      </c>
      <c r="AR87" s="133">
        <f t="shared" si="30"/>
        <v>0</v>
      </c>
      <c r="AS87" s="133">
        <f t="shared" si="30"/>
        <v>0</v>
      </c>
      <c r="AT87" s="4"/>
    </row>
    <row r="88" spans="1:46">
      <c r="A88" s="199"/>
      <c r="B88" s="205"/>
      <c r="C88" s="208"/>
      <c r="D88" s="134" t="s">
        <v>122</v>
      </c>
      <c r="E88" s="135"/>
      <c r="F88" s="135"/>
      <c r="G88" s="135"/>
      <c r="H88" s="34" t="s">
        <v>54</v>
      </c>
      <c r="I88" s="35">
        <v>3</v>
      </c>
      <c r="J88" s="36">
        <f>I88</f>
        <v>3</v>
      </c>
      <c r="K88" s="37" t="s">
        <v>52</v>
      </c>
      <c r="L88" s="37" t="s">
        <v>53</v>
      </c>
      <c r="M88" s="37" t="s">
        <v>52</v>
      </c>
      <c r="N88" s="36">
        <f>P88</f>
        <v>4</v>
      </c>
      <c r="O88" s="38" t="s">
        <v>51</v>
      </c>
      <c r="P88" s="136">
        <v>4</v>
      </c>
      <c r="Q88" s="137">
        <v>1</v>
      </c>
      <c r="R88" s="106">
        <v>2</v>
      </c>
      <c r="S88" s="106">
        <v>3</v>
      </c>
      <c r="T88" s="95">
        <v>3</v>
      </c>
      <c r="U88" s="106">
        <v>5</v>
      </c>
      <c r="V88" s="106">
        <v>1</v>
      </c>
      <c r="W88" s="95"/>
      <c r="X88" s="106">
        <v>2</v>
      </c>
      <c r="Y88" s="106">
        <v>1</v>
      </c>
      <c r="Z88" s="95">
        <v>1</v>
      </c>
      <c r="AA88" s="106">
        <v>2</v>
      </c>
      <c r="AB88" s="106">
        <v>1</v>
      </c>
      <c r="AC88" s="96">
        <v>1</v>
      </c>
      <c r="AD88" s="106">
        <v>1</v>
      </c>
      <c r="AE88" s="106">
        <v>3</v>
      </c>
      <c r="AF88" s="95"/>
      <c r="AG88" s="106"/>
      <c r="AH88" s="106">
        <v>1</v>
      </c>
      <c r="AI88" s="106">
        <v>1</v>
      </c>
      <c r="AJ88" s="95">
        <v>0</v>
      </c>
      <c r="AK88" s="106">
        <v>3</v>
      </c>
      <c r="AL88" s="95">
        <v>0</v>
      </c>
      <c r="AM88" s="106"/>
      <c r="AN88" s="106"/>
      <c r="AO88" s="106"/>
      <c r="AP88" s="106"/>
      <c r="AQ88" s="95"/>
      <c r="AR88" s="106"/>
      <c r="AS88" s="106"/>
      <c r="AT88" s="4"/>
    </row>
    <row r="89" spans="1:46">
      <c r="A89" s="199"/>
      <c r="B89" s="205"/>
      <c r="C89" s="208"/>
      <c r="D89" s="138" t="s">
        <v>123</v>
      </c>
      <c r="E89" s="139"/>
      <c r="F89" s="139"/>
      <c r="G89" s="139"/>
      <c r="H89" s="70" t="s">
        <v>54</v>
      </c>
      <c r="I89" s="140">
        <v>3</v>
      </c>
      <c r="J89" s="141">
        <f>I89</f>
        <v>3</v>
      </c>
      <c r="K89" s="73" t="s">
        <v>52</v>
      </c>
      <c r="L89" s="73" t="s">
        <v>53</v>
      </c>
      <c r="M89" s="73" t="s">
        <v>52</v>
      </c>
      <c r="N89" s="141">
        <f>P89</f>
        <v>4</v>
      </c>
      <c r="O89" s="74" t="s">
        <v>51</v>
      </c>
      <c r="P89" s="142">
        <v>4</v>
      </c>
      <c r="Q89" s="137"/>
      <c r="R89" s="143"/>
      <c r="S89" s="143"/>
      <c r="T89" s="95"/>
      <c r="U89" s="106">
        <v>2</v>
      </c>
      <c r="V89" s="106">
        <v>2</v>
      </c>
      <c r="W89" s="95">
        <v>2</v>
      </c>
      <c r="X89" s="106">
        <v>4</v>
      </c>
      <c r="Y89" s="106">
        <v>0</v>
      </c>
      <c r="Z89" s="95">
        <v>1</v>
      </c>
      <c r="AA89" s="106">
        <v>4</v>
      </c>
      <c r="AB89" s="106">
        <v>6</v>
      </c>
      <c r="AC89" s="96">
        <v>5</v>
      </c>
      <c r="AD89" s="106">
        <v>3</v>
      </c>
      <c r="AE89" s="106">
        <v>5</v>
      </c>
      <c r="AF89" s="95">
        <v>1</v>
      </c>
      <c r="AG89" s="106">
        <v>4</v>
      </c>
      <c r="AH89" s="106">
        <v>3</v>
      </c>
      <c r="AI89" s="106">
        <v>3</v>
      </c>
      <c r="AJ89" s="95">
        <v>3</v>
      </c>
      <c r="AK89" s="106">
        <v>2</v>
      </c>
      <c r="AL89" s="95">
        <v>2</v>
      </c>
      <c r="AM89" s="106"/>
      <c r="AN89" s="106"/>
      <c r="AO89" s="106"/>
      <c r="AP89" s="106"/>
      <c r="AQ89" s="95"/>
      <c r="AR89" s="106"/>
      <c r="AS89" s="106"/>
      <c r="AT89" s="4"/>
    </row>
    <row r="90" spans="1:46" ht="14.4" customHeight="1">
      <c r="A90" s="199"/>
      <c r="B90" s="205"/>
      <c r="C90" s="208"/>
      <c r="D90" s="130" t="s">
        <v>120</v>
      </c>
      <c r="E90" s="131"/>
      <c r="F90" s="131"/>
      <c r="G90" s="131"/>
      <c r="H90" s="209" t="s">
        <v>124</v>
      </c>
      <c r="I90" s="209"/>
      <c r="J90" s="209"/>
      <c r="K90" s="209"/>
      <c r="L90" s="209"/>
      <c r="M90" s="209"/>
      <c r="N90" s="209"/>
      <c r="O90" s="209"/>
      <c r="P90" s="209"/>
      <c r="Q90" s="132">
        <f t="shared" ref="Q90:AC90" si="31">Q91+Q92</f>
        <v>1</v>
      </c>
      <c r="R90" s="133">
        <f t="shared" si="31"/>
        <v>4</v>
      </c>
      <c r="S90" s="133">
        <f t="shared" si="31"/>
        <v>1</v>
      </c>
      <c r="T90" s="87">
        <f t="shared" si="31"/>
        <v>0</v>
      </c>
      <c r="U90" s="133">
        <f t="shared" si="31"/>
        <v>2</v>
      </c>
      <c r="V90" s="133">
        <f t="shared" si="31"/>
        <v>8</v>
      </c>
      <c r="W90" s="87">
        <f t="shared" si="31"/>
        <v>4</v>
      </c>
      <c r="X90" s="133">
        <f t="shared" si="31"/>
        <v>7</v>
      </c>
      <c r="Y90" s="133">
        <f t="shared" si="31"/>
        <v>6</v>
      </c>
      <c r="Z90" s="87">
        <f t="shared" si="31"/>
        <v>3</v>
      </c>
      <c r="AA90" s="133">
        <f t="shared" si="31"/>
        <v>8</v>
      </c>
      <c r="AB90" s="133">
        <f t="shared" si="31"/>
        <v>3</v>
      </c>
      <c r="AC90" s="133">
        <f t="shared" si="31"/>
        <v>5</v>
      </c>
      <c r="AD90" s="133">
        <v>9</v>
      </c>
      <c r="AE90" s="133">
        <f t="shared" ref="AE90:AS90" si="32">AE91+AE92</f>
        <v>21</v>
      </c>
      <c r="AF90" s="87">
        <f t="shared" si="32"/>
        <v>8</v>
      </c>
      <c r="AG90" s="133">
        <f t="shared" si="32"/>
        <v>4</v>
      </c>
      <c r="AH90" s="133">
        <f t="shared" si="32"/>
        <v>6</v>
      </c>
      <c r="AI90" s="133">
        <f t="shared" si="32"/>
        <v>6</v>
      </c>
      <c r="AJ90" s="87">
        <f t="shared" si="32"/>
        <v>8</v>
      </c>
      <c r="AK90" s="133">
        <f t="shared" si="32"/>
        <v>9</v>
      </c>
      <c r="AL90" s="87">
        <f t="shared" si="32"/>
        <v>5</v>
      </c>
      <c r="AM90" s="133">
        <f t="shared" si="32"/>
        <v>0</v>
      </c>
      <c r="AN90" s="133">
        <f t="shared" si="32"/>
        <v>0</v>
      </c>
      <c r="AO90" s="133">
        <f t="shared" si="32"/>
        <v>0</v>
      </c>
      <c r="AP90" s="133">
        <f t="shared" si="32"/>
        <v>0</v>
      </c>
      <c r="AQ90" s="87">
        <f t="shared" si="32"/>
        <v>0</v>
      </c>
      <c r="AR90" s="133">
        <f t="shared" si="32"/>
        <v>0</v>
      </c>
      <c r="AS90" s="133">
        <f t="shared" si="32"/>
        <v>0</v>
      </c>
      <c r="AT90" s="4"/>
    </row>
    <row r="91" spans="1:46">
      <c r="A91" s="199"/>
      <c r="B91" s="205"/>
      <c r="C91" s="208"/>
      <c r="D91" s="134" t="s">
        <v>122</v>
      </c>
      <c r="E91" s="210"/>
      <c r="F91" s="210"/>
      <c r="G91" s="210"/>
      <c r="H91" s="34" t="s">
        <v>54</v>
      </c>
      <c r="I91" s="35">
        <v>3</v>
      </c>
      <c r="J91" s="36">
        <f>I91</f>
        <v>3</v>
      </c>
      <c r="K91" s="37" t="s">
        <v>52</v>
      </c>
      <c r="L91" s="37" t="s">
        <v>53</v>
      </c>
      <c r="M91" s="37" t="s">
        <v>52</v>
      </c>
      <c r="N91" s="36">
        <f>P91</f>
        <v>4</v>
      </c>
      <c r="O91" s="38" t="s">
        <v>51</v>
      </c>
      <c r="P91" s="136">
        <v>4</v>
      </c>
      <c r="Q91" s="137">
        <v>1</v>
      </c>
      <c r="R91" s="143">
        <v>4</v>
      </c>
      <c r="S91" s="143">
        <v>1</v>
      </c>
      <c r="T91" s="95">
        <v>0</v>
      </c>
      <c r="U91" s="106">
        <v>2</v>
      </c>
      <c r="V91" s="106">
        <v>3</v>
      </c>
      <c r="W91" s="95"/>
      <c r="X91" s="106">
        <v>5</v>
      </c>
      <c r="Y91" s="106">
        <v>1</v>
      </c>
      <c r="Z91" s="95">
        <v>1</v>
      </c>
      <c r="AA91" s="106">
        <v>3</v>
      </c>
      <c r="AB91" s="106">
        <v>2</v>
      </c>
      <c r="AC91" s="96">
        <v>1</v>
      </c>
      <c r="AD91" s="106">
        <v>7</v>
      </c>
      <c r="AE91" s="106">
        <v>0</v>
      </c>
      <c r="AF91" s="95"/>
      <c r="AG91" s="106">
        <v>2</v>
      </c>
      <c r="AH91" s="106">
        <v>1</v>
      </c>
      <c r="AI91" s="106">
        <v>1</v>
      </c>
      <c r="AJ91" s="95">
        <v>2</v>
      </c>
      <c r="AK91" s="106">
        <v>2</v>
      </c>
      <c r="AL91" s="95">
        <v>3</v>
      </c>
      <c r="AM91" s="106"/>
      <c r="AN91" s="106"/>
      <c r="AO91" s="106"/>
      <c r="AP91" s="106"/>
      <c r="AQ91" s="95"/>
      <c r="AR91" s="106"/>
      <c r="AS91" s="106"/>
      <c r="AT91" s="4"/>
    </row>
    <row r="92" spans="1:46">
      <c r="A92" s="199"/>
      <c r="B92" s="205"/>
      <c r="C92" s="208"/>
      <c r="D92" s="138" t="s">
        <v>123</v>
      </c>
      <c r="E92" s="210"/>
      <c r="F92" s="210"/>
      <c r="G92" s="210"/>
      <c r="H92" s="70" t="s">
        <v>54</v>
      </c>
      <c r="I92" s="140">
        <v>3</v>
      </c>
      <c r="J92" s="141">
        <f>I92</f>
        <v>3</v>
      </c>
      <c r="K92" s="73" t="s">
        <v>52</v>
      </c>
      <c r="L92" s="73" t="s">
        <v>53</v>
      </c>
      <c r="M92" s="73" t="s">
        <v>52</v>
      </c>
      <c r="N92" s="141">
        <f>P92</f>
        <v>4</v>
      </c>
      <c r="O92" s="74" t="s">
        <v>51</v>
      </c>
      <c r="P92" s="142">
        <v>4</v>
      </c>
      <c r="Q92" s="137"/>
      <c r="R92" s="143"/>
      <c r="S92" s="143"/>
      <c r="T92" s="95"/>
      <c r="U92" s="106"/>
      <c r="V92" s="106">
        <v>5</v>
      </c>
      <c r="W92" s="95">
        <v>4</v>
      </c>
      <c r="X92" s="106">
        <v>2</v>
      </c>
      <c r="Y92" s="106">
        <v>5</v>
      </c>
      <c r="Z92" s="95">
        <v>2</v>
      </c>
      <c r="AA92" s="106">
        <v>5</v>
      </c>
      <c r="AB92" s="106">
        <v>1</v>
      </c>
      <c r="AC92" s="96">
        <v>4</v>
      </c>
      <c r="AD92" s="106">
        <v>2</v>
      </c>
      <c r="AE92" s="106">
        <v>21</v>
      </c>
      <c r="AF92" s="95">
        <v>8</v>
      </c>
      <c r="AG92" s="106">
        <v>2</v>
      </c>
      <c r="AH92" s="106">
        <v>5</v>
      </c>
      <c r="AI92" s="106">
        <v>5</v>
      </c>
      <c r="AJ92" s="95">
        <v>6</v>
      </c>
      <c r="AK92" s="106">
        <v>7</v>
      </c>
      <c r="AL92" s="95">
        <v>2</v>
      </c>
      <c r="AM92" s="106"/>
      <c r="AN92" s="106"/>
      <c r="AO92" s="106"/>
      <c r="AP92" s="106"/>
      <c r="AQ92" s="95"/>
      <c r="AR92" s="106"/>
      <c r="AS92" s="106"/>
      <c r="AT92" s="19"/>
    </row>
    <row r="93" spans="1:46" ht="14.4" customHeight="1">
      <c r="A93" s="199"/>
      <c r="B93" s="205"/>
      <c r="C93" s="208"/>
      <c r="D93" s="130" t="s">
        <v>120</v>
      </c>
      <c r="E93" s="144"/>
      <c r="F93" s="144"/>
      <c r="G93" s="144"/>
      <c r="H93" s="209" t="s">
        <v>125</v>
      </c>
      <c r="I93" s="209"/>
      <c r="J93" s="209"/>
      <c r="K93" s="209"/>
      <c r="L93" s="209"/>
      <c r="M93" s="209"/>
      <c r="N93" s="209"/>
      <c r="O93" s="209"/>
      <c r="P93" s="209"/>
      <c r="Q93" s="132">
        <f t="shared" ref="Q93:AC93" si="33">Q94+Q95</f>
        <v>1</v>
      </c>
      <c r="R93" s="133">
        <f t="shared" si="33"/>
        <v>4</v>
      </c>
      <c r="S93" s="133">
        <f t="shared" si="33"/>
        <v>2</v>
      </c>
      <c r="T93" s="87">
        <f t="shared" si="33"/>
        <v>2</v>
      </c>
      <c r="U93" s="133">
        <f t="shared" si="33"/>
        <v>3</v>
      </c>
      <c r="V93" s="133">
        <f t="shared" si="33"/>
        <v>7</v>
      </c>
      <c r="W93" s="87">
        <f t="shared" si="33"/>
        <v>4</v>
      </c>
      <c r="X93" s="133">
        <f t="shared" si="33"/>
        <v>2</v>
      </c>
      <c r="Y93" s="133">
        <f t="shared" si="33"/>
        <v>4</v>
      </c>
      <c r="Z93" s="87">
        <f t="shared" si="33"/>
        <v>4</v>
      </c>
      <c r="AA93" s="133">
        <f t="shared" si="33"/>
        <v>8</v>
      </c>
      <c r="AB93" s="133">
        <f t="shared" si="33"/>
        <v>3</v>
      </c>
      <c r="AC93" s="88">
        <f t="shared" si="33"/>
        <v>5</v>
      </c>
      <c r="AD93" s="133">
        <v>9</v>
      </c>
      <c r="AE93" s="133">
        <f t="shared" ref="AE93:AS93" si="34">AE94+AE95</f>
        <v>4</v>
      </c>
      <c r="AF93" s="87">
        <f t="shared" si="34"/>
        <v>4</v>
      </c>
      <c r="AG93" s="133">
        <f t="shared" si="34"/>
        <v>2</v>
      </c>
      <c r="AH93" s="133">
        <f t="shared" si="34"/>
        <v>4</v>
      </c>
      <c r="AI93" s="133">
        <f t="shared" si="34"/>
        <v>4</v>
      </c>
      <c r="AJ93" s="87">
        <f t="shared" si="34"/>
        <v>6</v>
      </c>
      <c r="AK93" s="133">
        <f t="shared" si="34"/>
        <v>7</v>
      </c>
      <c r="AL93" s="87">
        <f t="shared" si="34"/>
        <v>9</v>
      </c>
      <c r="AM93" s="133">
        <f t="shared" si="34"/>
        <v>0</v>
      </c>
      <c r="AN93" s="133">
        <f t="shared" si="34"/>
        <v>0</v>
      </c>
      <c r="AO93" s="133">
        <f t="shared" si="34"/>
        <v>0</v>
      </c>
      <c r="AP93" s="133">
        <f t="shared" si="34"/>
        <v>0</v>
      </c>
      <c r="AQ93" s="87">
        <f t="shared" si="34"/>
        <v>0</v>
      </c>
      <c r="AR93" s="133">
        <f t="shared" si="34"/>
        <v>0</v>
      </c>
      <c r="AS93" s="133">
        <f t="shared" si="34"/>
        <v>0</v>
      </c>
      <c r="AT93" s="19"/>
    </row>
    <row r="94" spans="1:46">
      <c r="A94" s="199"/>
      <c r="B94" s="205"/>
      <c r="C94" s="208"/>
      <c r="D94" s="134" t="s">
        <v>122</v>
      </c>
      <c r="E94" s="193"/>
      <c r="F94" s="193"/>
      <c r="G94" s="193"/>
      <c r="H94" s="34" t="s">
        <v>54</v>
      </c>
      <c r="I94" s="35">
        <v>3</v>
      </c>
      <c r="J94" s="36">
        <f>I94</f>
        <v>3</v>
      </c>
      <c r="K94" s="37" t="s">
        <v>52</v>
      </c>
      <c r="L94" s="37" t="s">
        <v>53</v>
      </c>
      <c r="M94" s="37" t="s">
        <v>52</v>
      </c>
      <c r="N94" s="36">
        <f>P94</f>
        <v>4</v>
      </c>
      <c r="O94" s="38" t="s">
        <v>51</v>
      </c>
      <c r="P94" s="136">
        <v>4</v>
      </c>
      <c r="Q94" s="137">
        <v>1</v>
      </c>
      <c r="R94" s="143">
        <v>4</v>
      </c>
      <c r="S94" s="143">
        <v>2</v>
      </c>
      <c r="T94" s="95">
        <v>2</v>
      </c>
      <c r="U94" s="106">
        <v>3</v>
      </c>
      <c r="V94" s="106">
        <v>4</v>
      </c>
      <c r="W94" s="95">
        <v>1</v>
      </c>
      <c r="X94" s="106">
        <v>1</v>
      </c>
      <c r="Y94" s="106">
        <v>2</v>
      </c>
      <c r="Z94" s="95"/>
      <c r="AA94" s="106">
        <v>2</v>
      </c>
      <c r="AB94" s="106">
        <v>2</v>
      </c>
      <c r="AC94" s="96">
        <v>2</v>
      </c>
      <c r="AD94" s="106">
        <v>1</v>
      </c>
      <c r="AE94" s="106"/>
      <c r="AF94" s="95"/>
      <c r="AG94" s="106">
        <v>2</v>
      </c>
      <c r="AH94" s="106">
        <v>1</v>
      </c>
      <c r="AI94" s="106">
        <v>1</v>
      </c>
      <c r="AJ94" s="95">
        <v>1</v>
      </c>
      <c r="AK94" s="106">
        <v>2</v>
      </c>
      <c r="AL94" s="95">
        <v>1</v>
      </c>
      <c r="AM94" s="106"/>
      <c r="AN94" s="106"/>
      <c r="AO94" s="106"/>
      <c r="AP94" s="106"/>
      <c r="AQ94" s="95"/>
      <c r="AR94" s="106"/>
      <c r="AS94" s="106"/>
      <c r="AT94" s="19"/>
    </row>
    <row r="95" spans="1:46">
      <c r="A95" s="199"/>
      <c r="B95" s="205"/>
      <c r="C95" s="208"/>
      <c r="D95" s="138" t="s">
        <v>123</v>
      </c>
      <c r="E95" s="193"/>
      <c r="F95" s="193"/>
      <c r="G95" s="193"/>
      <c r="H95" s="70" t="s">
        <v>54</v>
      </c>
      <c r="I95" s="140">
        <v>3</v>
      </c>
      <c r="J95" s="141">
        <f>I95</f>
        <v>3</v>
      </c>
      <c r="K95" s="73" t="s">
        <v>52</v>
      </c>
      <c r="L95" s="73" t="s">
        <v>53</v>
      </c>
      <c r="M95" s="73" t="s">
        <v>52</v>
      </c>
      <c r="N95" s="141">
        <f>P95</f>
        <v>4</v>
      </c>
      <c r="O95" s="74" t="s">
        <v>51</v>
      </c>
      <c r="P95" s="142">
        <v>4</v>
      </c>
      <c r="Q95" s="137"/>
      <c r="R95" s="143"/>
      <c r="S95" s="143"/>
      <c r="T95" s="95"/>
      <c r="U95" s="106"/>
      <c r="V95" s="106">
        <v>3</v>
      </c>
      <c r="W95" s="95">
        <v>3</v>
      </c>
      <c r="X95" s="106">
        <v>1</v>
      </c>
      <c r="Y95" s="106">
        <v>2</v>
      </c>
      <c r="Z95" s="95">
        <v>4</v>
      </c>
      <c r="AA95" s="106">
        <v>6</v>
      </c>
      <c r="AB95" s="106">
        <v>1</v>
      </c>
      <c r="AC95" s="96">
        <v>3</v>
      </c>
      <c r="AD95" s="106">
        <v>8</v>
      </c>
      <c r="AE95" s="106">
        <v>4</v>
      </c>
      <c r="AF95" s="95">
        <v>4</v>
      </c>
      <c r="AG95" s="106"/>
      <c r="AH95" s="106">
        <v>3</v>
      </c>
      <c r="AI95" s="106">
        <v>3</v>
      </c>
      <c r="AJ95" s="95">
        <v>5</v>
      </c>
      <c r="AK95" s="106">
        <v>5</v>
      </c>
      <c r="AL95" s="95">
        <v>8</v>
      </c>
      <c r="AM95" s="106"/>
      <c r="AN95" s="106"/>
      <c r="AO95" s="106"/>
      <c r="AP95" s="106"/>
      <c r="AQ95" s="95"/>
      <c r="AR95" s="106"/>
      <c r="AS95" s="106"/>
      <c r="AT95" s="19"/>
    </row>
    <row r="96" spans="1:46" ht="14.4" customHeight="1">
      <c r="A96" s="199"/>
      <c r="B96" s="205"/>
      <c r="C96" s="208"/>
      <c r="D96" s="130" t="s">
        <v>120</v>
      </c>
      <c r="E96" s="144"/>
      <c r="F96" s="144"/>
      <c r="G96" s="144"/>
      <c r="H96" s="209" t="s">
        <v>126</v>
      </c>
      <c r="I96" s="209"/>
      <c r="J96" s="209"/>
      <c r="K96" s="209"/>
      <c r="L96" s="209"/>
      <c r="M96" s="209"/>
      <c r="N96" s="209"/>
      <c r="O96" s="209"/>
      <c r="P96" s="209"/>
      <c r="Q96" s="132">
        <f t="shared" ref="Q96:AS96" si="35">Q97+Q98</f>
        <v>3</v>
      </c>
      <c r="R96" s="133">
        <f t="shared" si="35"/>
        <v>4</v>
      </c>
      <c r="S96" s="133">
        <f t="shared" si="35"/>
        <v>1</v>
      </c>
      <c r="T96" s="87">
        <f t="shared" si="35"/>
        <v>2</v>
      </c>
      <c r="U96" s="133">
        <f t="shared" si="35"/>
        <v>5</v>
      </c>
      <c r="V96" s="133">
        <f t="shared" si="35"/>
        <v>6</v>
      </c>
      <c r="W96" s="87">
        <f t="shared" si="35"/>
        <v>4</v>
      </c>
      <c r="X96" s="133">
        <f t="shared" si="35"/>
        <v>5</v>
      </c>
      <c r="Y96" s="133">
        <f t="shared" si="35"/>
        <v>11</v>
      </c>
      <c r="Z96" s="87">
        <f t="shared" si="35"/>
        <v>4</v>
      </c>
      <c r="AA96" s="133">
        <f t="shared" si="35"/>
        <v>6</v>
      </c>
      <c r="AB96" s="133">
        <f t="shared" si="35"/>
        <v>7</v>
      </c>
      <c r="AC96" s="88">
        <f t="shared" si="35"/>
        <v>5</v>
      </c>
      <c r="AD96" s="88">
        <f t="shared" si="35"/>
        <v>18</v>
      </c>
      <c r="AE96" s="88">
        <f t="shared" si="35"/>
        <v>6</v>
      </c>
      <c r="AF96" s="87">
        <f t="shared" si="35"/>
        <v>4</v>
      </c>
      <c r="AG96" s="133">
        <f t="shared" si="35"/>
        <v>5</v>
      </c>
      <c r="AH96" s="133">
        <f t="shared" si="35"/>
        <v>6</v>
      </c>
      <c r="AI96" s="133">
        <f t="shared" si="35"/>
        <v>4</v>
      </c>
      <c r="AJ96" s="87">
        <f t="shared" si="35"/>
        <v>3</v>
      </c>
      <c r="AK96" s="133">
        <f t="shared" si="35"/>
        <v>3</v>
      </c>
      <c r="AL96" s="87">
        <f t="shared" si="35"/>
        <v>3</v>
      </c>
      <c r="AM96" s="133">
        <f t="shared" si="35"/>
        <v>0</v>
      </c>
      <c r="AN96" s="133">
        <f t="shared" si="35"/>
        <v>0</v>
      </c>
      <c r="AO96" s="133">
        <f t="shared" si="35"/>
        <v>0</v>
      </c>
      <c r="AP96" s="133">
        <f t="shared" si="35"/>
        <v>0</v>
      </c>
      <c r="AQ96" s="87">
        <f t="shared" si="35"/>
        <v>0</v>
      </c>
      <c r="AR96" s="133">
        <f t="shared" si="35"/>
        <v>0</v>
      </c>
      <c r="AS96" s="133">
        <f t="shared" si="35"/>
        <v>0</v>
      </c>
      <c r="AT96" s="19"/>
    </row>
    <row r="97" spans="1:46">
      <c r="A97" s="199"/>
      <c r="B97" s="205"/>
      <c r="C97" s="208"/>
      <c r="D97" s="134" t="s">
        <v>122</v>
      </c>
      <c r="E97" s="193"/>
      <c r="F97" s="193"/>
      <c r="G97" s="193"/>
      <c r="H97" s="34" t="s">
        <v>54</v>
      </c>
      <c r="I97" s="35">
        <v>3</v>
      </c>
      <c r="J97" s="36">
        <f>I97</f>
        <v>3</v>
      </c>
      <c r="K97" s="37" t="s">
        <v>52</v>
      </c>
      <c r="L97" s="37" t="s">
        <v>53</v>
      </c>
      <c r="M97" s="37" t="s">
        <v>52</v>
      </c>
      <c r="N97" s="36">
        <f>P97</f>
        <v>4</v>
      </c>
      <c r="O97" s="38" t="s">
        <v>51</v>
      </c>
      <c r="P97" s="136">
        <v>4</v>
      </c>
      <c r="Q97" s="137">
        <v>3</v>
      </c>
      <c r="R97" s="143">
        <v>4</v>
      </c>
      <c r="S97" s="143">
        <v>1</v>
      </c>
      <c r="T97" s="95">
        <v>2</v>
      </c>
      <c r="U97" s="106">
        <v>4</v>
      </c>
      <c r="V97" s="106">
        <v>1</v>
      </c>
      <c r="W97" s="95">
        <v>2</v>
      </c>
      <c r="X97" s="106">
        <v>2</v>
      </c>
      <c r="Y97" s="106">
        <v>3</v>
      </c>
      <c r="Z97" s="95">
        <v>1</v>
      </c>
      <c r="AA97" s="106"/>
      <c r="AB97" s="106">
        <v>1</v>
      </c>
      <c r="AC97" s="96">
        <v>2</v>
      </c>
      <c r="AD97" s="106">
        <v>2</v>
      </c>
      <c r="AE97" s="106">
        <v>1</v>
      </c>
      <c r="AF97" s="95">
        <v>1</v>
      </c>
      <c r="AG97" s="106">
        <v>2</v>
      </c>
      <c r="AH97" s="106">
        <v>1</v>
      </c>
      <c r="AI97" s="106">
        <v>2</v>
      </c>
      <c r="AJ97" s="95">
        <v>2</v>
      </c>
      <c r="AK97" s="106">
        <v>2</v>
      </c>
      <c r="AL97" s="95">
        <v>1</v>
      </c>
      <c r="AM97" s="106"/>
      <c r="AN97" s="106"/>
      <c r="AO97" s="106"/>
      <c r="AP97" s="106"/>
      <c r="AQ97" s="95"/>
      <c r="AR97" s="106"/>
      <c r="AS97" s="106"/>
      <c r="AT97" s="19"/>
    </row>
    <row r="98" spans="1:46" ht="16.5" customHeight="1">
      <c r="A98" s="199"/>
      <c r="B98" s="205"/>
      <c r="C98" s="208"/>
      <c r="D98" s="138" t="s">
        <v>123</v>
      </c>
      <c r="E98" s="193"/>
      <c r="F98" s="193"/>
      <c r="G98" s="193"/>
      <c r="H98" s="70" t="s">
        <v>54</v>
      </c>
      <c r="I98" s="140">
        <v>3</v>
      </c>
      <c r="J98" s="141">
        <f>I98</f>
        <v>3</v>
      </c>
      <c r="K98" s="73" t="s">
        <v>52</v>
      </c>
      <c r="L98" s="73" t="s">
        <v>53</v>
      </c>
      <c r="M98" s="73" t="s">
        <v>52</v>
      </c>
      <c r="N98" s="141">
        <f>P98</f>
        <v>4</v>
      </c>
      <c r="O98" s="74" t="s">
        <v>51</v>
      </c>
      <c r="P98" s="142">
        <v>4</v>
      </c>
      <c r="Q98" s="137"/>
      <c r="R98" s="143"/>
      <c r="S98" s="143"/>
      <c r="T98" s="95"/>
      <c r="U98" s="106">
        <v>1</v>
      </c>
      <c r="V98" s="106">
        <v>5</v>
      </c>
      <c r="W98" s="95">
        <v>2</v>
      </c>
      <c r="X98" s="106">
        <v>3</v>
      </c>
      <c r="Y98" s="106">
        <v>8</v>
      </c>
      <c r="Z98" s="95">
        <v>3</v>
      </c>
      <c r="AA98" s="106">
        <v>6</v>
      </c>
      <c r="AB98" s="106">
        <v>6</v>
      </c>
      <c r="AC98" s="96">
        <v>3</v>
      </c>
      <c r="AD98" s="106">
        <v>16</v>
      </c>
      <c r="AE98" s="106">
        <v>5</v>
      </c>
      <c r="AF98" s="95">
        <v>3</v>
      </c>
      <c r="AG98" s="106">
        <v>3</v>
      </c>
      <c r="AH98" s="106">
        <v>5</v>
      </c>
      <c r="AI98" s="106">
        <v>2</v>
      </c>
      <c r="AJ98" s="95">
        <v>1</v>
      </c>
      <c r="AK98" s="106">
        <v>1</v>
      </c>
      <c r="AL98" s="95">
        <v>2</v>
      </c>
      <c r="AM98" s="106"/>
      <c r="AN98" s="106"/>
      <c r="AO98" s="106"/>
      <c r="AP98" s="106"/>
      <c r="AQ98" s="95"/>
      <c r="AR98" s="106"/>
      <c r="AS98" s="106"/>
      <c r="AT98" s="19"/>
    </row>
    <row r="99" spans="1:46" ht="14.4" customHeight="1">
      <c r="A99" s="199"/>
      <c r="B99" s="145"/>
      <c r="C99" s="208"/>
      <c r="D99" s="130" t="s">
        <v>120</v>
      </c>
      <c r="E99" s="144"/>
      <c r="F99" s="144"/>
      <c r="G99" s="144"/>
      <c r="H99" s="209" t="s">
        <v>127</v>
      </c>
      <c r="I99" s="209"/>
      <c r="J99" s="209"/>
      <c r="K99" s="209"/>
      <c r="L99" s="209"/>
      <c r="M99" s="209"/>
      <c r="N99" s="209"/>
      <c r="O99" s="209"/>
      <c r="P99" s="209"/>
      <c r="Q99" s="132">
        <f t="shared" ref="Q99:AS99" si="36">Q100+Q101</f>
        <v>0</v>
      </c>
      <c r="R99" s="133">
        <f t="shared" si="36"/>
        <v>5</v>
      </c>
      <c r="S99" s="133">
        <f t="shared" si="36"/>
        <v>2</v>
      </c>
      <c r="T99" s="87">
        <f t="shared" si="36"/>
        <v>1</v>
      </c>
      <c r="U99" s="133">
        <f t="shared" si="36"/>
        <v>2</v>
      </c>
      <c r="V99" s="133">
        <f t="shared" si="36"/>
        <v>7</v>
      </c>
      <c r="W99" s="87">
        <f t="shared" si="36"/>
        <v>7</v>
      </c>
      <c r="X99" s="133">
        <f t="shared" si="36"/>
        <v>11</v>
      </c>
      <c r="Y99" s="133">
        <f t="shared" si="36"/>
        <v>15</v>
      </c>
      <c r="Z99" s="87">
        <f t="shared" si="36"/>
        <v>3</v>
      </c>
      <c r="AA99" s="133">
        <f t="shared" si="36"/>
        <v>7</v>
      </c>
      <c r="AB99" s="133">
        <f t="shared" si="36"/>
        <v>4</v>
      </c>
      <c r="AC99" s="88">
        <f t="shared" si="36"/>
        <v>6</v>
      </c>
      <c r="AD99" s="88">
        <f t="shared" si="36"/>
        <v>3</v>
      </c>
      <c r="AE99" s="88">
        <f t="shared" si="36"/>
        <v>2</v>
      </c>
      <c r="AF99" s="88">
        <f t="shared" si="36"/>
        <v>6</v>
      </c>
      <c r="AG99" s="88">
        <f t="shared" si="36"/>
        <v>7</v>
      </c>
      <c r="AH99" s="88">
        <f t="shared" si="36"/>
        <v>6</v>
      </c>
      <c r="AI99" s="88">
        <f t="shared" si="36"/>
        <v>3</v>
      </c>
      <c r="AJ99" s="88">
        <f t="shared" si="36"/>
        <v>4</v>
      </c>
      <c r="AK99" s="88">
        <f t="shared" si="36"/>
        <v>3</v>
      </c>
      <c r="AL99" s="88">
        <f t="shared" si="36"/>
        <v>6</v>
      </c>
      <c r="AM99" s="88">
        <f t="shared" si="36"/>
        <v>0</v>
      </c>
      <c r="AN99" s="88">
        <f t="shared" si="36"/>
        <v>0</v>
      </c>
      <c r="AO99" s="88">
        <f t="shared" si="36"/>
        <v>0</v>
      </c>
      <c r="AP99" s="88">
        <f t="shared" si="36"/>
        <v>0</v>
      </c>
      <c r="AQ99" s="88">
        <f t="shared" si="36"/>
        <v>0</v>
      </c>
      <c r="AR99" s="88">
        <f t="shared" si="36"/>
        <v>0</v>
      </c>
      <c r="AS99" s="88">
        <f t="shared" si="36"/>
        <v>0</v>
      </c>
      <c r="AT99" s="19"/>
    </row>
    <row r="100" spans="1:46">
      <c r="A100" s="199"/>
      <c r="B100" s="145"/>
      <c r="C100" s="208"/>
      <c r="D100" s="134" t="s">
        <v>122</v>
      </c>
      <c r="E100" s="193"/>
      <c r="F100" s="193"/>
      <c r="G100" s="193"/>
      <c r="H100" s="34" t="s">
        <v>54</v>
      </c>
      <c r="I100" s="35">
        <v>3</v>
      </c>
      <c r="J100" s="36">
        <f>I100</f>
        <v>3</v>
      </c>
      <c r="K100" s="37" t="s">
        <v>52</v>
      </c>
      <c r="L100" s="37" t="s">
        <v>53</v>
      </c>
      <c r="M100" s="37" t="s">
        <v>52</v>
      </c>
      <c r="N100" s="36">
        <f>P100</f>
        <v>4</v>
      </c>
      <c r="O100" s="38" t="s">
        <v>51</v>
      </c>
      <c r="P100" s="136">
        <v>4</v>
      </c>
      <c r="Q100" s="137"/>
      <c r="R100" s="143">
        <v>5</v>
      </c>
      <c r="S100" s="143">
        <v>2</v>
      </c>
      <c r="T100" s="95">
        <v>1</v>
      </c>
      <c r="U100" s="106">
        <v>2</v>
      </c>
      <c r="V100" s="106">
        <v>3</v>
      </c>
      <c r="W100" s="95">
        <v>4</v>
      </c>
      <c r="X100" s="106">
        <v>1</v>
      </c>
      <c r="Y100" s="106">
        <v>4</v>
      </c>
      <c r="Z100" s="95"/>
      <c r="AA100" s="106">
        <v>1</v>
      </c>
      <c r="AB100" s="106">
        <v>2</v>
      </c>
      <c r="AC100" s="96">
        <v>2</v>
      </c>
      <c r="AD100" s="106">
        <v>2</v>
      </c>
      <c r="AE100" s="106">
        <v>1</v>
      </c>
      <c r="AF100" s="95">
        <v>4</v>
      </c>
      <c r="AG100" s="106">
        <v>3</v>
      </c>
      <c r="AH100" s="106">
        <v>2</v>
      </c>
      <c r="AI100" s="106">
        <v>1</v>
      </c>
      <c r="AJ100" s="95">
        <v>2</v>
      </c>
      <c r="AK100" s="106">
        <v>1</v>
      </c>
      <c r="AL100" s="95">
        <v>1</v>
      </c>
      <c r="AM100" s="106"/>
      <c r="AN100" s="106"/>
      <c r="AO100" s="106"/>
      <c r="AP100" s="106"/>
      <c r="AQ100" s="95"/>
      <c r="AR100" s="106"/>
      <c r="AS100" s="106"/>
      <c r="AT100" s="19"/>
    </row>
    <row r="101" spans="1:46">
      <c r="A101" s="199"/>
      <c r="B101" s="145"/>
      <c r="C101" s="208"/>
      <c r="D101" s="138" t="s">
        <v>123</v>
      </c>
      <c r="E101" s="193"/>
      <c r="F101" s="193"/>
      <c r="G101" s="193"/>
      <c r="H101" s="70" t="s">
        <v>54</v>
      </c>
      <c r="I101" s="140">
        <v>3</v>
      </c>
      <c r="J101" s="141">
        <f>I101</f>
        <v>3</v>
      </c>
      <c r="K101" s="73" t="s">
        <v>52</v>
      </c>
      <c r="L101" s="73" t="s">
        <v>53</v>
      </c>
      <c r="M101" s="73" t="s">
        <v>52</v>
      </c>
      <c r="N101" s="141">
        <f>P101</f>
        <v>4</v>
      </c>
      <c r="O101" s="74" t="s">
        <v>51</v>
      </c>
      <c r="P101" s="142">
        <v>4</v>
      </c>
      <c r="Q101" s="137"/>
      <c r="R101" s="143"/>
      <c r="S101" s="143"/>
      <c r="T101" s="95"/>
      <c r="U101" s="106"/>
      <c r="V101" s="106">
        <v>4</v>
      </c>
      <c r="W101" s="95">
        <v>3</v>
      </c>
      <c r="X101" s="106">
        <v>10</v>
      </c>
      <c r="Y101" s="106">
        <v>11</v>
      </c>
      <c r="Z101" s="95">
        <v>3</v>
      </c>
      <c r="AA101" s="106">
        <v>6</v>
      </c>
      <c r="AB101" s="106">
        <v>2</v>
      </c>
      <c r="AC101" s="96">
        <v>4</v>
      </c>
      <c r="AD101" s="106">
        <v>1</v>
      </c>
      <c r="AE101" s="106">
        <v>1</v>
      </c>
      <c r="AF101" s="95">
        <v>2</v>
      </c>
      <c r="AG101" s="106">
        <v>4</v>
      </c>
      <c r="AH101" s="106">
        <v>4</v>
      </c>
      <c r="AI101" s="106">
        <v>2</v>
      </c>
      <c r="AJ101" s="95">
        <v>2</v>
      </c>
      <c r="AK101" s="106">
        <v>2</v>
      </c>
      <c r="AL101" s="95">
        <v>5</v>
      </c>
      <c r="AM101" s="106"/>
      <c r="AN101" s="106"/>
      <c r="AO101" s="106"/>
      <c r="AP101" s="106"/>
      <c r="AQ101" s="95"/>
      <c r="AR101" s="106"/>
      <c r="AS101" s="106"/>
      <c r="AT101" s="19"/>
    </row>
    <row r="102" spans="1:46" ht="14.4" customHeight="1">
      <c r="A102" s="199"/>
      <c r="B102" s="145"/>
      <c r="C102" s="208"/>
      <c r="D102" s="130" t="s">
        <v>120</v>
      </c>
      <c r="E102" s="144"/>
      <c r="F102" s="144"/>
      <c r="G102" s="144"/>
      <c r="H102" s="209" t="s">
        <v>128</v>
      </c>
      <c r="I102" s="209"/>
      <c r="J102" s="209"/>
      <c r="K102" s="209"/>
      <c r="L102" s="209"/>
      <c r="M102" s="209"/>
      <c r="N102" s="209"/>
      <c r="O102" s="209"/>
      <c r="P102" s="209"/>
      <c r="Q102" s="132">
        <f t="shared" ref="Q102:AC102" si="37">Q103+Q104</f>
        <v>0</v>
      </c>
      <c r="R102" s="133">
        <f t="shared" si="37"/>
        <v>2</v>
      </c>
      <c r="S102" s="133">
        <f t="shared" si="37"/>
        <v>1</v>
      </c>
      <c r="T102" s="87">
        <f t="shared" si="37"/>
        <v>3</v>
      </c>
      <c r="U102" s="133">
        <f t="shared" si="37"/>
        <v>1</v>
      </c>
      <c r="V102" s="133">
        <f t="shared" si="37"/>
        <v>3</v>
      </c>
      <c r="W102" s="87">
        <f t="shared" si="37"/>
        <v>3</v>
      </c>
      <c r="X102" s="133">
        <f t="shared" si="37"/>
        <v>5</v>
      </c>
      <c r="Y102" s="133">
        <f t="shared" si="37"/>
        <v>5</v>
      </c>
      <c r="Z102" s="87">
        <f t="shared" si="37"/>
        <v>3</v>
      </c>
      <c r="AA102" s="133">
        <f t="shared" si="37"/>
        <v>4</v>
      </c>
      <c r="AB102" s="133">
        <f t="shared" si="37"/>
        <v>4</v>
      </c>
      <c r="AC102" s="88">
        <f t="shared" si="37"/>
        <v>10</v>
      </c>
      <c r="AD102" s="133">
        <v>5</v>
      </c>
      <c r="AE102" s="133">
        <f t="shared" ref="AE102:AS102" si="38">AE103+AE104</f>
        <v>4</v>
      </c>
      <c r="AF102" s="87">
        <f t="shared" si="38"/>
        <v>4</v>
      </c>
      <c r="AG102" s="133">
        <f t="shared" si="38"/>
        <v>5</v>
      </c>
      <c r="AH102" s="133">
        <f t="shared" si="38"/>
        <v>12</v>
      </c>
      <c r="AI102" s="133">
        <f t="shared" si="38"/>
        <v>3</v>
      </c>
      <c r="AJ102" s="87">
        <f t="shared" si="38"/>
        <v>4</v>
      </c>
      <c r="AK102" s="133">
        <f t="shared" si="38"/>
        <v>3</v>
      </c>
      <c r="AL102" s="87">
        <f t="shared" si="38"/>
        <v>5</v>
      </c>
      <c r="AM102" s="133">
        <f t="shared" si="38"/>
        <v>0</v>
      </c>
      <c r="AN102" s="133">
        <f t="shared" si="38"/>
        <v>0</v>
      </c>
      <c r="AO102" s="133">
        <f t="shared" si="38"/>
        <v>0</v>
      </c>
      <c r="AP102" s="133">
        <f t="shared" si="38"/>
        <v>0</v>
      </c>
      <c r="AQ102" s="87">
        <f t="shared" si="38"/>
        <v>0</v>
      </c>
      <c r="AR102" s="133">
        <f t="shared" si="38"/>
        <v>0</v>
      </c>
      <c r="AS102" s="133">
        <f t="shared" si="38"/>
        <v>0</v>
      </c>
      <c r="AT102" s="19"/>
    </row>
    <row r="103" spans="1:46">
      <c r="A103" s="199"/>
      <c r="B103" s="145"/>
      <c r="C103" s="208"/>
      <c r="D103" s="134" t="s">
        <v>122</v>
      </c>
      <c r="E103" s="193"/>
      <c r="F103" s="193"/>
      <c r="G103" s="193"/>
      <c r="H103" s="34" t="s">
        <v>54</v>
      </c>
      <c r="I103" s="35">
        <v>3</v>
      </c>
      <c r="J103" s="36">
        <f>I103</f>
        <v>3</v>
      </c>
      <c r="K103" s="37" t="s">
        <v>52</v>
      </c>
      <c r="L103" s="37" t="s">
        <v>53</v>
      </c>
      <c r="M103" s="37" t="s">
        <v>52</v>
      </c>
      <c r="N103" s="36">
        <f>P103</f>
        <v>4</v>
      </c>
      <c r="O103" s="38" t="s">
        <v>51</v>
      </c>
      <c r="P103" s="136">
        <v>4</v>
      </c>
      <c r="Q103" s="137"/>
      <c r="R103" s="143">
        <v>2</v>
      </c>
      <c r="S103" s="143">
        <v>1</v>
      </c>
      <c r="T103" s="95">
        <v>3</v>
      </c>
      <c r="U103" s="106">
        <v>1</v>
      </c>
      <c r="V103" s="106">
        <v>3</v>
      </c>
      <c r="W103" s="95">
        <v>1</v>
      </c>
      <c r="X103" s="106">
        <v>0</v>
      </c>
      <c r="Y103" s="106">
        <v>1</v>
      </c>
      <c r="Z103" s="95">
        <v>1</v>
      </c>
      <c r="AA103" s="106">
        <v>1</v>
      </c>
      <c r="AB103" s="106">
        <v>2</v>
      </c>
      <c r="AC103" s="96">
        <v>1</v>
      </c>
      <c r="AD103" s="106">
        <v>2</v>
      </c>
      <c r="AE103" s="106"/>
      <c r="AF103" s="95"/>
      <c r="AG103" s="106">
        <v>2</v>
      </c>
      <c r="AH103" s="106">
        <v>2</v>
      </c>
      <c r="AI103" s="106">
        <v>0</v>
      </c>
      <c r="AJ103" s="95">
        <v>1</v>
      </c>
      <c r="AK103" s="106"/>
      <c r="AL103" s="95">
        <v>2</v>
      </c>
      <c r="AM103" s="106"/>
      <c r="AN103" s="106"/>
      <c r="AO103" s="106"/>
      <c r="AP103" s="106"/>
      <c r="AQ103" s="95"/>
      <c r="AR103" s="106"/>
      <c r="AS103" s="106"/>
      <c r="AT103" s="19"/>
    </row>
    <row r="104" spans="1:46">
      <c r="A104" s="199"/>
      <c r="B104" s="145"/>
      <c r="C104" s="208"/>
      <c r="D104" s="138" t="s">
        <v>123</v>
      </c>
      <c r="E104" s="193"/>
      <c r="F104" s="193"/>
      <c r="G104" s="193"/>
      <c r="H104" s="70" t="s">
        <v>54</v>
      </c>
      <c r="I104" s="140">
        <v>3</v>
      </c>
      <c r="J104" s="141">
        <f>I104</f>
        <v>3</v>
      </c>
      <c r="K104" s="73" t="s">
        <v>52</v>
      </c>
      <c r="L104" s="73" t="s">
        <v>53</v>
      </c>
      <c r="M104" s="73" t="s">
        <v>52</v>
      </c>
      <c r="N104" s="141">
        <f>P104</f>
        <v>4</v>
      </c>
      <c r="O104" s="74" t="s">
        <v>51</v>
      </c>
      <c r="P104" s="142">
        <v>4</v>
      </c>
      <c r="Q104" s="137"/>
      <c r="R104" s="143"/>
      <c r="S104" s="143"/>
      <c r="T104" s="95"/>
      <c r="U104" s="106"/>
      <c r="V104" s="106">
        <v>0</v>
      </c>
      <c r="W104" s="95">
        <v>2</v>
      </c>
      <c r="X104" s="106">
        <v>5</v>
      </c>
      <c r="Y104" s="106">
        <v>4</v>
      </c>
      <c r="Z104" s="95">
        <v>2</v>
      </c>
      <c r="AA104" s="106">
        <v>3</v>
      </c>
      <c r="AB104" s="106">
        <v>2</v>
      </c>
      <c r="AC104" s="96">
        <v>9</v>
      </c>
      <c r="AD104" s="106">
        <v>3</v>
      </c>
      <c r="AE104" s="106">
        <v>4</v>
      </c>
      <c r="AF104" s="95">
        <v>4</v>
      </c>
      <c r="AG104" s="106">
        <v>3</v>
      </c>
      <c r="AH104" s="106">
        <v>10</v>
      </c>
      <c r="AI104" s="106">
        <v>3</v>
      </c>
      <c r="AJ104" s="95">
        <v>3</v>
      </c>
      <c r="AK104" s="106">
        <v>3</v>
      </c>
      <c r="AL104" s="95">
        <v>3</v>
      </c>
      <c r="AM104" s="106"/>
      <c r="AN104" s="106"/>
      <c r="AO104" s="106"/>
      <c r="AP104" s="106"/>
      <c r="AQ104" s="95"/>
      <c r="AR104" s="106"/>
      <c r="AS104" s="106"/>
      <c r="AT104" s="19"/>
    </row>
    <row r="105" spans="1:46" ht="14.4" customHeight="1">
      <c r="A105" s="199"/>
      <c r="B105" s="145"/>
      <c r="C105" s="208"/>
      <c r="D105" s="130" t="s">
        <v>120</v>
      </c>
      <c r="E105" s="144"/>
      <c r="F105" s="144"/>
      <c r="G105" s="144"/>
      <c r="H105" s="209" t="s">
        <v>129</v>
      </c>
      <c r="I105" s="209"/>
      <c r="J105" s="209"/>
      <c r="K105" s="209"/>
      <c r="L105" s="209"/>
      <c r="M105" s="209"/>
      <c r="N105" s="209"/>
      <c r="O105" s="209"/>
      <c r="P105" s="209"/>
      <c r="Q105" s="132">
        <f t="shared" ref="Q105:AC105" si="39">Q106+Q107</f>
        <v>2</v>
      </c>
      <c r="R105" s="133">
        <f t="shared" si="39"/>
        <v>7</v>
      </c>
      <c r="S105" s="133">
        <f t="shared" si="39"/>
        <v>5</v>
      </c>
      <c r="T105" s="87">
        <f t="shared" si="39"/>
        <v>2</v>
      </c>
      <c r="U105" s="133">
        <f t="shared" si="39"/>
        <v>6</v>
      </c>
      <c r="V105" s="133">
        <f t="shared" si="39"/>
        <v>6</v>
      </c>
      <c r="W105" s="87">
        <f t="shared" si="39"/>
        <v>4</v>
      </c>
      <c r="X105" s="133">
        <f t="shared" si="39"/>
        <v>4</v>
      </c>
      <c r="Y105" s="133">
        <f t="shared" si="39"/>
        <v>3</v>
      </c>
      <c r="Z105" s="87">
        <f t="shared" si="39"/>
        <v>3</v>
      </c>
      <c r="AA105" s="133">
        <f t="shared" si="39"/>
        <v>7</v>
      </c>
      <c r="AB105" s="133">
        <f t="shared" si="39"/>
        <v>6</v>
      </c>
      <c r="AC105" s="88">
        <f t="shared" si="39"/>
        <v>13</v>
      </c>
      <c r="AD105" s="133">
        <v>7</v>
      </c>
      <c r="AE105" s="133">
        <f t="shared" ref="AE105:AS105" si="40">AE106+AE107</f>
        <v>6</v>
      </c>
      <c r="AF105" s="87">
        <f t="shared" si="40"/>
        <v>9</v>
      </c>
      <c r="AG105" s="133">
        <f t="shared" si="40"/>
        <v>4</v>
      </c>
      <c r="AH105" s="133">
        <f t="shared" si="40"/>
        <v>8</v>
      </c>
      <c r="AI105" s="133">
        <f t="shared" si="40"/>
        <v>7</v>
      </c>
      <c r="AJ105" s="87">
        <f t="shared" si="40"/>
        <v>8</v>
      </c>
      <c r="AK105" s="133">
        <f t="shared" si="40"/>
        <v>4</v>
      </c>
      <c r="AL105" s="87">
        <f t="shared" si="40"/>
        <v>6</v>
      </c>
      <c r="AM105" s="133">
        <f t="shared" si="40"/>
        <v>0</v>
      </c>
      <c r="AN105" s="133">
        <f t="shared" si="40"/>
        <v>0</v>
      </c>
      <c r="AO105" s="133">
        <f t="shared" si="40"/>
        <v>0</v>
      </c>
      <c r="AP105" s="133">
        <f t="shared" si="40"/>
        <v>0</v>
      </c>
      <c r="AQ105" s="87">
        <f t="shared" si="40"/>
        <v>0</v>
      </c>
      <c r="AR105" s="133">
        <f t="shared" si="40"/>
        <v>0</v>
      </c>
      <c r="AS105" s="133">
        <f t="shared" si="40"/>
        <v>0</v>
      </c>
      <c r="AT105" s="19"/>
    </row>
    <row r="106" spans="1:46">
      <c r="A106" s="199"/>
      <c r="B106" s="145"/>
      <c r="C106" s="208"/>
      <c r="D106" s="134" t="s">
        <v>122</v>
      </c>
      <c r="E106" s="193"/>
      <c r="F106" s="193"/>
      <c r="G106" s="193"/>
      <c r="H106" s="34" t="s">
        <v>54</v>
      </c>
      <c r="I106" s="35">
        <v>3</v>
      </c>
      <c r="J106" s="36">
        <f>I106</f>
        <v>3</v>
      </c>
      <c r="K106" s="37" t="s">
        <v>52</v>
      </c>
      <c r="L106" s="37" t="s">
        <v>53</v>
      </c>
      <c r="M106" s="37" t="s">
        <v>52</v>
      </c>
      <c r="N106" s="36">
        <f>P106</f>
        <v>4</v>
      </c>
      <c r="O106" s="38" t="s">
        <v>51</v>
      </c>
      <c r="P106" s="136">
        <v>4</v>
      </c>
      <c r="Q106" s="137">
        <v>2</v>
      </c>
      <c r="R106" s="143">
        <v>7</v>
      </c>
      <c r="S106" s="143">
        <v>5</v>
      </c>
      <c r="T106" s="95">
        <v>2</v>
      </c>
      <c r="U106" s="106">
        <v>6</v>
      </c>
      <c r="V106" s="106">
        <v>3</v>
      </c>
      <c r="W106" s="95">
        <v>2</v>
      </c>
      <c r="X106" s="106">
        <v>2</v>
      </c>
      <c r="Y106" s="106">
        <v>3</v>
      </c>
      <c r="Z106" s="95">
        <v>2</v>
      </c>
      <c r="AA106" s="106">
        <v>3</v>
      </c>
      <c r="AB106" s="106">
        <v>4</v>
      </c>
      <c r="AC106" s="96">
        <v>4</v>
      </c>
      <c r="AD106" s="106">
        <v>6</v>
      </c>
      <c r="AE106" s="106">
        <v>1</v>
      </c>
      <c r="AF106" s="95">
        <v>2</v>
      </c>
      <c r="AG106" s="106">
        <v>1</v>
      </c>
      <c r="AH106" s="106">
        <v>2</v>
      </c>
      <c r="AI106" s="106">
        <v>1</v>
      </c>
      <c r="AJ106" s="95">
        <v>1</v>
      </c>
      <c r="AK106" s="106">
        <v>1</v>
      </c>
      <c r="AL106" s="95">
        <v>1</v>
      </c>
      <c r="AM106" s="106"/>
      <c r="AN106" s="106"/>
      <c r="AO106" s="106"/>
      <c r="AP106" s="106"/>
      <c r="AQ106" s="95"/>
      <c r="AR106" s="106"/>
      <c r="AS106" s="106"/>
      <c r="AT106" s="19"/>
    </row>
    <row r="107" spans="1:46">
      <c r="A107" s="199"/>
      <c r="B107" s="145"/>
      <c r="C107" s="208"/>
      <c r="D107" s="138" t="s">
        <v>123</v>
      </c>
      <c r="E107" s="193"/>
      <c r="F107" s="193"/>
      <c r="G107" s="193"/>
      <c r="H107" s="70" t="s">
        <v>54</v>
      </c>
      <c r="I107" s="140">
        <v>3</v>
      </c>
      <c r="J107" s="141">
        <f>I107</f>
        <v>3</v>
      </c>
      <c r="K107" s="73" t="s">
        <v>52</v>
      </c>
      <c r="L107" s="73" t="s">
        <v>53</v>
      </c>
      <c r="M107" s="73" t="s">
        <v>52</v>
      </c>
      <c r="N107" s="141">
        <f>P107</f>
        <v>4</v>
      </c>
      <c r="O107" s="74" t="s">
        <v>51</v>
      </c>
      <c r="P107" s="142">
        <v>4</v>
      </c>
      <c r="Q107" s="137"/>
      <c r="R107" s="143"/>
      <c r="S107" s="143"/>
      <c r="T107" s="95"/>
      <c r="U107" s="106"/>
      <c r="V107" s="106">
        <v>3</v>
      </c>
      <c r="W107" s="95">
        <v>2</v>
      </c>
      <c r="X107" s="106">
        <v>2</v>
      </c>
      <c r="Y107" s="106"/>
      <c r="Z107" s="95">
        <v>1</v>
      </c>
      <c r="AA107" s="106">
        <v>4</v>
      </c>
      <c r="AB107" s="106">
        <v>2</v>
      </c>
      <c r="AC107" s="96">
        <v>9</v>
      </c>
      <c r="AD107" s="106">
        <v>1</v>
      </c>
      <c r="AE107" s="106">
        <v>5</v>
      </c>
      <c r="AF107" s="95">
        <v>7</v>
      </c>
      <c r="AG107" s="106">
        <v>3</v>
      </c>
      <c r="AH107" s="106">
        <v>6</v>
      </c>
      <c r="AI107" s="106">
        <v>6</v>
      </c>
      <c r="AJ107" s="95">
        <v>7</v>
      </c>
      <c r="AK107" s="106">
        <v>3</v>
      </c>
      <c r="AL107" s="95">
        <v>5</v>
      </c>
      <c r="AM107" s="106"/>
      <c r="AN107" s="106"/>
      <c r="AO107" s="106"/>
      <c r="AP107" s="106"/>
      <c r="AQ107" s="95"/>
      <c r="AR107" s="106"/>
      <c r="AS107" s="106"/>
      <c r="AT107" s="19"/>
    </row>
    <row r="108" spans="1:46" ht="14.4" customHeight="1">
      <c r="A108" s="199"/>
      <c r="B108" s="145"/>
      <c r="C108" s="208"/>
      <c r="D108" s="130" t="s">
        <v>120</v>
      </c>
      <c r="E108" s="144"/>
      <c r="F108" s="144"/>
      <c r="G108" s="144"/>
      <c r="H108" s="209" t="s">
        <v>130</v>
      </c>
      <c r="I108" s="209"/>
      <c r="J108" s="209"/>
      <c r="K108" s="209"/>
      <c r="L108" s="209"/>
      <c r="M108" s="209"/>
      <c r="N108" s="209"/>
      <c r="O108" s="209"/>
      <c r="P108" s="209"/>
      <c r="Q108" s="132">
        <f t="shared" ref="Q108:AC108" si="41">Q109+Q110</f>
        <v>0</v>
      </c>
      <c r="R108" s="133">
        <f t="shared" si="41"/>
        <v>3</v>
      </c>
      <c r="S108" s="133">
        <f t="shared" si="41"/>
        <v>1</v>
      </c>
      <c r="T108" s="87">
        <f t="shared" si="41"/>
        <v>0</v>
      </c>
      <c r="U108" s="133">
        <f t="shared" si="41"/>
        <v>1</v>
      </c>
      <c r="V108" s="133">
        <f t="shared" si="41"/>
        <v>1</v>
      </c>
      <c r="W108" s="87">
        <f t="shared" si="41"/>
        <v>2</v>
      </c>
      <c r="X108" s="133">
        <f t="shared" si="41"/>
        <v>0</v>
      </c>
      <c r="Y108" s="133">
        <f t="shared" si="41"/>
        <v>5</v>
      </c>
      <c r="Z108" s="87">
        <f t="shared" si="41"/>
        <v>3</v>
      </c>
      <c r="AA108" s="133">
        <f t="shared" si="41"/>
        <v>2</v>
      </c>
      <c r="AB108" s="133">
        <f t="shared" si="41"/>
        <v>3</v>
      </c>
      <c r="AC108" s="88">
        <f t="shared" si="41"/>
        <v>8</v>
      </c>
      <c r="AD108" s="133">
        <v>5</v>
      </c>
      <c r="AE108" s="133">
        <f t="shared" ref="AE108:AS108" si="42">AE109+AE110</f>
        <v>8</v>
      </c>
      <c r="AF108" s="87">
        <f t="shared" si="42"/>
        <v>9</v>
      </c>
      <c r="AG108" s="133">
        <f t="shared" si="42"/>
        <v>3</v>
      </c>
      <c r="AH108" s="133">
        <f t="shared" si="42"/>
        <v>9</v>
      </c>
      <c r="AI108" s="133">
        <f t="shared" si="42"/>
        <v>4</v>
      </c>
      <c r="AJ108" s="87">
        <f t="shared" si="42"/>
        <v>5</v>
      </c>
      <c r="AK108" s="133">
        <f t="shared" si="42"/>
        <v>8</v>
      </c>
      <c r="AL108" s="87">
        <f t="shared" si="42"/>
        <v>2</v>
      </c>
      <c r="AM108" s="133">
        <f t="shared" si="42"/>
        <v>0</v>
      </c>
      <c r="AN108" s="133">
        <f t="shared" si="42"/>
        <v>0</v>
      </c>
      <c r="AO108" s="133">
        <f t="shared" si="42"/>
        <v>0</v>
      </c>
      <c r="AP108" s="133">
        <f t="shared" si="42"/>
        <v>0</v>
      </c>
      <c r="AQ108" s="87">
        <f t="shared" si="42"/>
        <v>0</v>
      </c>
      <c r="AR108" s="133">
        <f t="shared" si="42"/>
        <v>0</v>
      </c>
      <c r="AS108" s="133">
        <f t="shared" si="42"/>
        <v>0</v>
      </c>
      <c r="AT108" s="19"/>
    </row>
    <row r="109" spans="1:46">
      <c r="A109" s="199"/>
      <c r="B109" s="145"/>
      <c r="C109" s="208"/>
      <c r="D109" s="134" t="s">
        <v>122</v>
      </c>
      <c r="E109" s="193"/>
      <c r="F109" s="193"/>
      <c r="G109" s="193"/>
      <c r="H109" s="34" t="s">
        <v>54</v>
      </c>
      <c r="I109" s="35">
        <v>3</v>
      </c>
      <c r="J109" s="36">
        <f>I109</f>
        <v>3</v>
      </c>
      <c r="K109" s="37" t="s">
        <v>52</v>
      </c>
      <c r="L109" s="37" t="s">
        <v>53</v>
      </c>
      <c r="M109" s="37" t="s">
        <v>52</v>
      </c>
      <c r="N109" s="36">
        <f>P109</f>
        <v>4</v>
      </c>
      <c r="O109" s="38" t="s">
        <v>51</v>
      </c>
      <c r="P109" s="136">
        <v>4</v>
      </c>
      <c r="Q109" s="137"/>
      <c r="R109" s="143">
        <v>3</v>
      </c>
      <c r="S109" s="143">
        <v>1</v>
      </c>
      <c r="T109" s="95">
        <v>0</v>
      </c>
      <c r="U109" s="106">
        <v>1</v>
      </c>
      <c r="V109" s="106">
        <v>1</v>
      </c>
      <c r="W109" s="95">
        <v>1</v>
      </c>
      <c r="X109" s="106">
        <v>0</v>
      </c>
      <c r="Y109" s="106">
        <v>4</v>
      </c>
      <c r="Z109" s="95"/>
      <c r="AA109" s="106">
        <v>1</v>
      </c>
      <c r="AB109" s="106">
        <v>1</v>
      </c>
      <c r="AC109" s="96">
        <v>2</v>
      </c>
      <c r="AD109" s="106">
        <v>1</v>
      </c>
      <c r="AE109" s="106"/>
      <c r="AF109" s="95"/>
      <c r="AG109" s="106">
        <v>2</v>
      </c>
      <c r="AH109" s="106">
        <v>1</v>
      </c>
      <c r="AI109" s="106">
        <v>1</v>
      </c>
      <c r="AJ109" s="95">
        <v>1</v>
      </c>
      <c r="AK109" s="106">
        <v>3</v>
      </c>
      <c r="AL109" s="95">
        <v>1</v>
      </c>
      <c r="AM109" s="106"/>
      <c r="AN109" s="106"/>
      <c r="AO109" s="106"/>
      <c r="AP109" s="106"/>
      <c r="AQ109" s="95"/>
      <c r="AR109" s="106"/>
      <c r="AS109" s="106"/>
      <c r="AT109" s="19"/>
    </row>
    <row r="110" spans="1:46">
      <c r="A110" s="199"/>
      <c r="B110" s="145"/>
      <c r="C110" s="208"/>
      <c r="D110" s="138" t="s">
        <v>123</v>
      </c>
      <c r="E110" s="193"/>
      <c r="F110" s="193"/>
      <c r="G110" s="193"/>
      <c r="H110" s="70" t="s">
        <v>54</v>
      </c>
      <c r="I110" s="140">
        <v>3</v>
      </c>
      <c r="J110" s="141">
        <f>I110</f>
        <v>3</v>
      </c>
      <c r="K110" s="73" t="s">
        <v>52</v>
      </c>
      <c r="L110" s="73" t="s">
        <v>53</v>
      </c>
      <c r="M110" s="73" t="s">
        <v>52</v>
      </c>
      <c r="N110" s="141">
        <f>P110</f>
        <v>4</v>
      </c>
      <c r="O110" s="74" t="s">
        <v>51</v>
      </c>
      <c r="P110" s="142">
        <v>4</v>
      </c>
      <c r="Q110" s="137"/>
      <c r="R110" s="143"/>
      <c r="S110" s="143"/>
      <c r="T110" s="95"/>
      <c r="U110" s="106"/>
      <c r="V110" s="106"/>
      <c r="W110" s="95">
        <v>1</v>
      </c>
      <c r="X110" s="106">
        <v>0</v>
      </c>
      <c r="Y110" s="106">
        <v>1</v>
      </c>
      <c r="Z110" s="95">
        <v>3</v>
      </c>
      <c r="AA110" s="106">
        <v>1</v>
      </c>
      <c r="AB110" s="106">
        <v>2</v>
      </c>
      <c r="AC110" s="96">
        <v>6</v>
      </c>
      <c r="AD110" s="106">
        <v>4</v>
      </c>
      <c r="AE110" s="106">
        <v>8</v>
      </c>
      <c r="AF110" s="95">
        <v>9</v>
      </c>
      <c r="AG110" s="106">
        <v>1</v>
      </c>
      <c r="AH110" s="106">
        <v>8</v>
      </c>
      <c r="AI110" s="106">
        <v>3</v>
      </c>
      <c r="AJ110" s="95">
        <v>4</v>
      </c>
      <c r="AK110" s="106">
        <v>5</v>
      </c>
      <c r="AL110" s="95">
        <v>1</v>
      </c>
      <c r="AM110" s="106"/>
      <c r="AN110" s="106"/>
      <c r="AO110" s="106"/>
      <c r="AP110" s="106"/>
      <c r="AQ110" s="95"/>
      <c r="AR110" s="106"/>
      <c r="AS110" s="106"/>
      <c r="AT110" s="19"/>
    </row>
    <row r="111" spans="1:46" ht="14.4" customHeight="1">
      <c r="A111" s="199"/>
      <c r="B111" s="145"/>
      <c r="C111" s="208"/>
      <c r="D111" s="130" t="s">
        <v>120</v>
      </c>
      <c r="E111" s="144"/>
      <c r="F111" s="144"/>
      <c r="G111" s="144"/>
      <c r="H111" s="209" t="s">
        <v>131</v>
      </c>
      <c r="I111" s="209"/>
      <c r="J111" s="209"/>
      <c r="K111" s="209"/>
      <c r="L111" s="209"/>
      <c r="M111" s="209"/>
      <c r="N111" s="209"/>
      <c r="O111" s="209"/>
      <c r="P111" s="209"/>
      <c r="Q111" s="132">
        <f t="shared" ref="Q111:AC111" si="43">Q112+Q113</f>
        <v>3</v>
      </c>
      <c r="R111" s="133">
        <f t="shared" si="43"/>
        <v>4</v>
      </c>
      <c r="S111" s="133">
        <f t="shared" si="43"/>
        <v>3</v>
      </c>
      <c r="T111" s="87">
        <f t="shared" si="43"/>
        <v>0</v>
      </c>
      <c r="U111" s="133">
        <f t="shared" si="43"/>
        <v>8</v>
      </c>
      <c r="V111" s="133">
        <f t="shared" si="43"/>
        <v>3</v>
      </c>
      <c r="W111" s="87">
        <f t="shared" si="43"/>
        <v>5</v>
      </c>
      <c r="X111" s="133">
        <f t="shared" si="43"/>
        <v>2</v>
      </c>
      <c r="Y111" s="133">
        <f t="shared" si="43"/>
        <v>5</v>
      </c>
      <c r="Z111" s="87">
        <f t="shared" si="43"/>
        <v>5</v>
      </c>
      <c r="AA111" s="133">
        <f t="shared" si="43"/>
        <v>6</v>
      </c>
      <c r="AB111" s="133">
        <f t="shared" si="43"/>
        <v>6</v>
      </c>
      <c r="AC111" s="88">
        <f t="shared" si="43"/>
        <v>10</v>
      </c>
      <c r="AD111" s="133">
        <v>5</v>
      </c>
      <c r="AE111" s="133">
        <f t="shared" ref="AE111:AS111" si="44">AE112+AE113</f>
        <v>7</v>
      </c>
      <c r="AF111" s="87">
        <f t="shared" si="44"/>
        <v>8</v>
      </c>
      <c r="AG111" s="133">
        <f t="shared" si="44"/>
        <v>12</v>
      </c>
      <c r="AH111" s="133">
        <f t="shared" si="44"/>
        <v>10</v>
      </c>
      <c r="AI111" s="133">
        <f t="shared" si="44"/>
        <v>3</v>
      </c>
      <c r="AJ111" s="87">
        <f t="shared" si="44"/>
        <v>7</v>
      </c>
      <c r="AK111" s="133">
        <f t="shared" si="44"/>
        <v>4</v>
      </c>
      <c r="AL111" s="87">
        <f t="shared" si="44"/>
        <v>5</v>
      </c>
      <c r="AM111" s="133">
        <f t="shared" si="44"/>
        <v>0</v>
      </c>
      <c r="AN111" s="133">
        <f t="shared" si="44"/>
        <v>0</v>
      </c>
      <c r="AO111" s="133">
        <f t="shared" si="44"/>
        <v>0</v>
      </c>
      <c r="AP111" s="133">
        <f t="shared" si="44"/>
        <v>0</v>
      </c>
      <c r="AQ111" s="87">
        <f t="shared" si="44"/>
        <v>0</v>
      </c>
      <c r="AR111" s="133">
        <f t="shared" si="44"/>
        <v>0</v>
      </c>
      <c r="AS111" s="133">
        <f t="shared" si="44"/>
        <v>0</v>
      </c>
      <c r="AT111" s="19"/>
    </row>
    <row r="112" spans="1:46">
      <c r="A112" s="199"/>
      <c r="B112" s="145"/>
      <c r="C112" s="208"/>
      <c r="D112" s="134" t="s">
        <v>122</v>
      </c>
      <c r="E112" s="193"/>
      <c r="F112" s="193"/>
      <c r="G112" s="193"/>
      <c r="H112" s="34" t="s">
        <v>54</v>
      </c>
      <c r="I112" s="35">
        <v>3</v>
      </c>
      <c r="J112" s="36">
        <f>I112</f>
        <v>3</v>
      </c>
      <c r="K112" s="37" t="s">
        <v>52</v>
      </c>
      <c r="L112" s="37" t="s">
        <v>53</v>
      </c>
      <c r="M112" s="37" t="s">
        <v>52</v>
      </c>
      <c r="N112" s="36">
        <f>P112</f>
        <v>4</v>
      </c>
      <c r="O112" s="38" t="s">
        <v>51</v>
      </c>
      <c r="P112" s="136">
        <v>4</v>
      </c>
      <c r="Q112" s="137">
        <v>3</v>
      </c>
      <c r="R112" s="143">
        <v>4</v>
      </c>
      <c r="S112" s="143">
        <v>3</v>
      </c>
      <c r="T112" s="95">
        <v>0</v>
      </c>
      <c r="U112" s="106">
        <v>5</v>
      </c>
      <c r="V112" s="106">
        <v>1</v>
      </c>
      <c r="W112" s="95">
        <v>1</v>
      </c>
      <c r="X112" s="106">
        <v>1</v>
      </c>
      <c r="Y112" s="106">
        <v>1</v>
      </c>
      <c r="Z112" s="95">
        <v>3</v>
      </c>
      <c r="AA112" s="106">
        <v>2</v>
      </c>
      <c r="AB112" s="106">
        <v>2</v>
      </c>
      <c r="AC112" s="96">
        <v>1</v>
      </c>
      <c r="AD112" s="106">
        <v>1</v>
      </c>
      <c r="AE112" s="106">
        <v>3</v>
      </c>
      <c r="AF112" s="95">
        <v>3</v>
      </c>
      <c r="AG112" s="106">
        <v>4</v>
      </c>
      <c r="AH112" s="106">
        <v>2</v>
      </c>
      <c r="AI112" s="106">
        <v>1</v>
      </c>
      <c r="AJ112" s="95">
        <v>1</v>
      </c>
      <c r="AK112" s="106">
        <v>1</v>
      </c>
      <c r="AL112" s="95">
        <v>1</v>
      </c>
      <c r="AM112" s="106"/>
      <c r="AN112" s="106"/>
      <c r="AO112" s="106"/>
      <c r="AP112" s="106"/>
      <c r="AQ112" s="95"/>
      <c r="AR112" s="106"/>
      <c r="AS112" s="106"/>
      <c r="AT112" s="19"/>
    </row>
    <row r="113" spans="1:46">
      <c r="A113" s="199"/>
      <c r="B113" s="145"/>
      <c r="C113" s="208"/>
      <c r="D113" s="138" t="s">
        <v>123</v>
      </c>
      <c r="E113" s="193"/>
      <c r="F113" s="193"/>
      <c r="G113" s="193"/>
      <c r="H113" s="70" t="s">
        <v>54</v>
      </c>
      <c r="I113" s="140">
        <v>3</v>
      </c>
      <c r="J113" s="141">
        <f>I113</f>
        <v>3</v>
      </c>
      <c r="K113" s="73" t="s">
        <v>52</v>
      </c>
      <c r="L113" s="73" t="s">
        <v>53</v>
      </c>
      <c r="M113" s="73" t="s">
        <v>52</v>
      </c>
      <c r="N113" s="141">
        <f>P113</f>
        <v>4</v>
      </c>
      <c r="O113" s="74" t="s">
        <v>51</v>
      </c>
      <c r="P113" s="142">
        <v>4</v>
      </c>
      <c r="Q113" s="137"/>
      <c r="R113" s="143"/>
      <c r="S113" s="143"/>
      <c r="T113" s="95"/>
      <c r="U113" s="106">
        <v>3</v>
      </c>
      <c r="V113" s="106">
        <v>2</v>
      </c>
      <c r="W113" s="95">
        <v>4</v>
      </c>
      <c r="X113" s="106">
        <v>1</v>
      </c>
      <c r="Y113" s="106">
        <v>4</v>
      </c>
      <c r="Z113" s="95">
        <v>2</v>
      </c>
      <c r="AA113" s="106">
        <v>4</v>
      </c>
      <c r="AB113" s="106">
        <v>4</v>
      </c>
      <c r="AC113" s="96">
        <v>9</v>
      </c>
      <c r="AD113" s="106">
        <v>4</v>
      </c>
      <c r="AE113" s="106">
        <v>4</v>
      </c>
      <c r="AF113" s="95">
        <v>5</v>
      </c>
      <c r="AG113" s="106">
        <v>8</v>
      </c>
      <c r="AH113" s="106">
        <v>8</v>
      </c>
      <c r="AI113" s="106">
        <v>2</v>
      </c>
      <c r="AJ113" s="95">
        <v>6</v>
      </c>
      <c r="AK113" s="106">
        <v>3</v>
      </c>
      <c r="AL113" s="95">
        <v>4</v>
      </c>
      <c r="AM113" s="106"/>
      <c r="AN113" s="106"/>
      <c r="AO113" s="106"/>
      <c r="AP113" s="106"/>
      <c r="AQ113" s="95"/>
      <c r="AR113" s="106"/>
      <c r="AS113" s="106"/>
      <c r="AT113" s="19"/>
    </row>
    <row r="114" spans="1:46" ht="14.4" customHeight="1">
      <c r="A114" s="199"/>
      <c r="B114" s="145"/>
      <c r="C114" s="208"/>
      <c r="D114" s="130" t="s">
        <v>120</v>
      </c>
      <c r="E114" s="144"/>
      <c r="F114" s="144"/>
      <c r="G114" s="144"/>
      <c r="H114" s="209" t="s">
        <v>132</v>
      </c>
      <c r="I114" s="209"/>
      <c r="J114" s="209"/>
      <c r="K114" s="209"/>
      <c r="L114" s="209"/>
      <c r="M114" s="209"/>
      <c r="N114" s="209"/>
      <c r="O114" s="209"/>
      <c r="P114" s="209"/>
      <c r="Q114" s="132">
        <f t="shared" ref="Q114:AC114" si="45">Q115+Q116</f>
        <v>0</v>
      </c>
      <c r="R114" s="133">
        <f t="shared" si="45"/>
        <v>0</v>
      </c>
      <c r="S114" s="133">
        <f t="shared" si="45"/>
        <v>0</v>
      </c>
      <c r="T114" s="87">
        <f t="shared" si="45"/>
        <v>0</v>
      </c>
      <c r="U114" s="133">
        <f t="shared" si="45"/>
        <v>1</v>
      </c>
      <c r="V114" s="133">
        <f t="shared" si="45"/>
        <v>5</v>
      </c>
      <c r="W114" s="87">
        <f t="shared" si="45"/>
        <v>0</v>
      </c>
      <c r="X114" s="133">
        <f t="shared" si="45"/>
        <v>0</v>
      </c>
      <c r="Y114" s="133">
        <f t="shared" si="45"/>
        <v>0</v>
      </c>
      <c r="Z114" s="87">
        <f t="shared" si="45"/>
        <v>0</v>
      </c>
      <c r="AA114" s="133">
        <f t="shared" si="45"/>
        <v>1</v>
      </c>
      <c r="AB114" s="133">
        <f t="shared" si="45"/>
        <v>1</v>
      </c>
      <c r="AC114" s="88">
        <f t="shared" si="45"/>
        <v>4</v>
      </c>
      <c r="AD114" s="133">
        <v>6</v>
      </c>
      <c r="AE114" s="133">
        <f t="shared" ref="AE114:AS114" si="46">AE115+AE116</f>
        <v>3</v>
      </c>
      <c r="AF114" s="87">
        <f t="shared" si="46"/>
        <v>4</v>
      </c>
      <c r="AG114" s="133">
        <f t="shared" si="46"/>
        <v>3</v>
      </c>
      <c r="AH114" s="133">
        <f t="shared" si="46"/>
        <v>6</v>
      </c>
      <c r="AI114" s="133">
        <f t="shared" si="46"/>
        <v>6</v>
      </c>
      <c r="AJ114" s="87">
        <f t="shared" si="46"/>
        <v>11</v>
      </c>
      <c r="AK114" s="133">
        <f t="shared" si="46"/>
        <v>2</v>
      </c>
      <c r="AL114" s="87">
        <f t="shared" si="46"/>
        <v>2</v>
      </c>
      <c r="AM114" s="133">
        <f t="shared" si="46"/>
        <v>0</v>
      </c>
      <c r="AN114" s="133">
        <f t="shared" si="46"/>
        <v>0</v>
      </c>
      <c r="AO114" s="133">
        <f t="shared" si="46"/>
        <v>0</v>
      </c>
      <c r="AP114" s="133">
        <f t="shared" si="46"/>
        <v>0</v>
      </c>
      <c r="AQ114" s="87">
        <f t="shared" si="46"/>
        <v>0</v>
      </c>
      <c r="AR114" s="133">
        <f t="shared" si="46"/>
        <v>0</v>
      </c>
      <c r="AS114" s="133">
        <f t="shared" si="46"/>
        <v>0</v>
      </c>
      <c r="AT114" s="19"/>
    </row>
    <row r="115" spans="1:46">
      <c r="A115" s="199"/>
      <c r="B115" s="145"/>
      <c r="C115" s="208"/>
      <c r="D115" s="134" t="s">
        <v>122</v>
      </c>
      <c r="E115" s="193"/>
      <c r="F115" s="193"/>
      <c r="G115" s="193"/>
      <c r="H115" s="34" t="s">
        <v>54</v>
      </c>
      <c r="I115" s="35">
        <v>3</v>
      </c>
      <c r="J115" s="36">
        <f>I115</f>
        <v>3</v>
      </c>
      <c r="K115" s="37" t="s">
        <v>52</v>
      </c>
      <c r="L115" s="37" t="s">
        <v>53</v>
      </c>
      <c r="M115" s="37" t="s">
        <v>52</v>
      </c>
      <c r="N115" s="36">
        <f>P115</f>
        <v>4</v>
      </c>
      <c r="O115" s="38" t="s">
        <v>51</v>
      </c>
      <c r="P115" s="136">
        <v>4</v>
      </c>
      <c r="Q115" s="146"/>
      <c r="R115" s="147"/>
      <c r="S115" s="147"/>
      <c r="T115" s="95">
        <v>0</v>
      </c>
      <c r="U115" s="106">
        <v>1</v>
      </c>
      <c r="V115" s="106">
        <v>5</v>
      </c>
      <c r="W115" s="95"/>
      <c r="X115" s="106"/>
      <c r="Y115" s="106"/>
      <c r="Z115" s="95"/>
      <c r="AA115" s="106"/>
      <c r="AB115" s="106">
        <v>1</v>
      </c>
      <c r="AC115" s="96">
        <v>0</v>
      </c>
      <c r="AD115" s="106">
        <v>0</v>
      </c>
      <c r="AE115" s="106"/>
      <c r="AF115" s="95"/>
      <c r="AG115" s="106"/>
      <c r="AH115" s="106">
        <v>2</v>
      </c>
      <c r="AI115" s="106">
        <v>2</v>
      </c>
      <c r="AJ115" s="95">
        <v>3</v>
      </c>
      <c r="AK115" s="106">
        <v>1</v>
      </c>
      <c r="AL115" s="95">
        <v>1</v>
      </c>
      <c r="AM115" s="106"/>
      <c r="AN115" s="106"/>
      <c r="AO115" s="106"/>
      <c r="AP115" s="106"/>
      <c r="AQ115" s="95"/>
      <c r="AR115" s="106"/>
      <c r="AS115" s="106"/>
      <c r="AT115" s="19"/>
    </row>
    <row r="116" spans="1:46">
      <c r="A116" s="199"/>
      <c r="B116" s="145"/>
      <c r="C116" s="208"/>
      <c r="D116" s="138" t="s">
        <v>123</v>
      </c>
      <c r="E116" s="193"/>
      <c r="F116" s="193"/>
      <c r="G116" s="193"/>
      <c r="H116" s="70" t="s">
        <v>54</v>
      </c>
      <c r="I116" s="140">
        <v>3</v>
      </c>
      <c r="J116" s="141">
        <f>I116</f>
        <v>3</v>
      </c>
      <c r="K116" s="73" t="s">
        <v>52</v>
      </c>
      <c r="L116" s="73" t="s">
        <v>53</v>
      </c>
      <c r="M116" s="73" t="s">
        <v>52</v>
      </c>
      <c r="N116" s="141">
        <f>P116</f>
        <v>4</v>
      </c>
      <c r="O116" s="74" t="s">
        <v>51</v>
      </c>
      <c r="P116" s="142">
        <v>4</v>
      </c>
      <c r="Q116" s="146"/>
      <c r="R116" s="147"/>
      <c r="S116" s="147"/>
      <c r="T116" s="95"/>
      <c r="U116" s="106"/>
      <c r="V116" s="106"/>
      <c r="W116" s="95"/>
      <c r="X116" s="106"/>
      <c r="Y116" s="106"/>
      <c r="Z116" s="95"/>
      <c r="AA116" s="106">
        <v>1</v>
      </c>
      <c r="AB116" s="106"/>
      <c r="AC116" s="96">
        <v>4</v>
      </c>
      <c r="AD116" s="106">
        <v>6</v>
      </c>
      <c r="AE116" s="106">
        <v>3</v>
      </c>
      <c r="AF116" s="95">
        <v>4</v>
      </c>
      <c r="AG116" s="106">
        <v>3</v>
      </c>
      <c r="AH116" s="106">
        <v>4</v>
      </c>
      <c r="AI116" s="106">
        <v>4</v>
      </c>
      <c r="AJ116" s="95">
        <v>8</v>
      </c>
      <c r="AK116" s="106">
        <v>1</v>
      </c>
      <c r="AL116" s="95">
        <v>1</v>
      </c>
      <c r="AM116" s="106"/>
      <c r="AN116" s="106"/>
      <c r="AO116" s="106"/>
      <c r="AP116" s="106"/>
      <c r="AQ116" s="95"/>
      <c r="AR116" s="106"/>
      <c r="AS116" s="106"/>
      <c r="AT116" s="19"/>
    </row>
    <row r="117" spans="1:46" ht="14.4" customHeight="1">
      <c r="A117" s="199"/>
      <c r="B117" s="145"/>
      <c r="C117" s="208"/>
      <c r="D117" s="130" t="s">
        <v>120</v>
      </c>
      <c r="E117" s="144"/>
      <c r="F117" s="144"/>
      <c r="G117" s="144"/>
      <c r="H117" s="209" t="s">
        <v>133</v>
      </c>
      <c r="I117" s="209"/>
      <c r="J117" s="209"/>
      <c r="K117" s="209"/>
      <c r="L117" s="209"/>
      <c r="M117" s="209"/>
      <c r="N117" s="209"/>
      <c r="O117" s="209"/>
      <c r="P117" s="209"/>
      <c r="Q117" s="132">
        <f t="shared" ref="Q117:Y117" si="47">Q118+Q119</f>
        <v>0</v>
      </c>
      <c r="R117" s="133">
        <f t="shared" si="47"/>
        <v>0</v>
      </c>
      <c r="S117" s="133">
        <f t="shared" si="47"/>
        <v>0</v>
      </c>
      <c r="T117" s="87">
        <f t="shared" si="47"/>
        <v>0</v>
      </c>
      <c r="U117" s="133">
        <f t="shared" si="47"/>
        <v>3</v>
      </c>
      <c r="V117" s="133">
        <f t="shared" si="47"/>
        <v>2</v>
      </c>
      <c r="W117" s="87">
        <f t="shared" si="47"/>
        <v>0</v>
      </c>
      <c r="X117" s="133">
        <f t="shared" si="47"/>
        <v>0</v>
      </c>
      <c r="Y117" s="133">
        <f t="shared" si="47"/>
        <v>0</v>
      </c>
      <c r="Z117" s="87"/>
      <c r="AA117" s="133">
        <f>AA118+AA119</f>
        <v>1</v>
      </c>
      <c r="AB117" s="133">
        <f>AB118+AB119</f>
        <v>1</v>
      </c>
      <c r="AC117" s="88">
        <f>AC118+AC119</f>
        <v>5</v>
      </c>
      <c r="AD117" s="133">
        <v>4</v>
      </c>
      <c r="AE117" s="133">
        <f t="shared" ref="AE117:AS117" si="48">AE118+AE119</f>
        <v>6</v>
      </c>
      <c r="AF117" s="87">
        <f t="shared" si="48"/>
        <v>4</v>
      </c>
      <c r="AG117" s="133">
        <f t="shared" si="48"/>
        <v>3</v>
      </c>
      <c r="AH117" s="133">
        <f t="shared" si="48"/>
        <v>8</v>
      </c>
      <c r="AI117" s="133">
        <f t="shared" si="48"/>
        <v>7</v>
      </c>
      <c r="AJ117" s="87">
        <f t="shared" si="48"/>
        <v>6</v>
      </c>
      <c r="AK117" s="133">
        <f t="shared" si="48"/>
        <v>7</v>
      </c>
      <c r="AL117" s="87">
        <f t="shared" si="48"/>
        <v>5</v>
      </c>
      <c r="AM117" s="133">
        <f t="shared" si="48"/>
        <v>0</v>
      </c>
      <c r="AN117" s="133">
        <f t="shared" si="48"/>
        <v>0</v>
      </c>
      <c r="AO117" s="133">
        <f t="shared" si="48"/>
        <v>0</v>
      </c>
      <c r="AP117" s="133">
        <f t="shared" si="48"/>
        <v>0</v>
      </c>
      <c r="AQ117" s="87">
        <f t="shared" si="48"/>
        <v>0</v>
      </c>
      <c r="AR117" s="133">
        <f t="shared" si="48"/>
        <v>0</v>
      </c>
      <c r="AS117" s="133">
        <f t="shared" si="48"/>
        <v>0</v>
      </c>
      <c r="AT117" s="19"/>
    </row>
    <row r="118" spans="1:46">
      <c r="A118" s="199"/>
      <c r="B118" s="145"/>
      <c r="C118" s="208"/>
      <c r="D118" s="134" t="s">
        <v>122</v>
      </c>
      <c r="E118" s="193"/>
      <c r="F118" s="193"/>
      <c r="G118" s="193"/>
      <c r="H118" s="34" t="s">
        <v>54</v>
      </c>
      <c r="I118" s="35">
        <v>3</v>
      </c>
      <c r="J118" s="36">
        <f>I118</f>
        <v>3</v>
      </c>
      <c r="K118" s="37" t="s">
        <v>52</v>
      </c>
      <c r="L118" s="37" t="s">
        <v>53</v>
      </c>
      <c r="M118" s="37" t="s">
        <v>52</v>
      </c>
      <c r="N118" s="36">
        <f>P118</f>
        <v>4</v>
      </c>
      <c r="O118" s="38" t="s">
        <v>51</v>
      </c>
      <c r="P118" s="136">
        <v>4</v>
      </c>
      <c r="Q118" s="137"/>
      <c r="R118" s="143"/>
      <c r="S118" s="143"/>
      <c r="T118" s="95">
        <v>0</v>
      </c>
      <c r="U118" s="106">
        <v>3</v>
      </c>
      <c r="V118" s="106">
        <v>2</v>
      </c>
      <c r="W118" s="95"/>
      <c r="X118" s="106"/>
      <c r="Y118" s="106"/>
      <c r="Z118" s="95"/>
      <c r="AA118" s="106"/>
      <c r="AB118" s="106"/>
      <c r="AC118" s="96">
        <v>1</v>
      </c>
      <c r="AD118" s="106">
        <v>2</v>
      </c>
      <c r="AE118" s="106">
        <v>1</v>
      </c>
      <c r="AF118" s="95">
        <v>1</v>
      </c>
      <c r="AG118" s="106"/>
      <c r="AH118" s="106">
        <v>2</v>
      </c>
      <c r="AI118" s="106">
        <v>1</v>
      </c>
      <c r="AJ118" s="95">
        <v>1</v>
      </c>
      <c r="AK118" s="106"/>
      <c r="AL118" s="95">
        <v>1</v>
      </c>
      <c r="AM118" s="106"/>
      <c r="AN118" s="106"/>
      <c r="AO118" s="106"/>
      <c r="AP118" s="106"/>
      <c r="AQ118" s="95"/>
      <c r="AR118" s="106"/>
      <c r="AS118" s="106"/>
      <c r="AT118" s="19"/>
    </row>
    <row r="119" spans="1:46">
      <c r="A119" s="199"/>
      <c r="B119" s="145"/>
      <c r="C119" s="208"/>
      <c r="D119" s="138" t="s">
        <v>123</v>
      </c>
      <c r="E119" s="193"/>
      <c r="F119" s="193"/>
      <c r="G119" s="193"/>
      <c r="H119" s="70" t="s">
        <v>54</v>
      </c>
      <c r="I119" s="140">
        <v>3</v>
      </c>
      <c r="J119" s="141">
        <f>I119</f>
        <v>3</v>
      </c>
      <c r="K119" s="73" t="s">
        <v>52</v>
      </c>
      <c r="L119" s="73" t="s">
        <v>53</v>
      </c>
      <c r="M119" s="73" t="s">
        <v>52</v>
      </c>
      <c r="N119" s="141">
        <f>P119</f>
        <v>4</v>
      </c>
      <c r="O119" s="74" t="s">
        <v>51</v>
      </c>
      <c r="P119" s="142">
        <v>4</v>
      </c>
      <c r="Q119" s="137"/>
      <c r="R119" s="143"/>
      <c r="S119" s="143"/>
      <c r="T119" s="95"/>
      <c r="U119" s="106"/>
      <c r="V119" s="106"/>
      <c r="W119" s="95"/>
      <c r="X119" s="106"/>
      <c r="Y119" s="106"/>
      <c r="Z119" s="95"/>
      <c r="AA119" s="106">
        <v>1</v>
      </c>
      <c r="AB119" s="106">
        <v>1</v>
      </c>
      <c r="AC119" s="96">
        <v>4</v>
      </c>
      <c r="AD119" s="106">
        <v>2</v>
      </c>
      <c r="AE119" s="106">
        <v>5</v>
      </c>
      <c r="AF119" s="95">
        <v>3</v>
      </c>
      <c r="AG119" s="106">
        <v>3</v>
      </c>
      <c r="AH119" s="106">
        <v>6</v>
      </c>
      <c r="AI119" s="106">
        <v>6</v>
      </c>
      <c r="AJ119" s="95">
        <v>5</v>
      </c>
      <c r="AK119" s="106">
        <v>7</v>
      </c>
      <c r="AL119" s="95">
        <v>4</v>
      </c>
      <c r="AM119" s="106"/>
      <c r="AN119" s="106"/>
      <c r="AO119" s="106"/>
      <c r="AP119" s="106"/>
      <c r="AQ119" s="95"/>
      <c r="AR119" s="106"/>
      <c r="AS119" s="106"/>
      <c r="AT119" s="19"/>
    </row>
    <row r="120" spans="1:46" ht="14.4" customHeight="1">
      <c r="A120" s="199"/>
      <c r="B120" s="145"/>
      <c r="C120" s="208"/>
      <c r="D120" s="130" t="s">
        <v>120</v>
      </c>
      <c r="E120" s="144"/>
      <c r="F120" s="144"/>
      <c r="G120" s="144"/>
      <c r="H120" s="209" t="s">
        <v>134</v>
      </c>
      <c r="I120" s="209"/>
      <c r="J120" s="209"/>
      <c r="K120" s="209"/>
      <c r="L120" s="209"/>
      <c r="M120" s="209"/>
      <c r="N120" s="209"/>
      <c r="O120" s="209"/>
      <c r="P120" s="209"/>
      <c r="Q120" s="132">
        <f t="shared" ref="Q120:Y120" si="49">Q121+Q122</f>
        <v>0</v>
      </c>
      <c r="R120" s="133">
        <f t="shared" si="49"/>
        <v>0</v>
      </c>
      <c r="S120" s="133">
        <f t="shared" si="49"/>
        <v>0</v>
      </c>
      <c r="T120" s="87">
        <f t="shared" si="49"/>
        <v>2</v>
      </c>
      <c r="U120" s="133">
        <f t="shared" si="49"/>
        <v>5</v>
      </c>
      <c r="V120" s="133">
        <f t="shared" si="49"/>
        <v>3</v>
      </c>
      <c r="W120" s="87">
        <f t="shared" si="49"/>
        <v>0</v>
      </c>
      <c r="X120" s="133">
        <f t="shared" si="49"/>
        <v>0</v>
      </c>
      <c r="Y120" s="133">
        <f t="shared" si="49"/>
        <v>0</v>
      </c>
      <c r="Z120" s="87"/>
      <c r="AA120" s="133">
        <f>AA121+AA122</f>
        <v>2</v>
      </c>
      <c r="AB120" s="133">
        <f>AB121+AB122</f>
        <v>3</v>
      </c>
      <c r="AC120" s="88">
        <f>AC121+AC122</f>
        <v>8</v>
      </c>
      <c r="AD120" s="133">
        <v>12</v>
      </c>
      <c r="AE120" s="133">
        <f t="shared" ref="AE120:AS120" si="50">AE121+AE122</f>
        <v>5</v>
      </c>
      <c r="AF120" s="87">
        <f t="shared" si="50"/>
        <v>6</v>
      </c>
      <c r="AG120" s="133">
        <f t="shared" si="50"/>
        <v>4</v>
      </c>
      <c r="AH120" s="133">
        <f t="shared" si="50"/>
        <v>6</v>
      </c>
      <c r="AI120" s="133">
        <f t="shared" si="50"/>
        <v>2</v>
      </c>
      <c r="AJ120" s="87">
        <f t="shared" si="50"/>
        <v>8</v>
      </c>
      <c r="AK120" s="133">
        <f t="shared" si="50"/>
        <v>9</v>
      </c>
      <c r="AL120" s="87">
        <f t="shared" si="50"/>
        <v>8</v>
      </c>
      <c r="AM120" s="133">
        <f t="shared" si="50"/>
        <v>0</v>
      </c>
      <c r="AN120" s="133">
        <f t="shared" si="50"/>
        <v>0</v>
      </c>
      <c r="AO120" s="133">
        <f t="shared" si="50"/>
        <v>0</v>
      </c>
      <c r="AP120" s="133">
        <f t="shared" si="50"/>
        <v>0</v>
      </c>
      <c r="AQ120" s="87">
        <f t="shared" si="50"/>
        <v>0</v>
      </c>
      <c r="AR120" s="133">
        <f t="shared" si="50"/>
        <v>0</v>
      </c>
      <c r="AS120" s="133">
        <f t="shared" si="50"/>
        <v>0</v>
      </c>
      <c r="AT120" s="19"/>
    </row>
    <row r="121" spans="1:46">
      <c r="A121" s="199"/>
      <c r="B121" s="145"/>
      <c r="C121" s="208"/>
      <c r="D121" s="134" t="s">
        <v>122</v>
      </c>
      <c r="E121" s="193"/>
      <c r="F121" s="193"/>
      <c r="G121" s="193"/>
      <c r="H121" s="34" t="s">
        <v>54</v>
      </c>
      <c r="I121" s="35">
        <v>3</v>
      </c>
      <c r="J121" s="36">
        <f>I121</f>
        <v>3</v>
      </c>
      <c r="K121" s="37" t="s">
        <v>52</v>
      </c>
      <c r="L121" s="37" t="s">
        <v>53</v>
      </c>
      <c r="M121" s="37" t="s">
        <v>52</v>
      </c>
      <c r="N121" s="36">
        <f>P121</f>
        <v>4</v>
      </c>
      <c r="O121" s="38" t="s">
        <v>51</v>
      </c>
      <c r="P121" s="136">
        <v>4</v>
      </c>
      <c r="Q121" s="137"/>
      <c r="R121" s="143"/>
      <c r="S121" s="143"/>
      <c r="T121" s="95">
        <v>2</v>
      </c>
      <c r="U121" s="106">
        <v>5</v>
      </c>
      <c r="V121" s="106">
        <v>3</v>
      </c>
      <c r="W121" s="95"/>
      <c r="X121" s="106"/>
      <c r="Y121" s="106"/>
      <c r="Z121" s="95"/>
      <c r="AA121" s="106"/>
      <c r="AB121" s="106">
        <v>1</v>
      </c>
      <c r="AC121" s="96">
        <v>1</v>
      </c>
      <c r="AD121" s="106">
        <v>1</v>
      </c>
      <c r="AE121" s="106"/>
      <c r="AF121" s="95">
        <v>1</v>
      </c>
      <c r="AG121" s="106">
        <v>1</v>
      </c>
      <c r="AH121" s="106">
        <v>2</v>
      </c>
      <c r="AI121" s="106">
        <v>1</v>
      </c>
      <c r="AJ121" s="95">
        <v>1</v>
      </c>
      <c r="AK121" s="106">
        <v>1</v>
      </c>
      <c r="AL121" s="95">
        <v>0</v>
      </c>
      <c r="AM121" s="106"/>
      <c r="AN121" s="106"/>
      <c r="AO121" s="106"/>
      <c r="AP121" s="106"/>
      <c r="AQ121" s="95"/>
      <c r="AR121" s="106"/>
      <c r="AS121" s="106"/>
      <c r="AT121" s="19"/>
    </row>
    <row r="122" spans="1:46">
      <c r="A122" s="199"/>
      <c r="B122" s="145"/>
      <c r="C122" s="208"/>
      <c r="D122" s="138" t="s">
        <v>123</v>
      </c>
      <c r="E122" s="193"/>
      <c r="F122" s="193"/>
      <c r="G122" s="193"/>
      <c r="H122" s="70" t="s">
        <v>54</v>
      </c>
      <c r="I122" s="140">
        <v>3</v>
      </c>
      <c r="J122" s="141">
        <f>I122</f>
        <v>3</v>
      </c>
      <c r="K122" s="73" t="s">
        <v>52</v>
      </c>
      <c r="L122" s="73" t="s">
        <v>53</v>
      </c>
      <c r="M122" s="73" t="s">
        <v>52</v>
      </c>
      <c r="N122" s="141">
        <f>P122</f>
        <v>4</v>
      </c>
      <c r="O122" s="74" t="s">
        <v>51</v>
      </c>
      <c r="P122" s="142">
        <v>4</v>
      </c>
      <c r="Q122" s="137"/>
      <c r="R122" s="143"/>
      <c r="S122" s="143"/>
      <c r="T122" s="95"/>
      <c r="U122" s="106"/>
      <c r="V122" s="106"/>
      <c r="W122" s="95"/>
      <c r="X122" s="106"/>
      <c r="Y122" s="106"/>
      <c r="Z122" s="95"/>
      <c r="AA122" s="106">
        <v>2</v>
      </c>
      <c r="AB122" s="106">
        <v>2</v>
      </c>
      <c r="AC122" s="96">
        <v>7</v>
      </c>
      <c r="AD122" s="106">
        <v>11</v>
      </c>
      <c r="AE122" s="106">
        <v>5</v>
      </c>
      <c r="AF122" s="95">
        <v>5</v>
      </c>
      <c r="AG122" s="106">
        <v>3</v>
      </c>
      <c r="AH122" s="106">
        <v>4</v>
      </c>
      <c r="AI122" s="106">
        <v>1</v>
      </c>
      <c r="AJ122" s="95">
        <v>7</v>
      </c>
      <c r="AK122" s="106">
        <v>8</v>
      </c>
      <c r="AL122" s="95">
        <v>8</v>
      </c>
      <c r="AM122" s="106"/>
      <c r="AN122" s="106"/>
      <c r="AO122" s="106"/>
      <c r="AP122" s="106"/>
      <c r="AQ122" s="95"/>
      <c r="AR122" s="106"/>
      <c r="AS122" s="106"/>
      <c r="AT122" s="19"/>
    </row>
    <row r="123" spans="1:46" ht="23.4" customHeight="1">
      <c r="A123" s="199"/>
      <c r="B123" s="205">
        <v>18</v>
      </c>
      <c r="C123" s="211" t="s">
        <v>135</v>
      </c>
      <c r="D123" s="130" t="s">
        <v>120</v>
      </c>
      <c r="E123" s="144"/>
      <c r="F123" s="144"/>
      <c r="G123" s="144"/>
      <c r="H123" s="209" t="s">
        <v>136</v>
      </c>
      <c r="I123" s="209"/>
      <c r="J123" s="209"/>
      <c r="K123" s="209"/>
      <c r="L123" s="209"/>
      <c r="M123" s="209"/>
      <c r="N123" s="209"/>
      <c r="O123" s="209"/>
      <c r="P123" s="209"/>
      <c r="Q123" s="148">
        <f t="shared" ref="Q123:AC123" si="51">Q124+Q125</f>
        <v>1</v>
      </c>
      <c r="R123" s="149">
        <f t="shared" si="51"/>
        <v>0</v>
      </c>
      <c r="S123" s="149">
        <f t="shared" si="51"/>
        <v>0</v>
      </c>
      <c r="T123" s="150">
        <f t="shared" si="51"/>
        <v>5</v>
      </c>
      <c r="U123" s="149">
        <f t="shared" si="51"/>
        <v>6</v>
      </c>
      <c r="V123" s="149">
        <f t="shared" si="51"/>
        <v>1</v>
      </c>
      <c r="W123" s="150">
        <f t="shared" si="51"/>
        <v>2</v>
      </c>
      <c r="X123" s="149">
        <f t="shared" si="51"/>
        <v>2</v>
      </c>
      <c r="Y123" s="149">
        <f t="shared" si="51"/>
        <v>0</v>
      </c>
      <c r="Z123" s="150">
        <f t="shared" si="51"/>
        <v>3</v>
      </c>
      <c r="AA123" s="149">
        <f t="shared" si="51"/>
        <v>0</v>
      </c>
      <c r="AB123" s="149">
        <f t="shared" si="51"/>
        <v>0</v>
      </c>
      <c r="AC123" s="151">
        <f t="shared" si="51"/>
        <v>1</v>
      </c>
      <c r="AD123" s="149">
        <v>1</v>
      </c>
      <c r="AE123" s="149">
        <f t="shared" ref="AE123:AS123" si="52">AE124+AE125</f>
        <v>0</v>
      </c>
      <c r="AF123" s="150">
        <f t="shared" si="52"/>
        <v>0</v>
      </c>
      <c r="AG123" s="149">
        <f t="shared" si="52"/>
        <v>0</v>
      </c>
      <c r="AH123" s="149">
        <f t="shared" si="52"/>
        <v>3</v>
      </c>
      <c r="AI123" s="149">
        <f t="shared" si="52"/>
        <v>0</v>
      </c>
      <c r="AJ123" s="150">
        <f t="shared" si="52"/>
        <v>1</v>
      </c>
      <c r="AK123" s="149">
        <f t="shared" si="52"/>
        <v>0</v>
      </c>
      <c r="AL123" s="150">
        <f t="shared" si="52"/>
        <v>0</v>
      </c>
      <c r="AM123" s="149">
        <f t="shared" si="52"/>
        <v>0</v>
      </c>
      <c r="AN123" s="149">
        <f t="shared" si="52"/>
        <v>0</v>
      </c>
      <c r="AO123" s="149">
        <f t="shared" si="52"/>
        <v>0</v>
      </c>
      <c r="AP123" s="149">
        <f t="shared" si="52"/>
        <v>0</v>
      </c>
      <c r="AQ123" s="150">
        <f t="shared" si="52"/>
        <v>0</v>
      </c>
      <c r="AR123" s="149">
        <f t="shared" si="52"/>
        <v>0</v>
      </c>
      <c r="AS123" s="149">
        <f t="shared" si="52"/>
        <v>0</v>
      </c>
      <c r="AT123" s="19"/>
    </row>
    <row r="124" spans="1:46" ht="26.4" customHeight="1">
      <c r="A124" s="199"/>
      <c r="B124" s="205"/>
      <c r="C124" s="211"/>
      <c r="D124" s="212" t="s">
        <v>122</v>
      </c>
      <c r="E124" s="212"/>
      <c r="F124" s="212"/>
      <c r="G124" s="212"/>
      <c r="H124" s="212"/>
      <c r="I124" s="212"/>
      <c r="J124" s="212"/>
      <c r="K124" s="212"/>
      <c r="L124" s="212"/>
      <c r="M124" s="212"/>
      <c r="N124" s="212"/>
      <c r="O124" s="212"/>
      <c r="P124" s="212"/>
      <c r="Q124" s="152">
        <v>1</v>
      </c>
      <c r="R124" s="153"/>
      <c r="S124" s="153"/>
      <c r="T124" s="154">
        <v>5</v>
      </c>
      <c r="U124" s="153">
        <v>6</v>
      </c>
      <c r="V124" s="153">
        <v>1</v>
      </c>
      <c r="W124" s="154">
        <v>2</v>
      </c>
      <c r="X124" s="153">
        <v>2</v>
      </c>
      <c r="Y124" s="153"/>
      <c r="Z124" s="154">
        <v>3</v>
      </c>
      <c r="AA124" s="153"/>
      <c r="AB124" s="153"/>
      <c r="AC124" s="155">
        <v>1</v>
      </c>
      <c r="AD124" s="153">
        <v>1</v>
      </c>
      <c r="AE124" s="153"/>
      <c r="AF124" s="154"/>
      <c r="AG124" s="153"/>
      <c r="AH124" s="153">
        <v>3</v>
      </c>
      <c r="AI124" s="153"/>
      <c r="AJ124" s="154">
        <v>1</v>
      </c>
      <c r="AK124" s="153"/>
      <c r="AL124" s="154"/>
      <c r="AM124" s="153"/>
      <c r="AN124" s="153"/>
      <c r="AO124" s="153"/>
      <c r="AP124" s="153"/>
      <c r="AQ124" s="154"/>
      <c r="AR124" s="153"/>
      <c r="AS124" s="153"/>
      <c r="AT124" s="19"/>
    </row>
    <row r="125" spans="1:46" ht="24" customHeight="1">
      <c r="A125" s="199"/>
      <c r="B125" s="205"/>
      <c r="C125" s="211"/>
      <c r="D125" s="213" t="s">
        <v>123</v>
      </c>
      <c r="E125" s="213"/>
      <c r="F125" s="213"/>
      <c r="G125" s="213"/>
      <c r="H125" s="213"/>
      <c r="I125" s="213"/>
      <c r="J125" s="213"/>
      <c r="K125" s="213"/>
      <c r="L125" s="213"/>
      <c r="M125" s="213"/>
      <c r="N125" s="213"/>
      <c r="O125" s="213"/>
      <c r="P125" s="213"/>
      <c r="Q125" s="152"/>
      <c r="R125" s="153"/>
      <c r="S125" s="153"/>
      <c r="T125" s="154"/>
      <c r="U125" s="153"/>
      <c r="V125" s="153"/>
      <c r="W125" s="154"/>
      <c r="X125" s="153"/>
      <c r="Y125" s="153"/>
      <c r="Z125" s="154"/>
      <c r="AA125" s="153"/>
      <c r="AB125" s="153"/>
      <c r="AC125" s="155"/>
      <c r="AD125" s="153"/>
      <c r="AE125" s="153"/>
      <c r="AF125" s="154"/>
      <c r="AG125" s="153"/>
      <c r="AH125" s="153"/>
      <c r="AI125" s="153"/>
      <c r="AJ125" s="154"/>
      <c r="AK125" s="153"/>
      <c r="AL125" s="154"/>
      <c r="AM125" s="153"/>
      <c r="AN125" s="153"/>
      <c r="AO125" s="153"/>
      <c r="AP125" s="153"/>
      <c r="AQ125" s="154"/>
      <c r="AR125" s="153"/>
      <c r="AS125" s="153"/>
      <c r="AT125" s="19"/>
    </row>
    <row r="126" spans="1:46" ht="14.4" customHeight="1">
      <c r="A126" s="199"/>
      <c r="B126" s="214">
        <v>19</v>
      </c>
      <c r="C126" s="215" t="s">
        <v>137</v>
      </c>
      <c r="D126" s="216" t="s">
        <v>138</v>
      </c>
      <c r="E126" s="217" t="s">
        <v>6</v>
      </c>
      <c r="F126" s="217" t="s">
        <v>7</v>
      </c>
      <c r="G126" s="217" t="s">
        <v>85</v>
      </c>
      <c r="H126" s="156" t="s">
        <v>54</v>
      </c>
      <c r="I126" s="157">
        <v>0.95</v>
      </c>
      <c r="J126" s="158">
        <f>I126</f>
        <v>0.95</v>
      </c>
      <c r="K126" s="159" t="s">
        <v>52</v>
      </c>
      <c r="L126" s="159" t="s">
        <v>53</v>
      </c>
      <c r="M126" s="159" t="s">
        <v>52</v>
      </c>
      <c r="N126" s="158">
        <f>P126</f>
        <v>1</v>
      </c>
      <c r="O126" s="160" t="s">
        <v>51</v>
      </c>
      <c r="P126" s="161">
        <v>1</v>
      </c>
      <c r="Q126" s="121">
        <f>AVERAGEIF(Q127:Q135,"&lt;&gt;0",Q127:Q135)</f>
        <v>0.51390676390676393</v>
      </c>
      <c r="R126" s="121">
        <f>AVERAGEIF(R127:R135,"&lt;&gt;0",R127:R135)</f>
        <v>0.5730928080319182</v>
      </c>
      <c r="S126" s="121">
        <f>AVERAGEIF(S127:S135,"&lt;&gt;0",S127:S135)</f>
        <v>0.52956062143582383</v>
      </c>
      <c r="T126" s="121">
        <f t="shared" ref="T126:AS126" si="53">AVERAGEIF(T127:T138,"&lt;&gt;0",T127:T138)</f>
        <v>0.42657063988086169</v>
      </c>
      <c r="U126" s="121">
        <f t="shared" si="53"/>
        <v>0.6210139732929163</v>
      </c>
      <c r="V126" s="121">
        <f t="shared" si="53"/>
        <v>0.80456343690409871</v>
      </c>
      <c r="W126" s="121">
        <f t="shared" si="53"/>
        <v>0.99954660986871124</v>
      </c>
      <c r="X126" s="121">
        <f t="shared" si="53"/>
        <v>0.90586089238111211</v>
      </c>
      <c r="Y126" s="121">
        <f t="shared" si="53"/>
        <v>1.1785356104658504</v>
      </c>
      <c r="Z126" s="121">
        <f t="shared" si="53"/>
        <v>0.55676694396635851</v>
      </c>
      <c r="AA126" s="121">
        <f t="shared" si="53"/>
        <v>0.87907611624320525</v>
      </c>
      <c r="AB126" s="121">
        <f t="shared" si="53"/>
        <v>0.78040701473344187</v>
      </c>
      <c r="AC126" s="162">
        <f t="shared" si="53"/>
        <v>1.6683905455407135</v>
      </c>
      <c r="AD126" s="121">
        <f t="shared" si="53"/>
        <v>4.4386012816577809</v>
      </c>
      <c r="AE126" s="121">
        <f t="shared" si="53"/>
        <v>4.2552274006178461</v>
      </c>
      <c r="AF126" s="121">
        <f t="shared" si="53"/>
        <v>1.6884597316964545</v>
      </c>
      <c r="AG126" s="121">
        <f t="shared" si="53"/>
        <v>1.8717109985468012</v>
      </c>
      <c r="AH126" s="121">
        <f t="shared" si="53"/>
        <v>1.4291891786895281</v>
      </c>
      <c r="AI126" s="121">
        <f t="shared" si="53"/>
        <v>1.2616390311531862</v>
      </c>
      <c r="AJ126" s="121">
        <f t="shared" si="53"/>
        <v>1.52745538418059</v>
      </c>
      <c r="AK126" s="121">
        <f t="shared" si="53"/>
        <v>1.2039251992023281</v>
      </c>
      <c r="AL126" s="121">
        <f t="shared" si="53"/>
        <v>1.5795876117887946</v>
      </c>
      <c r="AM126" s="121" t="e">
        <f t="shared" si="53"/>
        <v>#DIV/0!</v>
      </c>
      <c r="AN126" s="121" t="e">
        <f t="shared" si="53"/>
        <v>#DIV/0!</v>
      </c>
      <c r="AO126" s="121" t="e">
        <f t="shared" si="53"/>
        <v>#DIV/0!</v>
      </c>
      <c r="AP126" s="121" t="e">
        <f t="shared" si="53"/>
        <v>#DIV/0!</v>
      </c>
      <c r="AQ126" s="121" t="e">
        <f t="shared" si="53"/>
        <v>#DIV/0!</v>
      </c>
      <c r="AR126" s="121" t="e">
        <f t="shared" si="53"/>
        <v>#DIV/0!</v>
      </c>
      <c r="AS126" s="121" t="e">
        <f t="shared" si="53"/>
        <v>#DIV/0!</v>
      </c>
      <c r="AT126" s="218"/>
    </row>
    <row r="127" spans="1:46" ht="14.4" customHeight="1">
      <c r="A127" s="199"/>
      <c r="B127" s="214"/>
      <c r="C127" s="215"/>
      <c r="D127" s="216"/>
      <c r="E127" s="217"/>
      <c r="F127" s="217"/>
      <c r="G127" s="217"/>
      <c r="H127" s="219" t="s">
        <v>121</v>
      </c>
      <c r="I127" s="219"/>
      <c r="J127" s="219"/>
      <c r="K127" s="219"/>
      <c r="L127" s="219"/>
      <c r="M127" s="219"/>
      <c r="N127" s="219"/>
      <c r="O127" s="219"/>
      <c r="P127" s="219"/>
      <c r="Q127" s="121">
        <f t="shared" ref="Q127:AS127" si="54">(Q87/($L$17*(Q3-Q17)))</f>
        <v>0.18768768768768768</v>
      </c>
      <c r="R127" s="121">
        <f t="shared" si="54"/>
        <v>0.29369222523256755</v>
      </c>
      <c r="S127" s="121">
        <f t="shared" si="54"/>
        <v>0.62389259065159341</v>
      </c>
      <c r="T127" s="121">
        <f t="shared" si="54"/>
        <v>0.57676114014142177</v>
      </c>
      <c r="U127" s="121">
        <f t="shared" si="54"/>
        <v>1.1211211211211212</v>
      </c>
      <c r="V127" s="121">
        <f t="shared" si="54"/>
        <v>0.47415836889521101</v>
      </c>
      <c r="W127" s="121">
        <f t="shared" si="54"/>
        <v>0.46200046200046191</v>
      </c>
      <c r="X127" s="121">
        <f t="shared" si="54"/>
        <v>0.91975589678499314</v>
      </c>
      <c r="Y127" s="121">
        <f t="shared" si="54"/>
        <v>0.17160017160017157</v>
      </c>
      <c r="Z127" s="121">
        <f t="shared" si="54"/>
        <v>0.27934911655841888</v>
      </c>
      <c r="AA127" s="121">
        <f t="shared" si="54"/>
        <v>0.97394691989286575</v>
      </c>
      <c r="AB127" s="121">
        <f t="shared" si="54"/>
        <v>1.0965582170589994</v>
      </c>
      <c r="AC127" s="162">
        <f t="shared" si="54"/>
        <v>0.94781788627133179</v>
      </c>
      <c r="AD127" s="121">
        <f t="shared" si="54"/>
        <v>0.90725166253867162</v>
      </c>
      <c r="AE127" s="121">
        <f t="shared" si="54"/>
        <v>1.8739488318271467</v>
      </c>
      <c r="AF127" s="121">
        <f t="shared" si="54"/>
        <v>1.580527896317371</v>
      </c>
      <c r="AG127" s="121">
        <f t="shared" si="54"/>
        <v>2.4614778713139365</v>
      </c>
      <c r="AH127" s="121">
        <f t="shared" si="54"/>
        <v>0.8024056120248505</v>
      </c>
      <c r="AI127" s="121">
        <f t="shared" si="54"/>
        <v>1.4666681333348002</v>
      </c>
      <c r="AJ127" s="121">
        <f t="shared" si="54"/>
        <v>0.8280339162692103</v>
      </c>
      <c r="AK127" s="121">
        <f t="shared" si="54"/>
        <v>1.1523419044524186</v>
      </c>
      <c r="AL127" s="121">
        <f t="shared" si="54"/>
        <v>1.0880445663054359</v>
      </c>
      <c r="AM127" s="121" t="e">
        <f t="shared" si="54"/>
        <v>#DIV/0!</v>
      </c>
      <c r="AN127" s="121" t="e">
        <f t="shared" si="54"/>
        <v>#DIV/0!</v>
      </c>
      <c r="AO127" s="121" t="e">
        <f t="shared" si="54"/>
        <v>#DIV/0!</v>
      </c>
      <c r="AP127" s="121" t="e">
        <f t="shared" si="54"/>
        <v>#DIV/0!</v>
      </c>
      <c r="AQ127" s="121" t="e">
        <f t="shared" si="54"/>
        <v>#DIV/0!</v>
      </c>
      <c r="AR127" s="121" t="e">
        <f t="shared" si="54"/>
        <v>#DIV/0!</v>
      </c>
      <c r="AS127" s="121" t="e">
        <f t="shared" si="54"/>
        <v>#DIV/0!</v>
      </c>
      <c r="AT127" s="218"/>
    </row>
    <row r="128" spans="1:46" ht="14.4" customHeight="1">
      <c r="A128" s="199"/>
      <c r="B128" s="214"/>
      <c r="C128" s="215"/>
      <c r="D128" s="216"/>
      <c r="E128" s="217"/>
      <c r="F128" s="217"/>
      <c r="G128" s="217"/>
      <c r="H128" s="219" t="s">
        <v>124</v>
      </c>
      <c r="I128" s="219"/>
      <c r="J128" s="219"/>
      <c r="K128" s="219"/>
      <c r="L128" s="219"/>
      <c r="M128" s="219"/>
      <c r="N128" s="219"/>
      <c r="O128" s="219"/>
      <c r="P128" s="219"/>
      <c r="Q128" s="121">
        <f t="shared" ref="Q128:AS128" si="55">(Q90/($L$18*(Q3-Q18)))</f>
        <v>0.18768768768768768</v>
      </c>
      <c r="R128" s="121">
        <f t="shared" si="55"/>
        <v>0.65567751157270804</v>
      </c>
      <c r="S128" s="121">
        <f t="shared" si="55"/>
        <v>0.20020020020020018</v>
      </c>
      <c r="T128" s="121">
        <f t="shared" si="55"/>
        <v>0</v>
      </c>
      <c r="U128" s="121">
        <f t="shared" si="55"/>
        <v>0.34517275896586241</v>
      </c>
      <c r="V128" s="121">
        <f t="shared" si="55"/>
        <v>1.5015015015015014</v>
      </c>
      <c r="W128" s="121">
        <f t="shared" si="55"/>
        <v>0.9805724091438377</v>
      </c>
      <c r="X128" s="121">
        <f t="shared" si="55"/>
        <v>1.0880445663054357</v>
      </c>
      <c r="Y128" s="121">
        <f t="shared" si="55"/>
        <v>1.0598834128245893</v>
      </c>
      <c r="Z128" s="121">
        <f t="shared" si="55"/>
        <v>0.5148005148005147</v>
      </c>
      <c r="AA128" s="121">
        <f t="shared" si="55"/>
        <v>1.2985958931904875</v>
      </c>
      <c r="AB128" s="121">
        <f t="shared" si="55"/>
        <v>0.4366945714497823</v>
      </c>
      <c r="AC128" s="162">
        <f t="shared" si="55"/>
        <v>0.93843843843843844</v>
      </c>
      <c r="AD128" s="121">
        <f t="shared" si="55"/>
        <v>1.9263739862456892</v>
      </c>
      <c r="AE128" s="121">
        <f t="shared" si="55"/>
        <v>16.816816816816818</v>
      </c>
      <c r="AF128" s="121">
        <f t="shared" si="55"/>
        <v>4.3364664303292466</v>
      </c>
      <c r="AG128" s="121">
        <f t="shared" si="55"/>
        <v>1.1440011440011439</v>
      </c>
      <c r="AH128" s="121">
        <f t="shared" si="55"/>
        <v>1.0331432349780971</v>
      </c>
      <c r="AI128" s="121">
        <f t="shared" si="55"/>
        <v>1.5217920623326029</v>
      </c>
      <c r="AJ128" s="121">
        <f t="shared" si="55"/>
        <v>1.6353998654883608</v>
      </c>
      <c r="AK128" s="121">
        <f t="shared" si="55"/>
        <v>1.7459319784901179</v>
      </c>
      <c r="AL128" s="121">
        <f t="shared" si="55"/>
        <v>0.8129407154853826</v>
      </c>
      <c r="AM128" s="121" t="e">
        <f t="shared" si="55"/>
        <v>#DIV/0!</v>
      </c>
      <c r="AN128" s="121" t="e">
        <f t="shared" si="55"/>
        <v>#DIV/0!</v>
      </c>
      <c r="AO128" s="121" t="e">
        <f t="shared" si="55"/>
        <v>#DIV/0!</v>
      </c>
      <c r="AP128" s="121" t="e">
        <f t="shared" si="55"/>
        <v>#DIV/0!</v>
      </c>
      <c r="AQ128" s="121" t="e">
        <f t="shared" si="55"/>
        <v>#DIV/0!</v>
      </c>
      <c r="AR128" s="121" t="e">
        <f t="shared" si="55"/>
        <v>#DIV/0!</v>
      </c>
      <c r="AS128" s="121" t="e">
        <f t="shared" si="55"/>
        <v>#DIV/0!</v>
      </c>
      <c r="AT128" s="218"/>
    </row>
    <row r="129" spans="1:46" ht="14.4" customHeight="1">
      <c r="A129" s="199"/>
      <c r="B129" s="214"/>
      <c r="C129" s="215"/>
      <c r="D129" s="216"/>
      <c r="E129" s="217"/>
      <c r="F129" s="217"/>
      <c r="G129" s="217"/>
      <c r="H129" s="219" t="s">
        <v>125</v>
      </c>
      <c r="I129" s="219"/>
      <c r="J129" s="219"/>
      <c r="K129" s="219"/>
      <c r="L129" s="219"/>
      <c r="M129" s="219"/>
      <c r="N129" s="219"/>
      <c r="O129" s="219"/>
      <c r="P129" s="219"/>
      <c r="Q129" s="121">
        <f t="shared" ref="Q129:AS129" si="56">(Q93/($L$19*(Q3-Q19)))</f>
        <v>0.75075075075075071</v>
      </c>
      <c r="R129" s="121">
        <f t="shared" si="56"/>
        <v>0.5592184363134084</v>
      </c>
      <c r="S129" s="121">
        <f t="shared" si="56"/>
        <v>0.74608770260944157</v>
      </c>
      <c r="T129" s="121">
        <f t="shared" si="56"/>
        <v>0.36960036960036963</v>
      </c>
      <c r="U129" s="121">
        <f t="shared" si="56"/>
        <v>0.48855797228899178</v>
      </c>
      <c r="V129" s="121">
        <f t="shared" si="56"/>
        <v>1.1678345011678344</v>
      </c>
      <c r="W129" s="121">
        <f t="shared" si="56"/>
        <v>0.87360087360087357</v>
      </c>
      <c r="X129" s="121">
        <f t="shared" si="56"/>
        <v>0.29383591027426642</v>
      </c>
      <c r="Y129" s="121">
        <f t="shared" si="56"/>
        <v>0.66733400066733395</v>
      </c>
      <c r="Z129" s="121">
        <f t="shared" si="56"/>
        <v>0.58595180546400061</v>
      </c>
      <c r="AA129" s="121">
        <f t="shared" si="56"/>
        <v>1.2985958931904875</v>
      </c>
      <c r="AB129" s="121">
        <f t="shared" si="56"/>
        <v>0.52715090749028726</v>
      </c>
      <c r="AC129" s="162">
        <f t="shared" si="56"/>
        <v>0.91666758333425002</v>
      </c>
      <c r="AD129" s="121">
        <f t="shared" si="56"/>
        <v>1.893975264683043</v>
      </c>
      <c r="AE129" s="121">
        <f t="shared" si="56"/>
        <v>1.4131778837661189</v>
      </c>
      <c r="AF129" s="121">
        <f t="shared" si="56"/>
        <v>0.82841462151806977</v>
      </c>
      <c r="AG129" s="121">
        <f t="shared" si="56"/>
        <v>0.31811472489438591</v>
      </c>
      <c r="AH129" s="121">
        <f t="shared" si="56"/>
        <v>0.85252036990858848</v>
      </c>
      <c r="AI129" s="121">
        <f t="shared" si="56"/>
        <v>1.0592603185195777</v>
      </c>
      <c r="AJ129" s="121">
        <f t="shared" si="56"/>
        <v>1.2706641761648814</v>
      </c>
      <c r="AK129" s="121">
        <f t="shared" si="56"/>
        <v>1.2849034853924828</v>
      </c>
      <c r="AL129" s="121">
        <f t="shared" si="56"/>
        <v>1.8187770543086828</v>
      </c>
      <c r="AM129" s="121" t="e">
        <f t="shared" si="56"/>
        <v>#DIV/0!</v>
      </c>
      <c r="AN129" s="121" t="e">
        <f t="shared" si="56"/>
        <v>#DIV/0!</v>
      </c>
      <c r="AO129" s="121" t="e">
        <f t="shared" si="56"/>
        <v>#DIV/0!</v>
      </c>
      <c r="AP129" s="121" t="e">
        <f t="shared" si="56"/>
        <v>#DIV/0!</v>
      </c>
      <c r="AQ129" s="121" t="e">
        <f t="shared" si="56"/>
        <v>#DIV/0!</v>
      </c>
      <c r="AR129" s="121" t="e">
        <f t="shared" si="56"/>
        <v>#DIV/0!</v>
      </c>
      <c r="AS129" s="121" t="e">
        <f t="shared" si="56"/>
        <v>#DIV/0!</v>
      </c>
      <c r="AT129" s="218"/>
    </row>
    <row r="130" spans="1:46" ht="14.4" customHeight="1">
      <c r="A130" s="199"/>
      <c r="B130" s="214"/>
      <c r="C130" s="215"/>
      <c r="D130" s="216"/>
      <c r="E130" s="217"/>
      <c r="F130" s="217"/>
      <c r="G130" s="217"/>
      <c r="H130" s="219" t="s">
        <v>126</v>
      </c>
      <c r="I130" s="219"/>
      <c r="J130" s="219"/>
      <c r="K130" s="219"/>
      <c r="L130" s="219"/>
      <c r="M130" s="219"/>
      <c r="N130" s="219"/>
      <c r="O130" s="219"/>
      <c r="P130" s="219"/>
      <c r="Q130" s="121">
        <f t="shared" ref="Q130:AS130" si="57">(Q96/($L$20*(Q3-Q20)))</f>
        <v>0.64350064350064351</v>
      </c>
      <c r="R130" s="121">
        <f t="shared" si="57"/>
        <v>0.68876215665206475</v>
      </c>
      <c r="S130" s="121">
        <f t="shared" si="57"/>
        <v>0.55202261084614024</v>
      </c>
      <c r="T130" s="121">
        <f t="shared" si="57"/>
        <v>0.42900042900042901</v>
      </c>
      <c r="U130" s="121">
        <f t="shared" si="57"/>
        <v>0.95515362690935213</v>
      </c>
      <c r="V130" s="121">
        <f t="shared" si="57"/>
        <v>1.4625014625014623</v>
      </c>
      <c r="W130" s="121">
        <f t="shared" si="57"/>
        <v>1.3728013728013726</v>
      </c>
      <c r="X130" s="121">
        <f t="shared" si="57"/>
        <v>0.88323617735382431</v>
      </c>
      <c r="Y130" s="121">
        <f t="shared" si="57"/>
        <v>2.4468913357802249</v>
      </c>
      <c r="Z130" s="121">
        <f t="shared" si="57"/>
        <v>0.85800085800085801</v>
      </c>
      <c r="AA130" s="121">
        <f t="shared" si="57"/>
        <v>1.2426219322771046</v>
      </c>
      <c r="AB130" s="121">
        <f t="shared" si="57"/>
        <v>1.5133924421181439</v>
      </c>
      <c r="AC130" s="162">
        <f t="shared" si="57"/>
        <v>1.0967870719514254</v>
      </c>
      <c r="AD130" s="121">
        <f t="shared" si="57"/>
        <v>37.800037800037806</v>
      </c>
      <c r="AE130" s="121">
        <f t="shared" si="57"/>
        <v>2.3552964729435315</v>
      </c>
      <c r="AF130" s="121">
        <f t="shared" si="57"/>
        <v>1.3214534666679882</v>
      </c>
      <c r="AG130" s="121">
        <f t="shared" si="57"/>
        <v>5.1775913844879389</v>
      </c>
      <c r="AH130" s="121">
        <f t="shared" si="57"/>
        <v>1.6652512031439941</v>
      </c>
      <c r="AI130" s="121">
        <f t="shared" si="57"/>
        <v>1.7795573351128908</v>
      </c>
      <c r="AJ130" s="121">
        <f t="shared" si="57"/>
        <v>3.3121356650768425</v>
      </c>
      <c r="AK130" s="121">
        <f t="shared" si="57"/>
        <v>2.878277638661026</v>
      </c>
      <c r="AL130" s="121">
        <f t="shared" si="57"/>
        <v>6.0060060060060056</v>
      </c>
      <c r="AM130" s="121" t="e">
        <f t="shared" si="57"/>
        <v>#DIV/0!</v>
      </c>
      <c r="AN130" s="121" t="e">
        <f t="shared" si="57"/>
        <v>#DIV/0!</v>
      </c>
      <c r="AO130" s="121" t="e">
        <f t="shared" si="57"/>
        <v>#DIV/0!</v>
      </c>
      <c r="AP130" s="121" t="e">
        <f t="shared" si="57"/>
        <v>#DIV/0!</v>
      </c>
      <c r="AQ130" s="121" t="e">
        <f t="shared" si="57"/>
        <v>#DIV/0!</v>
      </c>
      <c r="AR130" s="121" t="e">
        <f t="shared" si="57"/>
        <v>#DIV/0!</v>
      </c>
      <c r="AS130" s="121" t="e">
        <f t="shared" si="57"/>
        <v>#DIV/0!</v>
      </c>
      <c r="AT130" s="218"/>
    </row>
    <row r="131" spans="1:46" ht="14.4" customHeight="1">
      <c r="A131" s="199"/>
      <c r="B131" s="214"/>
      <c r="C131" s="215"/>
      <c r="D131" s="216"/>
      <c r="E131" s="217"/>
      <c r="F131" s="217"/>
      <c r="G131" s="217"/>
      <c r="H131" s="219" t="s">
        <v>127</v>
      </c>
      <c r="I131" s="219"/>
      <c r="J131" s="219"/>
      <c r="K131" s="219"/>
      <c r="L131" s="219"/>
      <c r="M131" s="219"/>
      <c r="N131" s="219"/>
      <c r="O131" s="219"/>
      <c r="P131" s="219"/>
      <c r="Q131" s="121">
        <f t="shared" ref="Q131:AS131" si="58">(Q99/($L$21*(Q3-Q21)))</f>
        <v>0</v>
      </c>
      <c r="R131" s="121">
        <f t="shared" si="58"/>
        <v>0.68250068250068241</v>
      </c>
      <c r="S131" s="121">
        <f t="shared" si="58"/>
        <v>0.40040040040040037</v>
      </c>
      <c r="T131" s="121">
        <f t="shared" si="58"/>
        <v>0.17664723547076486</v>
      </c>
      <c r="U131" s="121">
        <f t="shared" si="58"/>
        <v>0.33127446254859383</v>
      </c>
      <c r="V131" s="121">
        <f t="shared" si="58"/>
        <v>1.2136848164561789</v>
      </c>
      <c r="W131" s="121">
        <f t="shared" si="58"/>
        <v>2.212739054844318</v>
      </c>
      <c r="X131" s="121">
        <f t="shared" si="58"/>
        <v>2.3595023595023594</v>
      </c>
      <c r="Y131" s="121">
        <f t="shared" si="58"/>
        <v>3.1065548306927617</v>
      </c>
      <c r="Z131" s="121">
        <f t="shared" si="58"/>
        <v>0.45045045045045046</v>
      </c>
      <c r="AA131" s="121">
        <f t="shared" si="58"/>
        <v>1.2740012740012738</v>
      </c>
      <c r="AB131" s="121">
        <f t="shared" si="58"/>
        <v>0.77000077000077005</v>
      </c>
      <c r="AC131" s="162">
        <f t="shared" si="58"/>
        <v>3.3366700033366707</v>
      </c>
      <c r="AD131" s="121">
        <f t="shared" si="58"/>
        <v>0.7133023760102144</v>
      </c>
      <c r="AE131" s="121">
        <f t="shared" si="58"/>
        <v>0.69594507601460098</v>
      </c>
      <c r="AF131" s="121">
        <f t="shared" si="58"/>
        <v>1.1170500941114705</v>
      </c>
      <c r="AG131" s="121">
        <f t="shared" si="58"/>
        <v>2.3100023100023099</v>
      </c>
      <c r="AH131" s="121">
        <f t="shared" si="58"/>
        <v>1.1170500941114705</v>
      </c>
      <c r="AI131" s="121">
        <f t="shared" si="58"/>
        <v>1.0043488304357868</v>
      </c>
      <c r="AJ131" s="121">
        <f t="shared" si="58"/>
        <v>0.82217741355318363</v>
      </c>
      <c r="AK131" s="121">
        <f t="shared" si="58"/>
        <v>0.57272784545511812</v>
      </c>
      <c r="AL131" s="121">
        <f t="shared" si="58"/>
        <v>1.4854095645521861</v>
      </c>
      <c r="AM131" s="121" t="e">
        <f t="shared" si="58"/>
        <v>#DIV/0!</v>
      </c>
      <c r="AN131" s="121" t="e">
        <f t="shared" si="58"/>
        <v>#DIV/0!</v>
      </c>
      <c r="AO131" s="121" t="e">
        <f t="shared" si="58"/>
        <v>#DIV/0!</v>
      </c>
      <c r="AP131" s="121" t="e">
        <f t="shared" si="58"/>
        <v>#DIV/0!</v>
      </c>
      <c r="AQ131" s="121" t="e">
        <f t="shared" si="58"/>
        <v>#DIV/0!</v>
      </c>
      <c r="AR131" s="121" t="e">
        <f t="shared" si="58"/>
        <v>#DIV/0!</v>
      </c>
      <c r="AS131" s="121" t="e">
        <f t="shared" si="58"/>
        <v>#DIV/0!</v>
      </c>
      <c r="AT131" s="218"/>
    </row>
    <row r="132" spans="1:46" ht="14.4" customHeight="1">
      <c r="A132" s="199"/>
      <c r="B132" s="214"/>
      <c r="C132" s="215"/>
      <c r="D132" s="216"/>
      <c r="E132" s="217"/>
      <c r="F132" s="217"/>
      <c r="G132" s="217"/>
      <c r="H132" s="219" t="s">
        <v>128</v>
      </c>
      <c r="I132" s="219"/>
      <c r="J132" s="219"/>
      <c r="K132" s="219"/>
      <c r="L132" s="219"/>
      <c r="M132" s="219"/>
      <c r="N132" s="219"/>
      <c r="O132" s="219"/>
      <c r="P132" s="219"/>
      <c r="Q132" s="121">
        <f t="shared" ref="Q132:AS132" si="59">(Q102/($L$22*(Q3-Q22)))</f>
        <v>0</v>
      </c>
      <c r="R132" s="121">
        <f t="shared" si="59"/>
        <v>0.27300027300027296</v>
      </c>
      <c r="S132" s="121">
        <f t="shared" si="59"/>
        <v>0.20020020020020018</v>
      </c>
      <c r="T132" s="121">
        <f t="shared" si="59"/>
        <v>0.54600054600054593</v>
      </c>
      <c r="U132" s="121">
        <f t="shared" si="59"/>
        <v>0.158052789631737</v>
      </c>
      <c r="V132" s="121">
        <f t="shared" si="59"/>
        <v>0.47869335860834261</v>
      </c>
      <c r="W132" s="121">
        <f t="shared" si="59"/>
        <v>0.64350064350064351</v>
      </c>
      <c r="X132" s="121">
        <f t="shared" si="59"/>
        <v>0.77000077000076994</v>
      </c>
      <c r="Y132" s="121">
        <f t="shared" si="59"/>
        <v>0.91000091000090999</v>
      </c>
      <c r="Z132" s="121">
        <f t="shared" si="59"/>
        <v>0.58122638767800061</v>
      </c>
      <c r="AA132" s="121">
        <f t="shared" si="59"/>
        <v>0.7749685169040007</v>
      </c>
      <c r="AB132" s="121">
        <f t="shared" si="59"/>
        <v>0.730213496170943</v>
      </c>
      <c r="AC132" s="162">
        <f t="shared" si="59"/>
        <v>4.2295816943704265</v>
      </c>
      <c r="AD132" s="121">
        <f t="shared" si="59"/>
        <v>1.6145177435500015</v>
      </c>
      <c r="AE132" s="121">
        <f t="shared" si="59"/>
        <v>2.9297590273200029</v>
      </c>
      <c r="AF132" s="121">
        <f t="shared" si="59"/>
        <v>1.166214758447768</v>
      </c>
      <c r="AG132" s="121">
        <f t="shared" si="59"/>
        <v>1.9250019250019248</v>
      </c>
      <c r="AH132" s="121">
        <f t="shared" si="59"/>
        <v>2.7677447032285745</v>
      </c>
      <c r="AI132" s="121">
        <f t="shared" si="59"/>
        <v>1.1233178315472581</v>
      </c>
      <c r="AJ132" s="121">
        <f t="shared" si="59"/>
        <v>0.9805724091438377</v>
      </c>
      <c r="AK132" s="121">
        <f t="shared" si="59"/>
        <v>0.64488253464631407</v>
      </c>
      <c r="AL132" s="121">
        <f t="shared" si="59"/>
        <v>1.5259161600625015</v>
      </c>
      <c r="AM132" s="121" t="e">
        <f t="shared" si="59"/>
        <v>#DIV/0!</v>
      </c>
      <c r="AN132" s="121" t="e">
        <f t="shared" si="59"/>
        <v>#DIV/0!</v>
      </c>
      <c r="AO132" s="121" t="e">
        <f t="shared" si="59"/>
        <v>#DIV/0!</v>
      </c>
      <c r="AP132" s="121" t="e">
        <f t="shared" si="59"/>
        <v>#DIV/0!</v>
      </c>
      <c r="AQ132" s="121" t="e">
        <f t="shared" si="59"/>
        <v>#DIV/0!</v>
      </c>
      <c r="AR132" s="121" t="e">
        <f t="shared" si="59"/>
        <v>#DIV/0!</v>
      </c>
      <c r="AS132" s="121" t="e">
        <f t="shared" si="59"/>
        <v>#DIV/0!</v>
      </c>
      <c r="AT132" s="218"/>
    </row>
    <row r="133" spans="1:46" ht="14.4" customHeight="1">
      <c r="A133" s="199"/>
      <c r="B133" s="214"/>
      <c r="C133" s="215"/>
      <c r="D133" s="216"/>
      <c r="E133" s="217"/>
      <c r="F133" s="217"/>
      <c r="G133" s="217"/>
      <c r="H133" s="219" t="s">
        <v>129</v>
      </c>
      <c r="I133" s="219"/>
      <c r="J133" s="219"/>
      <c r="K133" s="219"/>
      <c r="L133" s="219"/>
      <c r="M133" s="219"/>
      <c r="N133" s="219"/>
      <c r="O133" s="219"/>
      <c r="P133" s="219"/>
      <c r="Q133" s="121">
        <f t="shared" ref="Q133:AS133" si="60">(Q105/($L$23*(Q3-Q23)))</f>
        <v>0.75075075075075071</v>
      </c>
      <c r="R133" s="121">
        <f t="shared" si="60"/>
        <v>1.0067538803170988</v>
      </c>
      <c r="S133" s="121">
        <f t="shared" si="60"/>
        <v>1.2247157434759393</v>
      </c>
      <c r="T133" s="121">
        <f t="shared" si="60"/>
        <v>0.38748425845200035</v>
      </c>
      <c r="U133" s="121">
        <f t="shared" si="60"/>
        <v>1.0403012712481534</v>
      </c>
      <c r="V133" s="121">
        <f t="shared" si="60"/>
        <v>1.0598834128245893</v>
      </c>
      <c r="W133" s="121">
        <f t="shared" si="60"/>
        <v>0.85800085800085801</v>
      </c>
      <c r="X133" s="121">
        <f t="shared" si="60"/>
        <v>0.63221115852694798</v>
      </c>
      <c r="Y133" s="121">
        <f t="shared" si="60"/>
        <v>0.6213109661385523</v>
      </c>
      <c r="Z133" s="121">
        <f t="shared" si="60"/>
        <v>0.50050050050050043</v>
      </c>
      <c r="AA133" s="121">
        <f t="shared" si="60"/>
        <v>1.1678345011678344</v>
      </c>
      <c r="AB133" s="121">
        <f t="shared" si="60"/>
        <v>0.93600093600093592</v>
      </c>
      <c r="AC133" s="162">
        <f t="shared" si="60"/>
        <v>2.7885027885027887</v>
      </c>
      <c r="AD133" s="121">
        <f t="shared" si="60"/>
        <v>1.2936012936012937</v>
      </c>
      <c r="AE133" s="121">
        <f t="shared" si="60"/>
        <v>2.5270712507739153</v>
      </c>
      <c r="AF133" s="121">
        <f t="shared" si="60"/>
        <v>2.1621621621621618</v>
      </c>
      <c r="AG133" s="121">
        <f t="shared" si="60"/>
        <v>1.2819649959457857</v>
      </c>
      <c r="AH133" s="121">
        <f t="shared" si="60"/>
        <v>1.264422317053896</v>
      </c>
      <c r="AI133" s="121">
        <f t="shared" si="60"/>
        <v>2.0020020020020017</v>
      </c>
      <c r="AJ133" s="121">
        <f t="shared" si="60"/>
        <v>1.6016016016016015</v>
      </c>
      <c r="AK133" s="121">
        <f t="shared" si="60"/>
        <v>0.7280007280007279</v>
      </c>
      <c r="AL133" s="121">
        <f t="shared" si="60"/>
        <v>1.5015015015015014</v>
      </c>
      <c r="AM133" s="121" t="e">
        <f t="shared" si="60"/>
        <v>#DIV/0!</v>
      </c>
      <c r="AN133" s="121" t="e">
        <f t="shared" si="60"/>
        <v>#DIV/0!</v>
      </c>
      <c r="AO133" s="121" t="e">
        <f t="shared" si="60"/>
        <v>#DIV/0!</v>
      </c>
      <c r="AP133" s="121" t="e">
        <f t="shared" si="60"/>
        <v>#DIV/0!</v>
      </c>
      <c r="AQ133" s="121" t="e">
        <f t="shared" si="60"/>
        <v>#DIV/0!</v>
      </c>
      <c r="AR133" s="121" t="e">
        <f t="shared" si="60"/>
        <v>#DIV/0!</v>
      </c>
      <c r="AS133" s="121" t="e">
        <f t="shared" si="60"/>
        <v>#DIV/0!</v>
      </c>
      <c r="AT133" s="218"/>
    </row>
    <row r="134" spans="1:46" ht="14.4" customHeight="1">
      <c r="A134" s="199"/>
      <c r="B134" s="214"/>
      <c r="C134" s="215"/>
      <c r="D134" s="216"/>
      <c r="E134" s="217"/>
      <c r="F134" s="217"/>
      <c r="G134" s="217"/>
      <c r="H134" s="219" t="s">
        <v>130</v>
      </c>
      <c r="I134" s="219"/>
      <c r="J134" s="219"/>
      <c r="K134" s="219"/>
      <c r="L134" s="219"/>
      <c r="M134" s="219"/>
      <c r="N134" s="219"/>
      <c r="O134" s="219"/>
      <c r="P134" s="219"/>
      <c r="Q134" s="121">
        <f t="shared" ref="Q134:AS134" si="61">(Q108/($L$24*(Q3-Q24)))</f>
        <v>0</v>
      </c>
      <c r="R134" s="121">
        <f t="shared" si="61"/>
        <v>0.43796835240685505</v>
      </c>
      <c r="S134" s="121">
        <f t="shared" si="61"/>
        <v>0.20020020020020018</v>
      </c>
      <c r="T134" s="121">
        <f t="shared" si="61"/>
        <v>0</v>
      </c>
      <c r="U134" s="121">
        <f t="shared" si="61"/>
        <v>0.16851868703720554</v>
      </c>
      <c r="V134" s="121">
        <f t="shared" si="61"/>
        <v>0.20020020020020018</v>
      </c>
      <c r="W134" s="121">
        <f t="shared" si="61"/>
        <v>0.48048048048048042</v>
      </c>
      <c r="X134" s="121">
        <f t="shared" si="61"/>
        <v>0</v>
      </c>
      <c r="Y134" s="121">
        <f t="shared" si="61"/>
        <v>0.81162243324405481</v>
      </c>
      <c r="Z134" s="121">
        <f t="shared" si="61"/>
        <v>0.42900042900042901</v>
      </c>
      <c r="AA134" s="121">
        <f t="shared" si="61"/>
        <v>0.34320034320034315</v>
      </c>
      <c r="AB134" s="121">
        <f t="shared" si="61"/>
        <v>0.47415836889521101</v>
      </c>
      <c r="AC134" s="162">
        <f t="shared" si="61"/>
        <v>1.2396297226018587</v>
      </c>
      <c r="AD134" s="121">
        <f t="shared" si="61"/>
        <v>2.5579241933586059</v>
      </c>
      <c r="AE134" s="121">
        <f t="shared" si="61"/>
        <v>16.016016016016014</v>
      </c>
      <c r="AF134" s="121">
        <f t="shared" si="61"/>
        <v>2.098371663589055</v>
      </c>
      <c r="AG134" s="121">
        <f t="shared" si="61"/>
        <v>0.56767542589848818</v>
      </c>
      <c r="AH134" s="121">
        <f t="shared" si="61"/>
        <v>1.271860095389507</v>
      </c>
      <c r="AI134" s="121">
        <f t="shared" si="61"/>
        <v>0.71713504549325446</v>
      </c>
      <c r="AJ134" s="121">
        <f t="shared" si="61"/>
        <v>0.76025392481088683</v>
      </c>
      <c r="AK134" s="121">
        <f t="shared" si="61"/>
        <v>1.1173964662336755</v>
      </c>
      <c r="AL134" s="121">
        <f t="shared" si="61"/>
        <v>0.27767018058280191</v>
      </c>
      <c r="AM134" s="121" t="e">
        <f t="shared" si="61"/>
        <v>#DIV/0!</v>
      </c>
      <c r="AN134" s="121" t="e">
        <f t="shared" si="61"/>
        <v>#DIV/0!</v>
      </c>
      <c r="AO134" s="121" t="e">
        <f t="shared" si="61"/>
        <v>#DIV/0!</v>
      </c>
      <c r="AP134" s="121" t="e">
        <f t="shared" si="61"/>
        <v>#DIV/0!</v>
      </c>
      <c r="AQ134" s="121" t="e">
        <f t="shared" si="61"/>
        <v>#DIV/0!</v>
      </c>
      <c r="AR134" s="121" t="e">
        <f t="shared" si="61"/>
        <v>#DIV/0!</v>
      </c>
      <c r="AS134" s="121" t="e">
        <f t="shared" si="61"/>
        <v>#DIV/0!</v>
      </c>
      <c r="AT134" s="218"/>
    </row>
    <row r="135" spans="1:46" ht="14.4" customHeight="1">
      <c r="A135" s="199"/>
      <c r="B135" s="214"/>
      <c r="C135" s="215"/>
      <c r="D135" s="216"/>
      <c r="E135" s="217"/>
      <c r="F135" s="217"/>
      <c r="G135" s="217"/>
      <c r="H135" s="219" t="s">
        <v>131</v>
      </c>
      <c r="I135" s="219"/>
      <c r="J135" s="219"/>
      <c r="K135" s="219"/>
      <c r="L135" s="219"/>
      <c r="M135" s="219"/>
      <c r="N135" s="219"/>
      <c r="O135" s="219"/>
      <c r="P135" s="219"/>
      <c r="Q135" s="121">
        <f t="shared" ref="Q135:AS135" si="62">(Q111/($L$25*(Q3-Q25)))</f>
        <v>0.56306306306306309</v>
      </c>
      <c r="R135" s="121">
        <f t="shared" si="62"/>
        <v>0.56026175429160496</v>
      </c>
      <c r="S135" s="121">
        <f t="shared" si="62"/>
        <v>0.61832594433829846</v>
      </c>
      <c r="T135" s="121">
        <f t="shared" si="62"/>
        <v>0</v>
      </c>
      <c r="U135" s="121">
        <f t="shared" si="62"/>
        <v>1.4215398830783446</v>
      </c>
      <c r="V135" s="121">
        <f t="shared" si="62"/>
        <v>0.5148005148005147</v>
      </c>
      <c r="W135" s="121">
        <f t="shared" si="62"/>
        <v>1.1122233344455568</v>
      </c>
      <c r="X135" s="121">
        <f t="shared" si="62"/>
        <v>0.3003003003003003</v>
      </c>
      <c r="Y135" s="121">
        <f t="shared" si="62"/>
        <v>0.81162243324405481</v>
      </c>
      <c r="Z135" s="121">
        <f t="shared" si="62"/>
        <v>0.81162243324405481</v>
      </c>
      <c r="AA135" s="121">
        <f t="shared" si="62"/>
        <v>0.97394691989286575</v>
      </c>
      <c r="AB135" s="121">
        <f t="shared" si="62"/>
        <v>1.0010010010010009</v>
      </c>
      <c r="AC135" s="162">
        <f t="shared" si="62"/>
        <v>1.9374212922600018</v>
      </c>
      <c r="AD135" s="121">
        <f t="shared" si="62"/>
        <v>0.95697992447514435</v>
      </c>
      <c r="AE135" s="121">
        <f t="shared" si="62"/>
        <v>1.7329778253108836</v>
      </c>
      <c r="AF135" s="121">
        <f t="shared" si="62"/>
        <v>2.3166850553542937</v>
      </c>
      <c r="AG135" s="121">
        <f t="shared" si="62"/>
        <v>4.5731010198015269</v>
      </c>
      <c r="AH135" s="121">
        <f t="shared" si="62"/>
        <v>2.3315240706545048</v>
      </c>
      <c r="AI135" s="121">
        <f t="shared" si="62"/>
        <v>0.78544106442973061</v>
      </c>
      <c r="AJ135" s="121">
        <f t="shared" si="62"/>
        <v>1.8074824609648339</v>
      </c>
      <c r="AK135" s="121">
        <f t="shared" si="62"/>
        <v>0.8429482113692639</v>
      </c>
      <c r="AL135" s="121">
        <f t="shared" si="62"/>
        <v>1.3967455827920943</v>
      </c>
      <c r="AM135" s="121" t="e">
        <f t="shared" si="62"/>
        <v>#DIV/0!</v>
      </c>
      <c r="AN135" s="121" t="e">
        <f t="shared" si="62"/>
        <v>#DIV/0!</v>
      </c>
      <c r="AO135" s="121" t="e">
        <f t="shared" si="62"/>
        <v>#DIV/0!</v>
      </c>
      <c r="AP135" s="121" t="e">
        <f t="shared" si="62"/>
        <v>#DIV/0!</v>
      </c>
      <c r="AQ135" s="121" t="e">
        <f t="shared" si="62"/>
        <v>#DIV/0!</v>
      </c>
      <c r="AR135" s="121" t="e">
        <f t="shared" si="62"/>
        <v>#DIV/0!</v>
      </c>
      <c r="AS135" s="121" t="e">
        <f t="shared" si="62"/>
        <v>#DIV/0!</v>
      </c>
      <c r="AT135" s="218"/>
    </row>
    <row r="136" spans="1:46" ht="14.4" customHeight="1">
      <c r="A136" s="199"/>
      <c r="B136" s="214"/>
      <c r="C136" s="215"/>
      <c r="D136" s="216"/>
      <c r="E136" s="217"/>
      <c r="F136" s="217"/>
      <c r="G136" s="217"/>
      <c r="H136" s="219" t="s">
        <v>132</v>
      </c>
      <c r="I136" s="219"/>
      <c r="J136" s="219"/>
      <c r="K136" s="219"/>
      <c r="L136" s="219"/>
      <c r="M136" s="219"/>
      <c r="N136" s="219"/>
      <c r="O136" s="219"/>
      <c r="P136" s="219"/>
      <c r="Q136" s="121">
        <f>(Q114/($L$26*(Q3-Q26)))</f>
        <v>0</v>
      </c>
      <c r="R136" s="121">
        <f>(R114/($L$26*(R3-R26)))</f>
        <v>0</v>
      </c>
      <c r="S136" s="121">
        <f>(S114/($L$26*(S3-S26)))</f>
        <v>0</v>
      </c>
      <c r="T136" s="121">
        <f>(T112/($L$25*(T4-T26)))</f>
        <v>0</v>
      </c>
      <c r="U136" s="121">
        <f t="shared" ref="U136:AS136" si="63">(U114/($L$26*(U3-U26)))</f>
        <v>0.158052789631737</v>
      </c>
      <c r="V136" s="121">
        <f t="shared" si="63"/>
        <v>0.73243975683000073</v>
      </c>
      <c r="W136" s="121">
        <f t="shared" si="63"/>
        <v>0</v>
      </c>
      <c r="X136" s="121">
        <f t="shared" si="63"/>
        <v>0</v>
      </c>
      <c r="Y136" s="121">
        <f t="shared" si="63"/>
        <v>0</v>
      </c>
      <c r="Z136" s="121">
        <f t="shared" si="63"/>
        <v>0</v>
      </c>
      <c r="AA136" s="121">
        <f t="shared" si="63"/>
        <v>0.3003003003003003</v>
      </c>
      <c r="AB136" s="121">
        <f t="shared" si="63"/>
        <v>0.37537537537537535</v>
      </c>
      <c r="AC136" s="162">
        <f t="shared" si="63"/>
        <v>0.71161208601966897</v>
      </c>
      <c r="AD136" s="121">
        <f t="shared" si="63"/>
        <v>0.98030565930457114</v>
      </c>
      <c r="AE136" s="121">
        <f t="shared" si="63"/>
        <v>1.220732928050001</v>
      </c>
      <c r="AF136" s="121">
        <f t="shared" si="63"/>
        <v>1.2320012320012319</v>
      </c>
      <c r="AG136" s="121">
        <f t="shared" si="63"/>
        <v>0.92400092400092404</v>
      </c>
      <c r="AH136" s="121">
        <f t="shared" si="63"/>
        <v>1.5334483419589802</v>
      </c>
      <c r="AI136" s="121">
        <f t="shared" si="63"/>
        <v>1.3860013860013858</v>
      </c>
      <c r="AJ136" s="121">
        <f t="shared" si="63"/>
        <v>2.4468913357802249</v>
      </c>
      <c r="AK136" s="121">
        <f t="shared" si="63"/>
        <v>0.32909621950717838</v>
      </c>
      <c r="AL136" s="121">
        <f t="shared" si="63"/>
        <v>0.40040040040040037</v>
      </c>
      <c r="AM136" s="121" t="e">
        <f t="shared" si="63"/>
        <v>#DIV/0!</v>
      </c>
      <c r="AN136" s="121" t="e">
        <f t="shared" si="63"/>
        <v>#DIV/0!</v>
      </c>
      <c r="AO136" s="121" t="e">
        <f t="shared" si="63"/>
        <v>#DIV/0!</v>
      </c>
      <c r="AP136" s="121" t="e">
        <f t="shared" si="63"/>
        <v>#DIV/0!</v>
      </c>
      <c r="AQ136" s="121" t="e">
        <f t="shared" si="63"/>
        <v>#DIV/0!</v>
      </c>
      <c r="AR136" s="121" t="e">
        <f t="shared" si="63"/>
        <v>#DIV/0!</v>
      </c>
      <c r="AS136" s="121" t="e">
        <f t="shared" si="63"/>
        <v>#DIV/0!</v>
      </c>
      <c r="AT136" s="218"/>
    </row>
    <row r="137" spans="1:46" ht="14.4" customHeight="1">
      <c r="A137" s="199"/>
      <c r="B137" s="214"/>
      <c r="C137" s="215"/>
      <c r="D137" s="216"/>
      <c r="E137" s="217"/>
      <c r="F137" s="217"/>
      <c r="G137" s="217"/>
      <c r="H137" s="219" t="s">
        <v>133</v>
      </c>
      <c r="I137" s="219"/>
      <c r="J137" s="219"/>
      <c r="K137" s="219"/>
      <c r="L137" s="219"/>
      <c r="M137" s="219"/>
      <c r="N137" s="219"/>
      <c r="O137" s="219"/>
      <c r="P137" s="219"/>
      <c r="Q137" s="121">
        <f t="shared" ref="Q137:AS137" si="64">(Q117/($L$27*(Q3-Q27)))</f>
        <v>0</v>
      </c>
      <c r="R137" s="121">
        <f t="shared" si="64"/>
        <v>0</v>
      </c>
      <c r="S137" s="121">
        <f t="shared" si="64"/>
        <v>0</v>
      </c>
      <c r="T137" s="121">
        <f t="shared" si="64"/>
        <v>0</v>
      </c>
      <c r="U137" s="121">
        <f t="shared" si="64"/>
        <v>0.47415836889521101</v>
      </c>
      <c r="V137" s="121">
        <f t="shared" si="64"/>
        <v>0.28600028600028599</v>
      </c>
      <c r="W137" s="121">
        <f t="shared" si="64"/>
        <v>0</v>
      </c>
      <c r="X137" s="121">
        <f t="shared" si="64"/>
        <v>0</v>
      </c>
      <c r="Y137" s="121">
        <f t="shared" si="64"/>
        <v>0</v>
      </c>
      <c r="Z137" s="121">
        <f t="shared" si="64"/>
        <v>0</v>
      </c>
      <c r="AA137" s="121">
        <f t="shared" si="64"/>
        <v>0.3003003003003003</v>
      </c>
      <c r="AB137" s="121">
        <f t="shared" si="64"/>
        <v>0.37821196511372834</v>
      </c>
      <c r="AC137" s="162">
        <f t="shared" si="64"/>
        <v>0.74701567238880662</v>
      </c>
      <c r="AD137" s="121">
        <f t="shared" si="64"/>
        <v>0.81714367428653134</v>
      </c>
      <c r="AE137" s="121">
        <f t="shared" si="64"/>
        <v>1.8145033250773432</v>
      </c>
      <c r="AF137" s="121">
        <f t="shared" si="64"/>
        <v>0.84830593305169577</v>
      </c>
      <c r="AG137" s="121">
        <f t="shared" si="64"/>
        <v>0.62259910221209458</v>
      </c>
      <c r="AH137" s="121">
        <f t="shared" si="64"/>
        <v>1.4215398830783446</v>
      </c>
      <c r="AI137" s="121">
        <f t="shared" si="64"/>
        <v>1.5433936138781952</v>
      </c>
      <c r="AJ137" s="121">
        <f t="shared" si="64"/>
        <v>1.1170500941114705</v>
      </c>
      <c r="AK137" s="121">
        <f t="shared" si="64"/>
        <v>1.3032251097967156</v>
      </c>
      <c r="AL137" s="121">
        <f t="shared" si="64"/>
        <v>1.0485345680876406</v>
      </c>
      <c r="AM137" s="121" t="e">
        <f t="shared" si="64"/>
        <v>#DIV/0!</v>
      </c>
      <c r="AN137" s="121" t="e">
        <f t="shared" si="64"/>
        <v>#DIV/0!</v>
      </c>
      <c r="AO137" s="121" t="e">
        <f t="shared" si="64"/>
        <v>#DIV/0!</v>
      </c>
      <c r="AP137" s="121" t="e">
        <f t="shared" si="64"/>
        <v>#DIV/0!</v>
      </c>
      <c r="AQ137" s="121" t="e">
        <f t="shared" si="64"/>
        <v>#DIV/0!</v>
      </c>
      <c r="AR137" s="121" t="e">
        <f t="shared" si="64"/>
        <v>#DIV/0!</v>
      </c>
      <c r="AS137" s="121" t="e">
        <f t="shared" si="64"/>
        <v>#DIV/0!</v>
      </c>
      <c r="AT137" s="218"/>
    </row>
    <row r="138" spans="1:46" ht="14.4" customHeight="1">
      <c r="A138" s="199"/>
      <c r="B138" s="214"/>
      <c r="C138" s="215"/>
      <c r="D138" s="216"/>
      <c r="E138" s="217"/>
      <c r="F138" s="217"/>
      <c r="G138" s="217"/>
      <c r="H138" s="220" t="s">
        <v>134</v>
      </c>
      <c r="I138" s="220"/>
      <c r="J138" s="220"/>
      <c r="K138" s="220"/>
      <c r="L138" s="220"/>
      <c r="M138" s="220"/>
      <c r="N138" s="220"/>
      <c r="O138" s="220"/>
      <c r="P138" s="220"/>
      <c r="Q138" s="121">
        <f t="shared" ref="Q138:AS138" si="65">(Q120/($L$28*(Q3-Q28)))</f>
        <v>0</v>
      </c>
      <c r="R138" s="121">
        <f t="shared" si="65"/>
        <v>0</v>
      </c>
      <c r="S138" s="121">
        <f t="shared" si="65"/>
        <v>0</v>
      </c>
      <c r="T138" s="121">
        <f t="shared" si="65"/>
        <v>0.50050050050050043</v>
      </c>
      <c r="U138" s="121">
        <f t="shared" si="65"/>
        <v>0.79026394815868506</v>
      </c>
      <c r="V138" s="121">
        <f t="shared" si="65"/>
        <v>0.56306306306306309</v>
      </c>
      <c r="W138" s="121">
        <f t="shared" si="65"/>
        <v>0</v>
      </c>
      <c r="X138" s="121">
        <f t="shared" si="65"/>
        <v>0</v>
      </c>
      <c r="Y138" s="121">
        <f t="shared" si="65"/>
        <v>0</v>
      </c>
      <c r="Z138" s="121">
        <f t="shared" si="65"/>
        <v>0</v>
      </c>
      <c r="AA138" s="121">
        <f t="shared" si="65"/>
        <v>0.60060060060060061</v>
      </c>
      <c r="AB138" s="121">
        <f t="shared" si="65"/>
        <v>1.1261261261261262</v>
      </c>
      <c r="AC138" s="162">
        <f t="shared" si="65"/>
        <v>1.130542307012895</v>
      </c>
      <c r="AD138" s="121">
        <f t="shared" si="65"/>
        <v>1.8018018018018018</v>
      </c>
      <c r="AE138" s="121">
        <f t="shared" si="65"/>
        <v>1.6664833534977819</v>
      </c>
      <c r="AF138" s="121">
        <f t="shared" si="65"/>
        <v>1.2538634668070994</v>
      </c>
      <c r="AG138" s="121">
        <f t="shared" si="65"/>
        <v>1.1550011550011547</v>
      </c>
      <c r="AH138" s="121">
        <f t="shared" si="65"/>
        <v>1.0893602187435321</v>
      </c>
      <c r="AI138" s="121">
        <f t="shared" si="65"/>
        <v>0.75075075075075071</v>
      </c>
      <c r="AJ138" s="121">
        <f t="shared" si="65"/>
        <v>1.7472017472017471</v>
      </c>
      <c r="AK138" s="121">
        <f t="shared" si="65"/>
        <v>1.8473702684229001</v>
      </c>
      <c r="AL138" s="121">
        <f t="shared" si="65"/>
        <v>1.5931050413809034</v>
      </c>
      <c r="AM138" s="121" t="e">
        <f t="shared" si="65"/>
        <v>#DIV/0!</v>
      </c>
      <c r="AN138" s="121" t="e">
        <f t="shared" si="65"/>
        <v>#DIV/0!</v>
      </c>
      <c r="AO138" s="121" t="e">
        <f t="shared" si="65"/>
        <v>#DIV/0!</v>
      </c>
      <c r="AP138" s="121" t="e">
        <f t="shared" si="65"/>
        <v>#DIV/0!</v>
      </c>
      <c r="AQ138" s="121" t="e">
        <f t="shared" si="65"/>
        <v>#DIV/0!</v>
      </c>
      <c r="AR138" s="121" t="e">
        <f t="shared" si="65"/>
        <v>#DIV/0!</v>
      </c>
      <c r="AS138" s="121" t="e">
        <f t="shared" si="65"/>
        <v>#DIV/0!</v>
      </c>
      <c r="AT138" s="218"/>
    </row>
    <row r="139" spans="1:46" ht="14.4" customHeight="1">
      <c r="A139" s="199"/>
      <c r="B139" s="221">
        <v>20</v>
      </c>
      <c r="C139" s="222" t="s">
        <v>139</v>
      </c>
      <c r="D139" s="222" t="s">
        <v>139</v>
      </c>
      <c r="E139" s="217" t="s">
        <v>6</v>
      </c>
      <c r="F139" s="217" t="s">
        <v>7</v>
      </c>
      <c r="G139" s="217" t="s">
        <v>85</v>
      </c>
      <c r="H139" s="163" t="s">
        <v>54</v>
      </c>
      <c r="I139" s="164">
        <v>2324</v>
      </c>
      <c r="J139" s="165">
        <f>I139</f>
        <v>2324</v>
      </c>
      <c r="K139" s="166" t="s">
        <v>52</v>
      </c>
      <c r="L139" s="166" t="s">
        <v>53</v>
      </c>
      <c r="M139" s="166" t="s">
        <v>52</v>
      </c>
      <c r="N139" s="165">
        <f>P139</f>
        <v>2440</v>
      </c>
      <c r="O139" s="167" t="s">
        <v>51</v>
      </c>
      <c r="P139" s="168">
        <v>2440</v>
      </c>
      <c r="Q139" s="169">
        <f t="shared" ref="Q139:AS139" si="66">SUM(Q140:Q151)</f>
        <v>190</v>
      </c>
      <c r="R139" s="169">
        <f t="shared" si="66"/>
        <v>416</v>
      </c>
      <c r="S139" s="169">
        <f t="shared" si="66"/>
        <v>256</v>
      </c>
      <c r="T139" s="169">
        <f t="shared" si="66"/>
        <v>370</v>
      </c>
      <c r="U139" s="169">
        <f t="shared" si="66"/>
        <v>423</v>
      </c>
      <c r="V139" s="169">
        <f t="shared" si="66"/>
        <v>239</v>
      </c>
      <c r="W139" s="169">
        <f t="shared" si="66"/>
        <v>316</v>
      </c>
      <c r="X139" s="169">
        <f t="shared" si="66"/>
        <v>607</v>
      </c>
      <c r="Y139" s="169">
        <f t="shared" si="66"/>
        <v>532</v>
      </c>
      <c r="Z139" s="169">
        <f t="shared" si="66"/>
        <v>549</v>
      </c>
      <c r="AA139" s="169">
        <f t="shared" si="66"/>
        <v>569</v>
      </c>
      <c r="AB139" s="169">
        <f t="shared" si="66"/>
        <v>564</v>
      </c>
      <c r="AC139" s="170">
        <f t="shared" si="66"/>
        <v>405</v>
      </c>
      <c r="AD139" s="169">
        <f t="shared" si="66"/>
        <v>536</v>
      </c>
      <c r="AE139" s="169">
        <f t="shared" si="66"/>
        <v>370</v>
      </c>
      <c r="AF139" s="169">
        <f t="shared" si="66"/>
        <v>508</v>
      </c>
      <c r="AG139" s="169">
        <f t="shared" si="66"/>
        <v>612</v>
      </c>
      <c r="AH139" s="169">
        <f t="shared" si="66"/>
        <v>435</v>
      </c>
      <c r="AI139" s="169">
        <f t="shared" si="66"/>
        <v>600</v>
      </c>
      <c r="AJ139" s="169">
        <f t="shared" si="66"/>
        <v>659</v>
      </c>
      <c r="AK139" s="169">
        <f t="shared" si="66"/>
        <v>759</v>
      </c>
      <c r="AL139" s="169">
        <f t="shared" si="66"/>
        <v>971</v>
      </c>
      <c r="AM139" s="169">
        <f t="shared" si="66"/>
        <v>0</v>
      </c>
      <c r="AN139" s="169">
        <f t="shared" si="66"/>
        <v>0</v>
      </c>
      <c r="AO139" s="169">
        <f t="shared" si="66"/>
        <v>0</v>
      </c>
      <c r="AP139" s="169">
        <f t="shared" si="66"/>
        <v>0</v>
      </c>
      <c r="AQ139" s="169">
        <f t="shared" si="66"/>
        <v>0</v>
      </c>
      <c r="AR139" s="169">
        <f t="shared" si="66"/>
        <v>0</v>
      </c>
      <c r="AS139" s="169">
        <f t="shared" si="66"/>
        <v>0</v>
      </c>
      <c r="AT139" s="218"/>
    </row>
    <row r="140" spans="1:46" ht="14.4" customHeight="1">
      <c r="A140" s="199"/>
      <c r="B140" s="221"/>
      <c r="C140" s="222"/>
      <c r="D140" s="222"/>
      <c r="E140" s="217"/>
      <c r="F140" s="217"/>
      <c r="G140" s="217"/>
      <c r="H140" s="223" t="s">
        <v>121</v>
      </c>
      <c r="I140" s="223"/>
      <c r="J140" s="223"/>
      <c r="K140" s="223"/>
      <c r="L140" s="223"/>
      <c r="M140" s="223"/>
      <c r="N140" s="223"/>
      <c r="O140" s="223"/>
      <c r="P140" s="223"/>
      <c r="Q140" s="169">
        <v>8</v>
      </c>
      <c r="R140" s="95">
        <v>31</v>
      </c>
      <c r="S140" s="95">
        <v>24</v>
      </c>
      <c r="T140" s="95">
        <v>51</v>
      </c>
      <c r="U140" s="95">
        <v>27</v>
      </c>
      <c r="V140" s="95">
        <v>13</v>
      </c>
      <c r="W140" s="95">
        <v>9</v>
      </c>
      <c r="X140" s="95">
        <v>32</v>
      </c>
      <c r="Y140" s="95">
        <v>3</v>
      </c>
      <c r="Z140" s="95">
        <v>29</v>
      </c>
      <c r="AA140" s="95">
        <v>45</v>
      </c>
      <c r="AB140" s="95">
        <v>85</v>
      </c>
      <c r="AC140" s="96">
        <v>28</v>
      </c>
      <c r="AD140" s="95">
        <v>35</v>
      </c>
      <c r="AE140" s="95">
        <v>29</v>
      </c>
      <c r="AF140" s="95">
        <v>22</v>
      </c>
      <c r="AG140" s="95">
        <v>43</v>
      </c>
      <c r="AH140" s="95">
        <v>42</v>
      </c>
      <c r="AI140" s="95">
        <v>37</v>
      </c>
      <c r="AJ140" s="95">
        <v>50</v>
      </c>
      <c r="AK140" s="95">
        <v>43</v>
      </c>
      <c r="AL140" s="95">
        <v>67</v>
      </c>
      <c r="AM140" s="95"/>
      <c r="AN140" s="95"/>
      <c r="AO140" s="95"/>
      <c r="AP140" s="95"/>
      <c r="AQ140" s="95"/>
      <c r="AR140" s="95"/>
      <c r="AS140" s="171"/>
      <c r="AT140" s="218"/>
    </row>
    <row r="141" spans="1:46" ht="14.4" customHeight="1">
      <c r="A141" s="199"/>
      <c r="B141" s="221"/>
      <c r="C141" s="222"/>
      <c r="D141" s="222"/>
      <c r="E141" s="217"/>
      <c r="F141" s="217"/>
      <c r="G141" s="217"/>
      <c r="H141" s="224" t="s">
        <v>124</v>
      </c>
      <c r="I141" s="224"/>
      <c r="J141" s="224"/>
      <c r="K141" s="224"/>
      <c r="L141" s="224"/>
      <c r="M141" s="224"/>
      <c r="N141" s="224"/>
      <c r="O141" s="224"/>
      <c r="P141" s="224"/>
      <c r="Q141" s="169">
        <v>26</v>
      </c>
      <c r="R141" s="95">
        <v>82</v>
      </c>
      <c r="S141" s="95">
        <v>56</v>
      </c>
      <c r="T141" s="95">
        <v>61</v>
      </c>
      <c r="U141" s="95">
        <v>54</v>
      </c>
      <c r="V141" s="95">
        <v>26</v>
      </c>
      <c r="W141" s="95">
        <v>33</v>
      </c>
      <c r="X141" s="95">
        <v>97</v>
      </c>
      <c r="Y141" s="95">
        <v>89</v>
      </c>
      <c r="Z141" s="95">
        <v>92</v>
      </c>
      <c r="AA141" s="95">
        <v>74</v>
      </c>
      <c r="AB141" s="95">
        <v>63</v>
      </c>
      <c r="AC141" s="96">
        <v>48</v>
      </c>
      <c r="AD141" s="95">
        <v>50</v>
      </c>
      <c r="AE141" s="95">
        <v>47</v>
      </c>
      <c r="AF141" s="95">
        <v>29</v>
      </c>
      <c r="AG141" s="95">
        <v>55</v>
      </c>
      <c r="AH141" s="95">
        <v>54</v>
      </c>
      <c r="AI141" s="95">
        <v>52</v>
      </c>
      <c r="AJ141" s="95">
        <v>64</v>
      </c>
      <c r="AK141" s="95">
        <v>48</v>
      </c>
      <c r="AL141" s="95">
        <v>78</v>
      </c>
      <c r="AM141" s="95"/>
      <c r="AN141" s="95"/>
      <c r="AO141" s="95"/>
      <c r="AP141" s="95"/>
      <c r="AQ141" s="95"/>
      <c r="AR141" s="95"/>
      <c r="AS141" s="171"/>
      <c r="AT141" s="218"/>
    </row>
    <row r="142" spans="1:46" ht="14.4" customHeight="1">
      <c r="A142" s="199"/>
      <c r="B142" s="221"/>
      <c r="C142" s="222"/>
      <c r="D142" s="222"/>
      <c r="E142" s="217"/>
      <c r="F142" s="217"/>
      <c r="G142" s="217"/>
      <c r="H142" s="224" t="s">
        <v>125</v>
      </c>
      <c r="I142" s="224"/>
      <c r="J142" s="224"/>
      <c r="K142" s="224"/>
      <c r="L142" s="224"/>
      <c r="M142" s="224"/>
      <c r="N142" s="224"/>
      <c r="O142" s="224"/>
      <c r="P142" s="224"/>
      <c r="Q142" s="169">
        <v>10</v>
      </c>
      <c r="R142" s="95">
        <v>48</v>
      </c>
      <c r="S142" s="95">
        <v>21</v>
      </c>
      <c r="T142" s="95">
        <v>39</v>
      </c>
      <c r="U142" s="95">
        <v>47</v>
      </c>
      <c r="V142" s="95">
        <v>39</v>
      </c>
      <c r="W142" s="95">
        <v>41</v>
      </c>
      <c r="X142" s="95">
        <v>55</v>
      </c>
      <c r="Y142" s="95">
        <v>71</v>
      </c>
      <c r="Z142" s="95">
        <v>55</v>
      </c>
      <c r="AA142" s="95">
        <v>48</v>
      </c>
      <c r="AB142" s="95">
        <v>39</v>
      </c>
      <c r="AC142" s="96">
        <v>42</v>
      </c>
      <c r="AD142" s="95">
        <v>46</v>
      </c>
      <c r="AE142" s="95">
        <v>39</v>
      </c>
      <c r="AF142" s="95">
        <v>38</v>
      </c>
      <c r="AG142" s="95">
        <v>74</v>
      </c>
      <c r="AH142" s="95">
        <v>40</v>
      </c>
      <c r="AI142" s="95">
        <v>58</v>
      </c>
      <c r="AJ142" s="95">
        <v>59</v>
      </c>
      <c r="AK142" s="95">
        <v>68</v>
      </c>
      <c r="AL142" s="95">
        <v>80</v>
      </c>
      <c r="AM142" s="95"/>
      <c r="AN142" s="95"/>
      <c r="AO142" s="95"/>
      <c r="AP142" s="95"/>
      <c r="AQ142" s="95"/>
      <c r="AR142" s="95"/>
      <c r="AS142" s="171"/>
      <c r="AT142" s="218"/>
    </row>
    <row r="143" spans="1:46" ht="14.4" customHeight="1">
      <c r="A143" s="199"/>
      <c r="B143" s="221"/>
      <c r="C143" s="222"/>
      <c r="D143" s="222"/>
      <c r="E143" s="217"/>
      <c r="F143" s="217"/>
      <c r="G143" s="217"/>
      <c r="H143" s="224" t="s">
        <v>126</v>
      </c>
      <c r="I143" s="224"/>
      <c r="J143" s="224"/>
      <c r="K143" s="224"/>
      <c r="L143" s="224"/>
      <c r="M143" s="224"/>
      <c r="N143" s="224"/>
      <c r="O143" s="224"/>
      <c r="P143" s="224"/>
      <c r="Q143" s="169">
        <v>21</v>
      </c>
      <c r="R143" s="95">
        <v>36</v>
      </c>
      <c r="S143" s="95">
        <v>19</v>
      </c>
      <c r="T143" s="95">
        <v>47</v>
      </c>
      <c r="U143" s="95">
        <v>42</v>
      </c>
      <c r="V143" s="95">
        <v>22</v>
      </c>
      <c r="W143" s="95">
        <v>32</v>
      </c>
      <c r="X143" s="95">
        <v>56</v>
      </c>
      <c r="Y143" s="95">
        <v>55</v>
      </c>
      <c r="Z143" s="95">
        <v>74</v>
      </c>
      <c r="AA143" s="95">
        <v>64</v>
      </c>
      <c r="AB143" s="95">
        <v>47</v>
      </c>
      <c r="AC143" s="96">
        <v>44</v>
      </c>
      <c r="AD143" s="95">
        <v>54</v>
      </c>
      <c r="AE143" s="95">
        <v>28</v>
      </c>
      <c r="AF143" s="95">
        <v>37</v>
      </c>
      <c r="AG143" s="95">
        <v>111</v>
      </c>
      <c r="AH143" s="95">
        <v>41</v>
      </c>
      <c r="AI143" s="95">
        <v>68</v>
      </c>
      <c r="AJ143" s="95">
        <v>64</v>
      </c>
      <c r="AK143" s="95">
        <v>91</v>
      </c>
      <c r="AL143" s="95">
        <v>75</v>
      </c>
      <c r="AM143" s="95"/>
      <c r="AN143" s="95"/>
      <c r="AO143" s="95"/>
      <c r="AP143" s="95"/>
      <c r="AQ143" s="95"/>
      <c r="AR143" s="95"/>
      <c r="AS143" s="171"/>
      <c r="AT143" s="218"/>
    </row>
    <row r="144" spans="1:46" ht="14.4" customHeight="1">
      <c r="A144" s="199"/>
      <c r="B144" s="221"/>
      <c r="C144" s="222"/>
      <c r="D144" s="222"/>
      <c r="E144" s="217"/>
      <c r="F144" s="217"/>
      <c r="G144" s="217"/>
      <c r="H144" s="224" t="s">
        <v>127</v>
      </c>
      <c r="I144" s="224"/>
      <c r="J144" s="224"/>
      <c r="K144" s="224"/>
      <c r="L144" s="224"/>
      <c r="M144" s="224"/>
      <c r="N144" s="224"/>
      <c r="O144" s="224"/>
      <c r="P144" s="224"/>
      <c r="Q144" s="169">
        <v>32</v>
      </c>
      <c r="R144" s="95">
        <v>39</v>
      </c>
      <c r="S144" s="95">
        <v>17</v>
      </c>
      <c r="T144" s="95">
        <v>47</v>
      </c>
      <c r="U144" s="95">
        <v>27</v>
      </c>
      <c r="V144" s="95">
        <v>38</v>
      </c>
      <c r="W144" s="95">
        <v>33</v>
      </c>
      <c r="X144" s="95">
        <v>58</v>
      </c>
      <c r="Y144" s="95">
        <v>92</v>
      </c>
      <c r="Z144" s="95">
        <v>80</v>
      </c>
      <c r="AA144" s="95">
        <v>44</v>
      </c>
      <c r="AB144" s="95">
        <v>33</v>
      </c>
      <c r="AC144" s="96">
        <v>38</v>
      </c>
      <c r="AD144" s="95">
        <v>70</v>
      </c>
      <c r="AE144" s="95">
        <v>32</v>
      </c>
      <c r="AF144" s="95">
        <v>52</v>
      </c>
      <c r="AG144" s="95">
        <v>56</v>
      </c>
      <c r="AH144" s="95">
        <v>35</v>
      </c>
      <c r="AI144" s="95">
        <v>51</v>
      </c>
      <c r="AJ144" s="95">
        <v>62</v>
      </c>
      <c r="AK144" s="95">
        <v>87</v>
      </c>
      <c r="AL144" s="95">
        <v>73</v>
      </c>
      <c r="AM144" s="95"/>
      <c r="AN144" s="95"/>
      <c r="AO144" s="95"/>
      <c r="AP144" s="95"/>
      <c r="AQ144" s="95"/>
      <c r="AR144" s="95"/>
      <c r="AS144" s="171"/>
      <c r="AT144" s="218"/>
    </row>
    <row r="145" spans="1:46" ht="14.4" customHeight="1">
      <c r="A145" s="199"/>
      <c r="B145" s="221"/>
      <c r="C145" s="222"/>
      <c r="D145" s="222"/>
      <c r="E145" s="217"/>
      <c r="F145" s="217"/>
      <c r="G145" s="217"/>
      <c r="H145" s="224" t="s">
        <v>128</v>
      </c>
      <c r="I145" s="224"/>
      <c r="J145" s="224"/>
      <c r="K145" s="224"/>
      <c r="L145" s="224"/>
      <c r="M145" s="224"/>
      <c r="N145" s="224"/>
      <c r="O145" s="224"/>
      <c r="P145" s="224"/>
      <c r="Q145" s="169">
        <v>15</v>
      </c>
      <c r="R145" s="95">
        <v>20</v>
      </c>
      <c r="S145" s="95">
        <v>15</v>
      </c>
      <c r="T145" s="95">
        <v>18</v>
      </c>
      <c r="U145" s="95">
        <v>39</v>
      </c>
      <c r="V145" s="95">
        <v>31</v>
      </c>
      <c r="W145" s="95">
        <v>37</v>
      </c>
      <c r="X145" s="95">
        <v>86</v>
      </c>
      <c r="Y145" s="95">
        <v>80</v>
      </c>
      <c r="Z145" s="95">
        <v>60</v>
      </c>
      <c r="AA145" s="95">
        <v>59</v>
      </c>
      <c r="AB145" s="95">
        <v>25</v>
      </c>
      <c r="AC145" s="96">
        <v>43</v>
      </c>
      <c r="AD145" s="95">
        <v>36</v>
      </c>
      <c r="AE145" s="95">
        <v>32</v>
      </c>
      <c r="AF145" s="95">
        <v>76</v>
      </c>
      <c r="AG145" s="95">
        <v>52</v>
      </c>
      <c r="AH145" s="95">
        <v>43</v>
      </c>
      <c r="AI145" s="95">
        <v>56</v>
      </c>
      <c r="AJ145" s="95">
        <v>56</v>
      </c>
      <c r="AK145" s="95">
        <v>88</v>
      </c>
      <c r="AL145" s="95">
        <v>88</v>
      </c>
      <c r="AM145" s="95"/>
      <c r="AN145" s="95"/>
      <c r="AO145" s="95"/>
      <c r="AP145" s="95"/>
      <c r="AQ145" s="95"/>
      <c r="AR145" s="95"/>
      <c r="AS145" s="171"/>
      <c r="AT145" s="218"/>
    </row>
    <row r="146" spans="1:46" ht="14.4" customHeight="1">
      <c r="A146" s="199"/>
      <c r="B146" s="221"/>
      <c r="C146" s="222"/>
      <c r="D146" s="222"/>
      <c r="E146" s="217"/>
      <c r="F146" s="217"/>
      <c r="G146" s="217"/>
      <c r="H146" s="224" t="s">
        <v>129</v>
      </c>
      <c r="I146" s="224"/>
      <c r="J146" s="224"/>
      <c r="K146" s="224"/>
      <c r="L146" s="224"/>
      <c r="M146" s="224"/>
      <c r="N146" s="224"/>
      <c r="O146" s="224"/>
      <c r="P146" s="224"/>
      <c r="Q146" s="169">
        <v>24</v>
      </c>
      <c r="R146" s="95">
        <v>62</v>
      </c>
      <c r="S146" s="95">
        <v>30</v>
      </c>
      <c r="T146" s="95">
        <v>41</v>
      </c>
      <c r="U146" s="95">
        <v>58</v>
      </c>
      <c r="V146" s="95">
        <v>28</v>
      </c>
      <c r="W146" s="95">
        <v>40</v>
      </c>
      <c r="X146" s="95">
        <v>83</v>
      </c>
      <c r="Y146" s="95">
        <v>42</v>
      </c>
      <c r="Z146" s="95">
        <v>61</v>
      </c>
      <c r="AA146" s="95">
        <v>47</v>
      </c>
      <c r="AB146" s="95">
        <v>56</v>
      </c>
      <c r="AC146" s="96">
        <v>34</v>
      </c>
      <c r="AD146" s="95">
        <v>62</v>
      </c>
      <c r="AE146" s="95">
        <v>27</v>
      </c>
      <c r="AF146" s="95">
        <v>56</v>
      </c>
      <c r="AG146" s="95">
        <v>58</v>
      </c>
      <c r="AH146" s="95">
        <v>39</v>
      </c>
      <c r="AI146" s="95">
        <v>57</v>
      </c>
      <c r="AJ146" s="95">
        <v>69</v>
      </c>
      <c r="AK146" s="95">
        <v>61</v>
      </c>
      <c r="AL146" s="95">
        <v>50</v>
      </c>
      <c r="AM146" s="95"/>
      <c r="AN146" s="95"/>
      <c r="AO146" s="95"/>
      <c r="AP146" s="95"/>
      <c r="AQ146" s="95"/>
      <c r="AR146" s="95"/>
      <c r="AS146" s="171"/>
      <c r="AT146" s="218"/>
    </row>
    <row r="147" spans="1:46" ht="14.4" customHeight="1">
      <c r="A147" s="199"/>
      <c r="B147" s="221"/>
      <c r="C147" s="222"/>
      <c r="D147" s="222"/>
      <c r="E147" s="217"/>
      <c r="F147" s="217"/>
      <c r="G147" s="217"/>
      <c r="H147" s="224" t="s">
        <v>130</v>
      </c>
      <c r="I147" s="224"/>
      <c r="J147" s="224"/>
      <c r="K147" s="224"/>
      <c r="L147" s="224"/>
      <c r="M147" s="224"/>
      <c r="N147" s="224"/>
      <c r="O147" s="224"/>
      <c r="P147" s="224"/>
      <c r="Q147" s="169">
        <v>35</v>
      </c>
      <c r="R147" s="95">
        <v>71</v>
      </c>
      <c r="S147" s="95">
        <v>54</v>
      </c>
      <c r="T147" s="95">
        <v>40</v>
      </c>
      <c r="U147" s="95">
        <v>63</v>
      </c>
      <c r="V147" s="95">
        <v>29</v>
      </c>
      <c r="W147" s="95">
        <v>45</v>
      </c>
      <c r="X147" s="95">
        <v>47</v>
      </c>
      <c r="Y147" s="95">
        <v>41</v>
      </c>
      <c r="Z147" s="95">
        <v>40</v>
      </c>
      <c r="AA147" s="95">
        <v>37</v>
      </c>
      <c r="AB147" s="95">
        <v>49</v>
      </c>
      <c r="AC147" s="96">
        <v>13</v>
      </c>
      <c r="AD147" s="95">
        <v>37</v>
      </c>
      <c r="AE147" s="95">
        <v>25</v>
      </c>
      <c r="AF147" s="95">
        <v>68</v>
      </c>
      <c r="AG147" s="95">
        <v>30</v>
      </c>
      <c r="AH147" s="95">
        <v>42</v>
      </c>
      <c r="AI147" s="95">
        <v>54</v>
      </c>
      <c r="AJ147" s="95">
        <v>45</v>
      </c>
      <c r="AK147" s="95">
        <v>47</v>
      </c>
      <c r="AL147" s="95">
        <v>61</v>
      </c>
      <c r="AM147" s="95"/>
      <c r="AN147" s="95"/>
      <c r="AO147" s="95"/>
      <c r="AP147" s="95"/>
      <c r="AQ147" s="95"/>
      <c r="AR147" s="95"/>
      <c r="AS147" s="171"/>
      <c r="AT147" s="218"/>
    </row>
    <row r="148" spans="1:46" ht="14.4" customHeight="1">
      <c r="A148" s="199"/>
      <c r="B148" s="221"/>
      <c r="C148" s="222"/>
      <c r="D148" s="222"/>
      <c r="E148" s="217"/>
      <c r="F148" s="217"/>
      <c r="G148" s="217"/>
      <c r="H148" s="224" t="s">
        <v>131</v>
      </c>
      <c r="I148" s="224"/>
      <c r="J148" s="224"/>
      <c r="K148" s="224"/>
      <c r="L148" s="224"/>
      <c r="M148" s="224"/>
      <c r="N148" s="224"/>
      <c r="O148" s="224"/>
      <c r="P148" s="224"/>
      <c r="Q148" s="169">
        <v>19</v>
      </c>
      <c r="R148" s="95">
        <v>27</v>
      </c>
      <c r="S148" s="95">
        <v>20</v>
      </c>
      <c r="T148" s="95">
        <v>26</v>
      </c>
      <c r="U148" s="95">
        <v>66</v>
      </c>
      <c r="V148" s="95">
        <v>13</v>
      </c>
      <c r="W148" s="95">
        <v>46</v>
      </c>
      <c r="X148" s="95">
        <v>93</v>
      </c>
      <c r="Y148" s="95">
        <v>59</v>
      </c>
      <c r="Z148" s="95">
        <v>58</v>
      </c>
      <c r="AA148" s="95">
        <v>55</v>
      </c>
      <c r="AB148" s="95">
        <v>41</v>
      </c>
      <c r="AC148" s="96">
        <v>28</v>
      </c>
      <c r="AD148" s="95">
        <v>55</v>
      </c>
      <c r="AE148" s="95">
        <v>43</v>
      </c>
      <c r="AF148" s="95">
        <v>37</v>
      </c>
      <c r="AG148" s="95">
        <v>34</v>
      </c>
      <c r="AH148" s="95">
        <v>37</v>
      </c>
      <c r="AI148" s="95">
        <v>45</v>
      </c>
      <c r="AJ148" s="95">
        <v>63</v>
      </c>
      <c r="AK148" s="95">
        <v>70</v>
      </c>
      <c r="AL148" s="95">
        <v>81</v>
      </c>
      <c r="AM148" s="95"/>
      <c r="AN148" s="95"/>
      <c r="AO148" s="95"/>
      <c r="AP148" s="95"/>
      <c r="AQ148" s="95"/>
      <c r="AR148" s="95"/>
      <c r="AS148" s="171"/>
      <c r="AT148" s="218"/>
    </row>
    <row r="149" spans="1:46" ht="14.4" customHeight="1">
      <c r="A149" s="199"/>
      <c r="B149" s="221"/>
      <c r="C149" s="222"/>
      <c r="D149" s="222"/>
      <c r="E149" s="217"/>
      <c r="F149" s="217"/>
      <c r="G149" s="217"/>
      <c r="H149" s="224" t="s">
        <v>132</v>
      </c>
      <c r="I149" s="224"/>
      <c r="J149" s="224"/>
      <c r="K149" s="224"/>
      <c r="L149" s="224"/>
      <c r="M149" s="224"/>
      <c r="N149" s="224"/>
      <c r="O149" s="224"/>
      <c r="P149" s="224"/>
      <c r="Q149" s="111"/>
      <c r="R149" s="111"/>
      <c r="S149" s="111"/>
      <c r="T149" s="95"/>
      <c r="U149" s="95"/>
      <c r="V149" s="95"/>
      <c r="W149" s="95"/>
      <c r="X149" s="95"/>
      <c r="Y149" s="95"/>
      <c r="Z149" s="95"/>
      <c r="AA149" s="95">
        <v>37</v>
      </c>
      <c r="AB149" s="95">
        <v>48</v>
      </c>
      <c r="AC149" s="96">
        <v>28</v>
      </c>
      <c r="AD149" s="95">
        <v>29</v>
      </c>
      <c r="AE149" s="95">
        <v>21</v>
      </c>
      <c r="AF149" s="95">
        <v>33</v>
      </c>
      <c r="AG149" s="95">
        <v>27</v>
      </c>
      <c r="AH149" s="95">
        <v>26</v>
      </c>
      <c r="AI149" s="95">
        <v>42</v>
      </c>
      <c r="AJ149" s="95">
        <v>46</v>
      </c>
      <c r="AK149" s="95">
        <v>45</v>
      </c>
      <c r="AL149" s="95">
        <v>102</v>
      </c>
      <c r="AM149" s="95"/>
      <c r="AN149" s="95"/>
      <c r="AO149" s="95"/>
      <c r="AP149" s="95"/>
      <c r="AQ149" s="95"/>
      <c r="AR149" s="95"/>
      <c r="AS149" s="171"/>
      <c r="AT149" s="218"/>
    </row>
    <row r="150" spans="1:46" ht="14.4" customHeight="1">
      <c r="A150" s="199"/>
      <c r="B150" s="221"/>
      <c r="C150" s="222"/>
      <c r="D150" s="222"/>
      <c r="E150" s="217"/>
      <c r="F150" s="217"/>
      <c r="G150" s="217"/>
      <c r="H150" s="224" t="s">
        <v>133</v>
      </c>
      <c r="I150" s="224"/>
      <c r="J150" s="224"/>
      <c r="K150" s="224"/>
      <c r="L150" s="224"/>
      <c r="M150" s="224"/>
      <c r="N150" s="224"/>
      <c r="O150" s="224"/>
      <c r="P150" s="224"/>
      <c r="Q150" s="111"/>
      <c r="R150" s="111"/>
      <c r="S150" s="111"/>
      <c r="T150" s="95"/>
      <c r="U150" s="95"/>
      <c r="V150" s="95"/>
      <c r="W150" s="95"/>
      <c r="X150" s="95"/>
      <c r="Y150" s="95"/>
      <c r="Z150" s="95"/>
      <c r="AA150" s="95">
        <v>34</v>
      </c>
      <c r="AB150" s="95">
        <v>53</v>
      </c>
      <c r="AC150" s="96">
        <v>33</v>
      </c>
      <c r="AD150" s="95">
        <v>35</v>
      </c>
      <c r="AE150" s="95">
        <v>29</v>
      </c>
      <c r="AF150" s="95">
        <v>30</v>
      </c>
      <c r="AG150" s="95">
        <v>41</v>
      </c>
      <c r="AH150" s="95">
        <v>21</v>
      </c>
      <c r="AI150" s="95">
        <v>53</v>
      </c>
      <c r="AJ150" s="95">
        <v>51</v>
      </c>
      <c r="AK150" s="95">
        <v>59</v>
      </c>
      <c r="AL150" s="95">
        <v>110</v>
      </c>
      <c r="AM150" s="95"/>
      <c r="AN150" s="95"/>
      <c r="AO150" s="95"/>
      <c r="AP150" s="95"/>
      <c r="AQ150" s="95"/>
      <c r="AR150" s="95"/>
      <c r="AS150" s="171"/>
      <c r="AT150" s="218"/>
    </row>
    <row r="151" spans="1:46" ht="14.4" customHeight="1">
      <c r="A151" s="199"/>
      <c r="B151" s="221"/>
      <c r="C151" s="222"/>
      <c r="D151" s="222"/>
      <c r="E151" s="217"/>
      <c r="F151" s="217"/>
      <c r="G151" s="217"/>
      <c r="H151" s="225" t="s">
        <v>134</v>
      </c>
      <c r="I151" s="225"/>
      <c r="J151" s="225"/>
      <c r="K151" s="225"/>
      <c r="L151" s="225"/>
      <c r="M151" s="225"/>
      <c r="N151" s="225"/>
      <c r="O151" s="225"/>
      <c r="P151" s="225"/>
      <c r="Q151" s="111"/>
      <c r="R151" s="111"/>
      <c r="S151" s="111"/>
      <c r="T151" s="95"/>
      <c r="U151" s="95"/>
      <c r="V151" s="95"/>
      <c r="W151" s="95"/>
      <c r="X151" s="95"/>
      <c r="Y151" s="95"/>
      <c r="Z151" s="95"/>
      <c r="AA151" s="95">
        <v>25</v>
      </c>
      <c r="AB151" s="95">
        <v>25</v>
      </c>
      <c r="AC151" s="96">
        <v>26</v>
      </c>
      <c r="AD151" s="95">
        <v>27</v>
      </c>
      <c r="AE151" s="95">
        <v>18</v>
      </c>
      <c r="AF151" s="95">
        <v>30</v>
      </c>
      <c r="AG151" s="95">
        <v>31</v>
      </c>
      <c r="AH151" s="95">
        <v>15</v>
      </c>
      <c r="AI151" s="95">
        <v>27</v>
      </c>
      <c r="AJ151" s="95">
        <v>30</v>
      </c>
      <c r="AK151" s="95">
        <v>52</v>
      </c>
      <c r="AL151" s="95">
        <v>106</v>
      </c>
      <c r="AM151" s="95"/>
      <c r="AN151" s="95"/>
      <c r="AO151" s="95"/>
      <c r="AP151" s="95"/>
      <c r="AQ151" s="95"/>
      <c r="AR151" s="95"/>
      <c r="AS151" s="171"/>
      <c r="AT151" s="218"/>
    </row>
    <row r="152" spans="1:46" ht="14.4" customHeight="1">
      <c r="A152" s="226" t="s">
        <v>140</v>
      </c>
      <c r="B152" s="226"/>
      <c r="C152" s="226"/>
      <c r="D152" s="226"/>
      <c r="E152" s="226"/>
      <c r="F152" s="226"/>
      <c r="G152" s="226"/>
      <c r="H152" s="226"/>
      <c r="I152" s="226"/>
      <c r="J152" s="226"/>
      <c r="K152" s="226"/>
      <c r="L152" s="226"/>
      <c r="M152" s="226"/>
      <c r="N152" s="226"/>
      <c r="O152" s="226"/>
      <c r="P152" s="226"/>
    </row>
    <row r="153" spans="1:46" ht="14.4" customHeight="1">
      <c r="A153" s="226" t="s">
        <v>141</v>
      </c>
      <c r="B153" s="226"/>
      <c r="C153" s="226"/>
      <c r="D153" s="226"/>
      <c r="E153" s="226"/>
      <c r="F153" s="226"/>
      <c r="G153" s="226"/>
      <c r="H153" s="226"/>
      <c r="I153" s="226"/>
      <c r="J153" s="226"/>
      <c r="K153" s="226"/>
      <c r="L153" s="226"/>
      <c r="M153" s="226"/>
      <c r="N153" s="226"/>
      <c r="O153" s="226"/>
      <c r="P153" s="226"/>
    </row>
    <row r="155" spans="1:46" ht="18">
      <c r="AI155" s="172" t="s">
        <v>142</v>
      </c>
    </row>
    <row r="156" spans="1:46" ht="409.6">
      <c r="AI156" s="173" t="s">
        <v>143</v>
      </c>
    </row>
  </sheetData>
  <mergeCells count="366">
    <mergeCell ref="A152:P152"/>
    <mergeCell ref="A153:P153"/>
    <mergeCell ref="B139:B151"/>
    <mergeCell ref="C139:C151"/>
    <mergeCell ref="D139:D151"/>
    <mergeCell ref="E139:E151"/>
    <mergeCell ref="F139:F151"/>
    <mergeCell ref="G139:G151"/>
    <mergeCell ref="AT139:AT151"/>
    <mergeCell ref="H140:P140"/>
    <mergeCell ref="H141:P141"/>
    <mergeCell ref="H142:P142"/>
    <mergeCell ref="H143:P143"/>
    <mergeCell ref="H144:P144"/>
    <mergeCell ref="H145:P145"/>
    <mergeCell ref="H146:P146"/>
    <mergeCell ref="H147:P147"/>
    <mergeCell ref="H148:P148"/>
    <mergeCell ref="H149:P149"/>
    <mergeCell ref="H150:P150"/>
    <mergeCell ref="H151:P151"/>
    <mergeCell ref="B126:B138"/>
    <mergeCell ref="C126:C138"/>
    <mergeCell ref="D126:D138"/>
    <mergeCell ref="E126:E138"/>
    <mergeCell ref="F126:F138"/>
    <mergeCell ref="G126:G138"/>
    <mergeCell ref="AT126:AT138"/>
    <mergeCell ref="H127:P127"/>
    <mergeCell ref="H128:P128"/>
    <mergeCell ref="H129:P129"/>
    <mergeCell ref="H130:P130"/>
    <mergeCell ref="H131:P131"/>
    <mergeCell ref="H132:P132"/>
    <mergeCell ref="H133:P133"/>
    <mergeCell ref="H134:P134"/>
    <mergeCell ref="H135:P135"/>
    <mergeCell ref="H136:P136"/>
    <mergeCell ref="H137:P137"/>
    <mergeCell ref="H138:P138"/>
    <mergeCell ref="E118:E119"/>
    <mergeCell ref="F118:F119"/>
    <mergeCell ref="G118:G119"/>
    <mergeCell ref="H120:P120"/>
    <mergeCell ref="E121:E122"/>
    <mergeCell ref="F121:F122"/>
    <mergeCell ref="G121:G122"/>
    <mergeCell ref="B123:B125"/>
    <mergeCell ref="C123:C125"/>
    <mergeCell ref="H123:P123"/>
    <mergeCell ref="D124:P124"/>
    <mergeCell ref="D125:P125"/>
    <mergeCell ref="H111:P111"/>
    <mergeCell ref="E112:E113"/>
    <mergeCell ref="F112:F113"/>
    <mergeCell ref="G112:G113"/>
    <mergeCell ref="H114:P114"/>
    <mergeCell ref="E115:E116"/>
    <mergeCell ref="F115:F116"/>
    <mergeCell ref="G115:G116"/>
    <mergeCell ref="H117:P117"/>
    <mergeCell ref="F103:F104"/>
    <mergeCell ref="G103:G104"/>
    <mergeCell ref="H105:P105"/>
    <mergeCell ref="E106:E107"/>
    <mergeCell ref="F106:F107"/>
    <mergeCell ref="G106:G107"/>
    <mergeCell ref="H108:P108"/>
    <mergeCell ref="E109:E110"/>
    <mergeCell ref="F109:F110"/>
    <mergeCell ref="G109:G110"/>
    <mergeCell ref="AQ85:AQ86"/>
    <mergeCell ref="AR85:AR86"/>
    <mergeCell ref="AS85:AS86"/>
    <mergeCell ref="C86:C122"/>
    <mergeCell ref="AT86:AT91"/>
    <mergeCell ref="H87:P87"/>
    <mergeCell ref="H90:P90"/>
    <mergeCell ref="E91:E92"/>
    <mergeCell ref="F91:F92"/>
    <mergeCell ref="G91:G92"/>
    <mergeCell ref="H93:P93"/>
    <mergeCell ref="E94:E95"/>
    <mergeCell ref="F94:F95"/>
    <mergeCell ref="G94:G95"/>
    <mergeCell ref="H96:P96"/>
    <mergeCell ref="E97:E98"/>
    <mergeCell ref="F97:F98"/>
    <mergeCell ref="G97:G98"/>
    <mergeCell ref="H99:P99"/>
    <mergeCell ref="E100:E101"/>
    <mergeCell ref="F100:F101"/>
    <mergeCell ref="G100:G101"/>
    <mergeCell ref="H102:P102"/>
    <mergeCell ref="E103:E104"/>
    <mergeCell ref="AH85:AH86"/>
    <mergeCell ref="AI85:AI86"/>
    <mergeCell ref="AJ85:AJ86"/>
    <mergeCell ref="AK85:AK86"/>
    <mergeCell ref="AL85:AL86"/>
    <mergeCell ref="AM85:AM86"/>
    <mergeCell ref="AN85:AN86"/>
    <mergeCell ref="AO85:AO86"/>
    <mergeCell ref="AP85:AP86"/>
    <mergeCell ref="Y85:Y86"/>
    <mergeCell ref="Z85:Z86"/>
    <mergeCell ref="AA85:AA86"/>
    <mergeCell ref="AB85:AB86"/>
    <mergeCell ref="AC85:AC86"/>
    <mergeCell ref="AD85:AD86"/>
    <mergeCell ref="AE85:AE86"/>
    <mergeCell ref="AF85:AF86"/>
    <mergeCell ref="AG85:AG86"/>
    <mergeCell ref="B85:B98"/>
    <mergeCell ref="Q85:Q86"/>
    <mergeCell ref="R85:R86"/>
    <mergeCell ref="S85:S86"/>
    <mergeCell ref="T85:T86"/>
    <mergeCell ref="U85:U86"/>
    <mergeCell ref="V85:V86"/>
    <mergeCell ref="W85:W86"/>
    <mergeCell ref="X85:X86"/>
    <mergeCell ref="G70:G82"/>
    <mergeCell ref="AT70:AT82"/>
    <mergeCell ref="H71:P71"/>
    <mergeCell ref="H72:P72"/>
    <mergeCell ref="H73:P73"/>
    <mergeCell ref="H74:P74"/>
    <mergeCell ref="H75:P75"/>
    <mergeCell ref="H76:P76"/>
    <mergeCell ref="H77:P77"/>
    <mergeCell ref="H78:P78"/>
    <mergeCell ref="H79:P79"/>
    <mergeCell ref="H80:P80"/>
    <mergeCell ref="H81:P81"/>
    <mergeCell ref="H82:P82"/>
    <mergeCell ref="AT58:AT60"/>
    <mergeCell ref="H59:P59"/>
    <mergeCell ref="H60:P60"/>
    <mergeCell ref="H61:P61"/>
    <mergeCell ref="H62:P62"/>
    <mergeCell ref="H63:P63"/>
    <mergeCell ref="H64:P64"/>
    <mergeCell ref="H65:P65"/>
    <mergeCell ref="H66:P66"/>
    <mergeCell ref="A53:A151"/>
    <mergeCell ref="B53:B55"/>
    <mergeCell ref="C53:C55"/>
    <mergeCell ref="D53:D55"/>
    <mergeCell ref="E53:E55"/>
    <mergeCell ref="F53:F55"/>
    <mergeCell ref="G53:G55"/>
    <mergeCell ref="H54:P54"/>
    <mergeCell ref="H55:P55"/>
    <mergeCell ref="B58:B69"/>
    <mergeCell ref="C58:C69"/>
    <mergeCell ref="D58:D69"/>
    <mergeCell ref="E58:E69"/>
    <mergeCell ref="F58:F69"/>
    <mergeCell ref="G58:G69"/>
    <mergeCell ref="H58:P58"/>
    <mergeCell ref="H67:P67"/>
    <mergeCell ref="H68:P68"/>
    <mergeCell ref="H69:P69"/>
    <mergeCell ref="B70:B82"/>
    <mergeCell ref="C70:C82"/>
    <mergeCell ref="D70:D82"/>
    <mergeCell ref="E70:E82"/>
    <mergeCell ref="F70:F82"/>
    <mergeCell ref="AT45:AT46"/>
    <mergeCell ref="H46:P46"/>
    <mergeCell ref="B47:B50"/>
    <mergeCell ref="C47:C50"/>
    <mergeCell ref="D47:D48"/>
    <mergeCell ref="E47:E48"/>
    <mergeCell ref="F47:F48"/>
    <mergeCell ref="G47:G48"/>
    <mergeCell ref="AT47:AT48"/>
    <mergeCell ref="H48:P48"/>
    <mergeCell ref="D49:D50"/>
    <mergeCell ref="E49:E50"/>
    <mergeCell ref="F49:F50"/>
    <mergeCell ref="G49:G50"/>
    <mergeCell ref="AT49:AT50"/>
    <mergeCell ref="H50:P50"/>
    <mergeCell ref="AT41:AT42"/>
    <mergeCell ref="H42:P42"/>
    <mergeCell ref="B43:B44"/>
    <mergeCell ref="C43:C44"/>
    <mergeCell ref="D43:D44"/>
    <mergeCell ref="E43:E44"/>
    <mergeCell ref="F43:F44"/>
    <mergeCell ref="G43:G44"/>
    <mergeCell ref="AT43:AT44"/>
    <mergeCell ref="H44:P44"/>
    <mergeCell ref="A40:A52"/>
    <mergeCell ref="B40:G40"/>
    <mergeCell ref="H40:P40"/>
    <mergeCell ref="B41:B42"/>
    <mergeCell ref="C41:C42"/>
    <mergeCell ref="D41:D42"/>
    <mergeCell ref="E41:E42"/>
    <mergeCell ref="F41:F42"/>
    <mergeCell ref="G41:G42"/>
    <mergeCell ref="B45:B46"/>
    <mergeCell ref="C45:C46"/>
    <mergeCell ref="D45:D46"/>
    <mergeCell ref="E45:E46"/>
    <mergeCell ref="F45:F46"/>
    <mergeCell ref="G45:G46"/>
    <mergeCell ref="B51:B52"/>
    <mergeCell ref="C51:C52"/>
    <mergeCell ref="AP29:AP30"/>
    <mergeCell ref="AQ29:AQ30"/>
    <mergeCell ref="AR29:AR30"/>
    <mergeCell ref="AS29:AS30"/>
    <mergeCell ref="AT29:AT30"/>
    <mergeCell ref="H30:I30"/>
    <mergeCell ref="J30:N30"/>
    <mergeCell ref="O30:P30"/>
    <mergeCell ref="A31:A39"/>
    <mergeCell ref="B31:B33"/>
    <mergeCell ref="C31:C33"/>
    <mergeCell ref="B35:B37"/>
    <mergeCell ref="C35:C37"/>
    <mergeCell ref="AG29:AG30"/>
    <mergeCell ref="AH29:AH30"/>
    <mergeCell ref="AI29:AI30"/>
    <mergeCell ref="AJ29:AJ30"/>
    <mergeCell ref="AK29:AK30"/>
    <mergeCell ref="AL29:AL30"/>
    <mergeCell ref="AM29:AM30"/>
    <mergeCell ref="AN29:AN30"/>
    <mergeCell ref="AO29:AO30"/>
    <mergeCell ref="X29:X30"/>
    <mergeCell ref="Y29:Y30"/>
    <mergeCell ref="Z29:Z30"/>
    <mergeCell ref="AA29:AA30"/>
    <mergeCell ref="AB29:AB30"/>
    <mergeCell ref="AC29:AC30"/>
    <mergeCell ref="AD29:AD30"/>
    <mergeCell ref="AE29:AE30"/>
    <mergeCell ref="AF29:AF30"/>
    <mergeCell ref="A29:G29"/>
    <mergeCell ref="H29:P29"/>
    <mergeCell ref="Q29:Q30"/>
    <mergeCell ref="R29:R30"/>
    <mergeCell ref="S29:S30"/>
    <mergeCell ref="T29:T30"/>
    <mergeCell ref="U29:U30"/>
    <mergeCell ref="V29:V30"/>
    <mergeCell ref="W29:W30"/>
    <mergeCell ref="H26:K26"/>
    <mergeCell ref="L26:M26"/>
    <mergeCell ref="N26:P26"/>
    <mergeCell ref="H27:K27"/>
    <mergeCell ref="L27:M27"/>
    <mergeCell ref="N27:P27"/>
    <mergeCell ref="H28:K28"/>
    <mergeCell ref="L28:M28"/>
    <mergeCell ref="N28:P28"/>
    <mergeCell ref="H23:K23"/>
    <mergeCell ref="L23:M23"/>
    <mergeCell ref="N23:P23"/>
    <mergeCell ref="H24:K24"/>
    <mergeCell ref="L24:M24"/>
    <mergeCell ref="N24:P24"/>
    <mergeCell ref="H25:K25"/>
    <mergeCell ref="L25:M25"/>
    <mergeCell ref="N25:P25"/>
    <mergeCell ref="H20:K20"/>
    <mergeCell ref="L20:M20"/>
    <mergeCell ref="N20:P20"/>
    <mergeCell ref="H21:K21"/>
    <mergeCell ref="L21:M21"/>
    <mergeCell ref="N21:P21"/>
    <mergeCell ref="H22:K22"/>
    <mergeCell ref="L22:M22"/>
    <mergeCell ref="N22:P22"/>
    <mergeCell ref="H17:K17"/>
    <mergeCell ref="L17:M17"/>
    <mergeCell ref="N17:P17"/>
    <mergeCell ref="H18:K18"/>
    <mergeCell ref="L18:M18"/>
    <mergeCell ref="N18:P18"/>
    <mergeCell ref="H19:K19"/>
    <mergeCell ref="L19:M19"/>
    <mergeCell ref="N19:P19"/>
    <mergeCell ref="H14:K14"/>
    <mergeCell ref="L14:M14"/>
    <mergeCell ref="N14:P14"/>
    <mergeCell ref="H15:K15"/>
    <mergeCell ref="L15:M15"/>
    <mergeCell ref="N15:P15"/>
    <mergeCell ref="H16:K16"/>
    <mergeCell ref="L16:M16"/>
    <mergeCell ref="N16:P16"/>
    <mergeCell ref="H11:K11"/>
    <mergeCell ref="L11:M11"/>
    <mergeCell ref="N11:P11"/>
    <mergeCell ref="H12:K12"/>
    <mergeCell ref="L12:M12"/>
    <mergeCell ref="N12:P12"/>
    <mergeCell ref="H13:K13"/>
    <mergeCell ref="L13:M13"/>
    <mergeCell ref="N13:P13"/>
    <mergeCell ref="H8:K8"/>
    <mergeCell ref="L8:M8"/>
    <mergeCell ref="N8:P8"/>
    <mergeCell ref="H9:K9"/>
    <mergeCell ref="L9:M9"/>
    <mergeCell ref="N9:P9"/>
    <mergeCell ref="H10:K10"/>
    <mergeCell ref="L10:M10"/>
    <mergeCell ref="N10:P10"/>
    <mergeCell ref="AQ1:AQ2"/>
    <mergeCell ref="AR1:AR2"/>
    <mergeCell ref="AS1:AS2"/>
    <mergeCell ref="AT1:AT2"/>
    <mergeCell ref="A3:A28"/>
    <mergeCell ref="B3:P3"/>
    <mergeCell ref="C4:C28"/>
    <mergeCell ref="D4:D28"/>
    <mergeCell ref="E4:E28"/>
    <mergeCell ref="F4:F28"/>
    <mergeCell ref="G4:G28"/>
    <mergeCell ref="H4:K4"/>
    <mergeCell ref="L4:M4"/>
    <mergeCell ref="N4:P4"/>
    <mergeCell ref="AT4:AT6"/>
    <mergeCell ref="H5:K5"/>
    <mergeCell ref="L5:M5"/>
    <mergeCell ref="N5:P5"/>
    <mergeCell ref="H6:K6"/>
    <mergeCell ref="L6:M6"/>
    <mergeCell ref="N6:P6"/>
    <mergeCell ref="H7:K7"/>
    <mergeCell ref="L7:M7"/>
    <mergeCell ref="N7:P7"/>
    <mergeCell ref="AH1:AH2"/>
    <mergeCell ref="AI1:AI2"/>
    <mergeCell ref="AJ1:AJ2"/>
    <mergeCell ref="AK1:AK2"/>
    <mergeCell ref="AL1:AL2"/>
    <mergeCell ref="AM1:AM2"/>
    <mergeCell ref="AN1:AN2"/>
    <mergeCell ref="AO1:AO2"/>
    <mergeCell ref="AP1:AP2"/>
    <mergeCell ref="Y1:Y2"/>
    <mergeCell ref="Z1:Z2"/>
    <mergeCell ref="AA1:AA2"/>
    <mergeCell ref="AB1:AB2"/>
    <mergeCell ref="AC1:AC2"/>
    <mergeCell ref="AD1:AD2"/>
    <mergeCell ref="AE1:AE2"/>
    <mergeCell ref="AF1:AF2"/>
    <mergeCell ref="AG1:AG2"/>
    <mergeCell ref="A1:P2"/>
    <mergeCell ref="Q1:Q2"/>
    <mergeCell ref="R1:R2"/>
    <mergeCell ref="S1:S2"/>
    <mergeCell ref="T1:T2"/>
    <mergeCell ref="U1:U2"/>
    <mergeCell ref="V1:V2"/>
    <mergeCell ref="W1:W2"/>
    <mergeCell ref="X1:X2"/>
  </mergeCells>
  <conditionalFormatting sqref="Q38:AS38">
    <cfRule type="cellIs" dxfId="120" priority="2" operator="between">
      <formula>$J$38</formula>
      <formula>$N$38</formula>
    </cfRule>
    <cfRule type="cellIs" dxfId="119" priority="3" operator="lessThan">
      <formula>$P$38</formula>
    </cfRule>
    <cfRule type="cellIs" dxfId="118" priority="4" operator="greaterThan">
      <formula>$I$38</formula>
    </cfRule>
  </conditionalFormatting>
  <conditionalFormatting sqref="Q39:AS39">
    <cfRule type="cellIs" dxfId="117" priority="5" operator="between">
      <formula>$J$39</formula>
      <formula>$N$39</formula>
    </cfRule>
    <cfRule type="cellIs" dxfId="116" priority="6" operator="lessThan">
      <formula>$I$39</formula>
    </cfRule>
    <cfRule type="cellIs" dxfId="115" priority="7" operator="greaterThan">
      <formula>$P$39</formula>
    </cfRule>
  </conditionalFormatting>
  <conditionalFormatting sqref="Q41:AS41">
    <cfRule type="cellIs" dxfId="114" priority="8" operator="between">
      <formula>$P$41</formula>
      <formula>$I$41</formula>
    </cfRule>
    <cfRule type="cellIs" dxfId="113" priority="9" operator="lessThan">
      <formula>$P$41</formula>
    </cfRule>
    <cfRule type="cellIs" dxfId="112" priority="10" operator="greaterThan">
      <formula>$I$41</formula>
    </cfRule>
  </conditionalFormatting>
  <conditionalFormatting sqref="R51:AS51 Q43:AS43 R45:AS45 R47:AS47">
    <cfRule type="cellIs" dxfId="111" priority="11" operator="between">
      <formula>$P$43</formula>
      <formula>$I$43</formula>
    </cfRule>
    <cfRule type="cellIs" dxfId="110" priority="12" operator="lessThan">
      <formula>$P$43</formula>
    </cfRule>
    <cfRule type="cellIs" dxfId="109" priority="13" operator="greaterThan">
      <formula>$I$43</formula>
    </cfRule>
  </conditionalFormatting>
  <conditionalFormatting sqref="Q45:AS45">
    <cfRule type="cellIs" dxfId="108" priority="14" operator="between">
      <formula>$P$45</formula>
      <formula>$I$45</formula>
    </cfRule>
    <cfRule type="cellIs" dxfId="107" priority="15" operator="lessThan">
      <formula>$P$45</formula>
    </cfRule>
    <cfRule type="cellIs" dxfId="106" priority="16" operator="greaterThan">
      <formula>$I$45</formula>
    </cfRule>
  </conditionalFormatting>
  <conditionalFormatting sqref="Q53:AS53">
    <cfRule type="cellIs" dxfId="105" priority="17" operator="between">
      <formula>$I$53</formula>
      <formula>$P$53</formula>
    </cfRule>
    <cfRule type="cellIs" dxfId="104" priority="18" operator="lessThan">
      <formula>$I$53</formula>
    </cfRule>
    <cfRule type="cellIs" dxfId="103" priority="19" operator="greaterThan">
      <formula>$P$53</formula>
    </cfRule>
  </conditionalFormatting>
  <conditionalFormatting sqref="Q56:AS56">
    <cfRule type="cellIs" dxfId="102" priority="20" operator="between">
      <formula>$P$56</formula>
      <formula>$I$56</formula>
    </cfRule>
    <cfRule type="cellIs" dxfId="101" priority="21" operator="lessThan">
      <formula>$P$56</formula>
    </cfRule>
    <cfRule type="cellIs" dxfId="100" priority="22" operator="greaterThan">
      <formula>$I$56</formula>
    </cfRule>
  </conditionalFormatting>
  <conditionalFormatting sqref="Q57:AS57">
    <cfRule type="cellIs" dxfId="99" priority="23" operator="between">
      <formula>$P$57</formula>
      <formula>$I$57</formula>
    </cfRule>
    <cfRule type="cellIs" dxfId="98" priority="24" operator="lessThan">
      <formula>$P$57</formula>
    </cfRule>
    <cfRule type="cellIs" dxfId="97" priority="25" operator="greaterThan">
      <formula>$I$57</formula>
    </cfRule>
  </conditionalFormatting>
  <conditionalFormatting sqref="Q85:AS86">
    <cfRule type="cellIs" dxfId="96" priority="26" operator="between">
      <formula>$I$85</formula>
      <formula>$P$85</formula>
    </cfRule>
    <cfRule type="cellIs" dxfId="95" priority="27" operator="lessThan">
      <formula>$I$85</formula>
    </cfRule>
    <cfRule type="cellIs" dxfId="94" priority="28" operator="greaterThan">
      <formula>$P$85</formula>
    </cfRule>
  </conditionalFormatting>
  <conditionalFormatting sqref="R52:AS52 R49:AS49">
    <cfRule type="expression" dxfId="93" priority="29">
      <formula>LEN(TRIM(R49))=0</formula>
    </cfRule>
    <cfRule type="cellIs" dxfId="92" priority="30" operator="between">
      <formula>$P$43</formula>
      <formula>$I$43</formula>
    </cfRule>
    <cfRule type="cellIs" dxfId="91" priority="31" operator="lessThan">
      <formula>$P$43</formula>
    </cfRule>
    <cfRule type="cellIs" dxfId="90" priority="32" operator="greaterThan">
      <formula>$I$43</formula>
    </cfRule>
  </conditionalFormatting>
  <conditionalFormatting sqref="Q84:AS84">
    <cfRule type="cellIs" dxfId="89" priority="33" operator="between">
      <formula>$I$84</formula>
      <formula>$P$84</formula>
    </cfRule>
    <cfRule type="cellIs" dxfId="88" priority="34" operator="lessThan">
      <formula>$I$84</formula>
    </cfRule>
    <cfRule type="cellIs" dxfId="87" priority="35" operator="greaterThan">
      <formula>$P$84</formula>
    </cfRule>
  </conditionalFormatting>
  <conditionalFormatting sqref="Q97:AS97 Q100:AS100 Q103:AS103 Q106:AS106 Q109:AS109 Q112:AS112 Q115:AS115 Q118:AS118 Q121:AS121">
    <cfRule type="cellIs" dxfId="86" priority="36" operator="between">
      <formula>$I$97</formula>
      <formula>$P$97</formula>
    </cfRule>
    <cfRule type="cellIs" dxfId="85" priority="37" operator="greaterThan">
      <formula>$P$97</formula>
    </cfRule>
    <cfRule type="cellIs" dxfId="84" priority="38" operator="lessThan">
      <formula>$I$97</formula>
    </cfRule>
  </conditionalFormatting>
  <conditionalFormatting sqref="Q98:AS98 Q101:AS101 Q104:AS104 Q107:AS107 Q110:AS110 Q113:AS113 Q116:AS116 Q119:AS119 Q122:AS122">
    <cfRule type="cellIs" dxfId="83" priority="39" operator="between">
      <formula>$I$98</formula>
      <formula>$P$98</formula>
    </cfRule>
    <cfRule type="cellIs" dxfId="82" priority="40" operator="greaterThan">
      <formula>$P$98</formula>
    </cfRule>
    <cfRule type="cellIs" dxfId="81" priority="41" operator="lessThan">
      <formula>$I$98</formula>
    </cfRule>
  </conditionalFormatting>
  <conditionalFormatting sqref="Q88:AS88">
    <cfRule type="cellIs" dxfId="80" priority="42" operator="between">
      <formula>$I$88</formula>
      <formula>$P$88</formula>
    </cfRule>
    <cfRule type="cellIs" dxfId="79" priority="43" operator="greaterThan">
      <formula>$P$88</formula>
    </cfRule>
    <cfRule type="cellIs" dxfId="78" priority="44" operator="lessThan">
      <formula>$I$88</formula>
    </cfRule>
  </conditionalFormatting>
  <conditionalFormatting sqref="Q91:AS91">
    <cfRule type="cellIs" dxfId="77" priority="45" operator="between">
      <formula>$I$91</formula>
      <formula>$P$91</formula>
    </cfRule>
    <cfRule type="cellIs" dxfId="76" priority="46" operator="greaterThan">
      <formula>$P$91</formula>
    </cfRule>
    <cfRule type="cellIs" dxfId="75" priority="47" operator="lessThan">
      <formula>$I$91</formula>
    </cfRule>
  </conditionalFormatting>
  <conditionalFormatting sqref="Q92:AS92">
    <cfRule type="cellIs" dxfId="74" priority="48" operator="between">
      <formula>$I$92</formula>
      <formula>$P$92</formula>
    </cfRule>
    <cfRule type="cellIs" dxfId="73" priority="49" operator="greaterThan">
      <formula>$P$92</formula>
    </cfRule>
    <cfRule type="cellIs" dxfId="72" priority="50" operator="lessThan">
      <formula>$I$92</formula>
    </cfRule>
  </conditionalFormatting>
  <conditionalFormatting sqref="Q94:AS94">
    <cfRule type="cellIs" dxfId="71" priority="51" operator="between">
      <formula>$I$94</formula>
      <formula>$P$94</formula>
    </cfRule>
    <cfRule type="cellIs" dxfId="70" priority="52" operator="greaterThan">
      <formula>$P$94</formula>
    </cfRule>
    <cfRule type="cellIs" dxfId="69" priority="53" operator="lessThan">
      <formula>$I$94</formula>
    </cfRule>
  </conditionalFormatting>
  <conditionalFormatting sqref="Q95:AS95">
    <cfRule type="cellIs" dxfId="68" priority="54" operator="between">
      <formula>$I$95</formula>
      <formula>$P$95</formula>
    </cfRule>
    <cfRule type="cellIs" dxfId="67" priority="55" operator="greaterThan">
      <formula>$P$95</formula>
    </cfRule>
    <cfRule type="cellIs" dxfId="66" priority="56" operator="lessThan">
      <formula>$I$95</formula>
    </cfRule>
  </conditionalFormatting>
  <conditionalFormatting sqref="Q89:AS89">
    <cfRule type="cellIs" dxfId="65" priority="57" operator="between">
      <formula>$I$89</formula>
      <formula>$P$89</formula>
    </cfRule>
    <cfRule type="cellIs" dxfId="64" priority="58" operator="greaterThan">
      <formula>$P$89</formula>
    </cfRule>
    <cfRule type="cellIs" dxfId="63" priority="59" operator="lessThan">
      <formula>$I$89</formula>
    </cfRule>
  </conditionalFormatting>
  <conditionalFormatting sqref="Q87:AS87 Q93:AS93 Q102:AS102 Q105:AS105 Q108:AS108 Q111:AS111 Q114:AS114 Q117:AS117 Q120:AS120 Q90:AS90 Q96:AS96 Q99:AS99">
    <cfRule type="cellIs" dxfId="62" priority="60" operator="between">
      <formula>$I$86</formula>
      <formula>$P$86</formula>
    </cfRule>
    <cfRule type="cellIs" dxfId="61" priority="61" operator="greaterThan">
      <formula>$P$86</formula>
    </cfRule>
    <cfRule type="cellIs" dxfId="60" priority="62" operator="lessThan">
      <formula>$I$86</formula>
    </cfRule>
  </conditionalFormatting>
  <conditionalFormatting sqref="Q139:AS139 T149:AS151">
    <cfRule type="cellIs" dxfId="59" priority="63" operator="between">
      <formula>$I$139</formula>
      <formula>$P$139</formula>
    </cfRule>
    <cfRule type="cellIs" dxfId="58" priority="64" operator="lessThan">
      <formula>$I$139</formula>
    </cfRule>
    <cfRule type="cellIs" dxfId="57" priority="65" operator="greaterThan">
      <formula>$P$139</formula>
    </cfRule>
  </conditionalFormatting>
  <conditionalFormatting sqref="Q126:AS138">
    <cfRule type="cellIs" dxfId="56" priority="66" operator="between">
      <formula>$I$126</formula>
      <formula>$P$126</formula>
    </cfRule>
    <cfRule type="cellIs" dxfId="55" priority="67" operator="lessThan">
      <formula>$I$126</formula>
    </cfRule>
    <cfRule type="cellIs" dxfId="54" priority="68" operator="greaterThan">
      <formula>$P$126</formula>
    </cfRule>
  </conditionalFormatting>
  <conditionalFormatting sqref="Q35:AS35">
    <cfRule type="cellIs" dxfId="53" priority="69" operator="between">
      <formula>$J$35</formula>
      <formula>$N$35</formula>
    </cfRule>
    <cfRule type="cellIs" dxfId="52" priority="70" operator="lessThan">
      <formula>$I$35</formula>
    </cfRule>
    <cfRule type="cellIs" dxfId="51" priority="71" operator="greaterThan">
      <formula>$P$35</formula>
    </cfRule>
  </conditionalFormatting>
  <conditionalFormatting sqref="Q36:AS36">
    <cfRule type="cellIs" dxfId="50" priority="72" operator="between">
      <formula>J36</formula>
      <formula>N36</formula>
    </cfRule>
    <cfRule type="cellIs" dxfId="49" priority="73" operator="greaterThan">
      <formula>P36</formula>
    </cfRule>
    <cfRule type="cellIs" dxfId="48" priority="74" operator="lessThan">
      <formula>I36</formula>
    </cfRule>
  </conditionalFormatting>
  <conditionalFormatting sqref="Q37:AS37">
    <cfRule type="cellIs" dxfId="47" priority="75" operator="between">
      <formula>$J$37</formula>
      <formula>$N$37</formula>
    </cfRule>
    <cfRule type="cellIs" dxfId="46" priority="76" operator="greaterThan">
      <formula>$P$37</formula>
    </cfRule>
    <cfRule type="cellIs" dxfId="45" priority="77" operator="lessThan">
      <formula>$I$37</formula>
    </cfRule>
  </conditionalFormatting>
  <conditionalFormatting sqref="Q47:AS47">
    <cfRule type="cellIs" dxfId="44" priority="78" operator="between">
      <formula>$P$47</formula>
      <formula>$I$47</formula>
    </cfRule>
    <cfRule type="cellIs" dxfId="43" priority="79" operator="lessThan">
      <formula>$P$47</formula>
    </cfRule>
    <cfRule type="cellIs" dxfId="42" priority="80" operator="greaterThan">
      <formula>$I$47</formula>
    </cfRule>
  </conditionalFormatting>
  <conditionalFormatting sqref="Q49:AS49">
    <cfRule type="cellIs" dxfId="41" priority="81" operator="between">
      <formula>$P$49</formula>
      <formula>$I$49</formula>
    </cfRule>
    <cfRule type="cellIs" dxfId="40" priority="82" operator="lessThan">
      <formula>$P$49</formula>
    </cfRule>
    <cfRule type="cellIs" dxfId="39" priority="83" operator="greaterThan">
      <formula>$I$49</formula>
    </cfRule>
  </conditionalFormatting>
  <conditionalFormatting sqref="Q51:AS51">
    <cfRule type="cellIs" dxfId="38" priority="84" operator="between">
      <formula>$J$51</formula>
      <formula>$N$51</formula>
    </cfRule>
    <cfRule type="cellIs" dxfId="37" priority="85" operator="lessThan">
      <formula>$P$51</formula>
    </cfRule>
    <cfRule type="cellIs" dxfId="36" priority="86" operator="greaterThan">
      <formula>$I$51</formula>
    </cfRule>
  </conditionalFormatting>
  <conditionalFormatting sqref="Q52:AS52">
    <cfRule type="cellIs" dxfId="35" priority="87" operator="between">
      <formula>$J$52</formula>
      <formula>$N$52</formula>
    </cfRule>
    <cfRule type="cellIs" dxfId="34" priority="88" operator="lessThan">
      <formula>$P$52</formula>
    </cfRule>
    <cfRule type="cellIs" dxfId="33" priority="89" operator="greaterThan">
      <formula>$I$52</formula>
    </cfRule>
  </conditionalFormatting>
  <conditionalFormatting sqref="Q83:AS83">
    <cfRule type="cellIs" dxfId="32" priority="90" operator="between">
      <formula>$I$83</formula>
      <formula>$P$83</formula>
    </cfRule>
    <cfRule type="cellIs" dxfId="31" priority="91" operator="greaterThan">
      <formula>$P$83</formula>
    </cfRule>
    <cfRule type="cellIs" dxfId="30" priority="92" operator="lessThan">
      <formula>$I$83</formula>
    </cfRule>
  </conditionalFormatting>
  <conditionalFormatting sqref="Q142:AS142">
    <cfRule type="cellIs" dxfId="29" priority="93" operator="between">
      <formula>$I$139</formula>
      <formula>$P$139</formula>
    </cfRule>
    <cfRule type="cellIs" dxfId="28" priority="94" operator="lessThan">
      <formula>$I$139</formula>
    </cfRule>
    <cfRule type="cellIs" dxfId="27" priority="95" operator="greaterThan">
      <formula>$P$139</formula>
    </cfRule>
  </conditionalFormatting>
  <conditionalFormatting sqref="Q140:AS141">
    <cfRule type="cellIs" dxfId="26" priority="96" operator="between">
      <formula>$I$139</formula>
      <formula>$P$139</formula>
    </cfRule>
    <cfRule type="cellIs" dxfId="25" priority="97" operator="lessThan">
      <formula>$I$139</formula>
    </cfRule>
    <cfRule type="cellIs" dxfId="24" priority="98" operator="greaterThan">
      <formula>$P$139</formula>
    </cfRule>
  </conditionalFormatting>
  <conditionalFormatting sqref="Q143:AS148">
    <cfRule type="cellIs" dxfId="23" priority="99" operator="between">
      <formula>$I$139</formula>
      <formula>$P$139</formula>
    </cfRule>
    <cfRule type="cellIs" dxfId="22" priority="100" operator="lessThan">
      <formula>$I$139</formula>
    </cfRule>
    <cfRule type="cellIs" dxfId="21" priority="101" operator="greaterThan">
      <formula>$P$139</formula>
    </cfRule>
  </conditionalFormatting>
  <conditionalFormatting sqref="Q31:AS31">
    <cfRule type="cellIs" dxfId="20" priority="102" operator="between">
      <formula>$J$31</formula>
      <formula>$N$31</formula>
    </cfRule>
    <cfRule type="cellIs" dxfId="19" priority="103" operator="lessThan">
      <formula>$P$31</formula>
    </cfRule>
    <cfRule type="cellIs" dxfId="18" priority="104" operator="greaterThan">
      <formula>$I$31</formula>
    </cfRule>
  </conditionalFormatting>
  <conditionalFormatting sqref="Q32:AS32">
    <cfRule type="cellIs" dxfId="17" priority="105" operator="between">
      <formula>$J$32</formula>
      <formula>$N$32</formula>
    </cfRule>
    <cfRule type="cellIs" dxfId="16" priority="106" operator="lessThan">
      <formula>$P$32</formula>
    </cfRule>
    <cfRule type="cellIs" dxfId="15" priority="107" operator="greaterThan">
      <formula>$I$32</formula>
    </cfRule>
  </conditionalFormatting>
  <conditionalFormatting sqref="AD34:AS34">
    <cfRule type="cellIs" dxfId="14" priority="108" operator="between">
      <formula>$J$34</formula>
      <formula>$N$34</formula>
    </cfRule>
    <cfRule type="cellIs" dxfId="13" priority="109" operator="lessThan">
      <formula>$P$34</formula>
    </cfRule>
    <cfRule type="cellIs" dxfId="12" priority="110" operator="greaterThan">
      <formula>$I$34</formula>
    </cfRule>
  </conditionalFormatting>
  <conditionalFormatting sqref="Q33:AS33">
    <cfRule type="cellIs" dxfId="11" priority="111" operator="between">
      <formula>$J$33</formula>
      <formula>$N$33</formula>
    </cfRule>
    <cfRule type="cellIs" dxfId="10" priority="112" operator="lessThan">
      <formula>$P$33</formula>
    </cfRule>
    <cfRule type="cellIs" dxfId="9" priority="113" operator="greaterThan">
      <formula>$I$33</formula>
    </cfRule>
  </conditionalFormatting>
  <conditionalFormatting sqref="Q70:AS70">
    <cfRule type="cellIs" dxfId="8" priority="114" operator="between">
      <formula>$J$70</formula>
      <formula>$N$70</formula>
    </cfRule>
    <cfRule type="cellIs" dxfId="7" priority="115" operator="lessThan">
      <formula>$I$70</formula>
    </cfRule>
    <cfRule type="cellIs" dxfId="6" priority="116" operator="greaterThan">
      <formula>$P$70</formula>
    </cfRule>
  </conditionalFormatting>
  <conditionalFormatting sqref="Q71:AS79">
    <cfRule type="cellIs" dxfId="5" priority="117" operator="between">
      <formula>$J$70</formula>
      <formula>$N$70</formula>
    </cfRule>
    <cfRule type="cellIs" dxfId="4" priority="118" operator="lessThan">
      <formula>$I$70</formula>
    </cfRule>
    <cfRule type="cellIs" dxfId="3" priority="119" operator="greaterThan">
      <formula>$P$70</formula>
    </cfRule>
  </conditionalFormatting>
  <conditionalFormatting sqref="T80:AS82">
    <cfRule type="cellIs" dxfId="2" priority="120" operator="between">
      <formula>$J$70</formula>
      <formula>$N$70</formula>
    </cfRule>
    <cfRule type="cellIs" dxfId="1" priority="121" operator="lessThan">
      <formula>$I$70</formula>
    </cfRule>
    <cfRule type="cellIs" dxfId="0" priority="122" operator="greaterThan">
      <formula>$P$70</formula>
    </cfRule>
  </conditionalFormatting>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dimension ref="A1"/>
  <sheetViews>
    <sheetView workbookViewId="0">
      <selection activeCell="G27" sqref="G27"/>
    </sheetView>
  </sheetViews>
  <sheetFormatPr baseColWidth="10" defaultColWidth="10.88671875" defaultRowHeight="14.4"/>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390</TotalTime>
  <Application>LibreOffice/6.3.0.4$Windows_X86_64 LibreOffice_project/057fc023c990d676a43019934386b85b21a9ee99</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Yancy Parissos Elizondo</dc:creator>
  <cp:lastModifiedBy>yparissos</cp:lastModifiedBy>
  <cp:revision>24</cp:revision>
  <dcterms:created xsi:type="dcterms:W3CDTF">2015-06-05T18:19:34Z</dcterms:created>
  <dcterms:modified xsi:type="dcterms:W3CDTF">2020-08-27T20:56:28Z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