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jcr-my.sharepoint.com/personal/dariasri_poder-judicial_go_cr/Documents/LIBERIA-/00.1. SEGUIMIENTOS ICJ GUANACASTE/INDICADORES 2020/04. Juzgado Contravencional de Abangares/Julio/"/>
    </mc:Choice>
  </mc:AlternateContent>
  <xr:revisionPtr revIDLastSave="14" documentId="13_ncr:1_{A84CB63B-C212-4DA3-8F0B-9CD086D97889}" xr6:coauthVersionLast="45" xr6:coauthVersionMax="45" xr10:uidLastSave="{47212F69-7D37-47FD-9312-1C230B12EFA1}"/>
  <bookViews>
    <workbookView xWindow="-108" yWindow="-108" windowWidth="22320" windowHeight="13176" tabRatio="500" activeTab="2" xr2:uid="{00000000-000D-0000-FFFF-FFFF00000000}"/>
  </bookViews>
  <sheets>
    <sheet name="1.Cálculo de Cuota" sheetId="1" r:id="rId1"/>
    <sheet name="2.Métricas" sheetId="2" r:id="rId2"/>
    <sheet name="3.Indicadores" sheetId="3" r:id="rId3"/>
    <sheet name="Control de Cambios" sheetId="4" r:id="rId4"/>
  </sheets>
  <definedNames>
    <definedName name="___xlfn_IFERROR">#N/A</definedName>
    <definedName name="__xlfn_IFERROR">NA()</definedName>
    <definedName name="_AtRisk_FitDataRange_FIT_BE877_718C7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F26" i="3" l="1"/>
  <c r="AG26" i="3"/>
  <c r="AH26" i="3"/>
  <c r="AI26" i="3"/>
  <c r="AJ26" i="3"/>
  <c r="AK26" i="3"/>
  <c r="AL26" i="3"/>
  <c r="AM26" i="3"/>
  <c r="AE26" i="3"/>
  <c r="AD26" i="3"/>
  <c r="AC26" i="3"/>
  <c r="D97" i="3" l="1"/>
  <c r="AM79" i="3"/>
  <c r="AL79" i="3"/>
  <c r="AK79" i="3"/>
  <c r="AJ79" i="3"/>
  <c r="AI79" i="3"/>
  <c r="AH79" i="3"/>
  <c r="AG79" i="3"/>
  <c r="AF79" i="3"/>
  <c r="AE79" i="3"/>
  <c r="AD79" i="3"/>
  <c r="AC79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I79" i="3"/>
  <c r="G79" i="3"/>
  <c r="AM78" i="3"/>
  <c r="AL78" i="3"/>
  <c r="AK78" i="3"/>
  <c r="AJ78" i="3"/>
  <c r="AI78" i="3"/>
  <c r="AH78" i="3"/>
  <c r="AG78" i="3"/>
  <c r="AF78" i="3"/>
  <c r="AE78" i="3"/>
  <c r="AD78" i="3"/>
  <c r="AC78" i="3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I78" i="3"/>
  <c r="G78" i="3"/>
  <c r="AM75" i="3"/>
  <c r="AL75" i="3"/>
  <c r="AK75" i="3"/>
  <c r="AJ75" i="3"/>
  <c r="AI75" i="3"/>
  <c r="AH75" i="3"/>
  <c r="AG75" i="3"/>
  <c r="AF75" i="3"/>
  <c r="AE75" i="3"/>
  <c r="AD75" i="3"/>
  <c r="AC75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I75" i="3"/>
  <c r="G75" i="3"/>
  <c r="L72" i="3"/>
  <c r="L71" i="3"/>
  <c r="L70" i="3"/>
  <c r="AM69" i="3"/>
  <c r="AL69" i="3"/>
  <c r="AK69" i="3"/>
  <c r="AJ69" i="3"/>
  <c r="AI69" i="3"/>
  <c r="AH69" i="3"/>
  <c r="AG69" i="3"/>
  <c r="AF69" i="3"/>
  <c r="AE69" i="3"/>
  <c r="AD69" i="3"/>
  <c r="AC69" i="3"/>
  <c r="AB69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I69" i="3"/>
  <c r="G69" i="3"/>
  <c r="AM68" i="3"/>
  <c r="AL68" i="3"/>
  <c r="AK68" i="3"/>
  <c r="AJ68" i="3"/>
  <c r="AI68" i="3"/>
  <c r="AH68" i="3"/>
  <c r="AG68" i="3"/>
  <c r="AF68" i="3"/>
  <c r="AE68" i="3"/>
  <c r="AD68" i="3"/>
  <c r="AC68" i="3"/>
  <c r="AB68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I68" i="3"/>
  <c r="G68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I67" i="3"/>
  <c r="G67" i="3"/>
  <c r="AM66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I66" i="3"/>
  <c r="G66" i="3"/>
  <c r="AM65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I65" i="3"/>
  <c r="G65" i="3"/>
  <c r="AM64" i="3"/>
  <c r="AL64" i="3"/>
  <c r="AK64" i="3"/>
  <c r="AJ64" i="3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I64" i="3"/>
  <c r="G64" i="3"/>
  <c r="AM63" i="3"/>
  <c r="AL63" i="3"/>
  <c r="AK63" i="3"/>
  <c r="AJ63" i="3"/>
  <c r="AI63" i="3"/>
  <c r="AH63" i="3"/>
  <c r="AG63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I63" i="3"/>
  <c r="G63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I62" i="3"/>
  <c r="G62" i="3"/>
  <c r="AM61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Y59" i="3" s="1"/>
  <c r="X61" i="3"/>
  <c r="W61" i="3"/>
  <c r="V61" i="3"/>
  <c r="V59" i="3" s="1"/>
  <c r="U61" i="3"/>
  <c r="U59" i="3" s="1"/>
  <c r="T61" i="3"/>
  <c r="S61" i="3"/>
  <c r="R61" i="3"/>
  <c r="Q61" i="3"/>
  <c r="Q59" i="3" s="1"/>
  <c r="P61" i="3"/>
  <c r="O61" i="3"/>
  <c r="N61" i="3"/>
  <c r="M61" i="3"/>
  <c r="L61" i="3"/>
  <c r="I61" i="3"/>
  <c r="G61" i="3"/>
  <c r="AM60" i="3"/>
  <c r="AL60" i="3"/>
  <c r="AK60" i="3"/>
  <c r="AJ60" i="3"/>
  <c r="AI60" i="3"/>
  <c r="AH60" i="3"/>
  <c r="AG60" i="3"/>
  <c r="AF60" i="3"/>
  <c r="AE60" i="3"/>
  <c r="AD60" i="3"/>
  <c r="AC60" i="3"/>
  <c r="AB60" i="3"/>
  <c r="AA60" i="3"/>
  <c r="AA59" i="3" s="1"/>
  <c r="Z60" i="3"/>
  <c r="Y60" i="3"/>
  <c r="X60" i="3"/>
  <c r="X59" i="3" s="1"/>
  <c r="W60" i="3"/>
  <c r="W59" i="3" s="1"/>
  <c r="V60" i="3"/>
  <c r="U60" i="3"/>
  <c r="T60" i="3"/>
  <c r="T59" i="3" s="1"/>
  <c r="S60" i="3"/>
  <c r="S59" i="3" s="1"/>
  <c r="R60" i="3"/>
  <c r="Q60" i="3"/>
  <c r="P60" i="3"/>
  <c r="P59" i="3" s="1"/>
  <c r="O60" i="3"/>
  <c r="O59" i="3" s="1"/>
  <c r="N60" i="3"/>
  <c r="M60" i="3"/>
  <c r="L60" i="3"/>
  <c r="L59" i="3" s="1"/>
  <c r="I60" i="3"/>
  <c r="G60" i="3"/>
  <c r="M59" i="3"/>
  <c r="K59" i="3"/>
  <c r="I59" i="3" s="1"/>
  <c r="F59" i="3"/>
  <c r="G59" i="3" s="1"/>
  <c r="L58" i="3"/>
  <c r="AM57" i="3"/>
  <c r="AL57" i="3"/>
  <c r="AK57" i="3"/>
  <c r="AJ57" i="3"/>
  <c r="AI57" i="3"/>
  <c r="AH57" i="3"/>
  <c r="AG57" i="3"/>
  <c r="AF57" i="3"/>
  <c r="AE57" i="3"/>
  <c r="AD57" i="3"/>
  <c r="AC57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L56" i="3"/>
  <c r="L55" i="3"/>
  <c r="L54" i="3"/>
  <c r="L53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I52" i="3"/>
  <c r="G52" i="3"/>
  <c r="AM51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I51" i="3"/>
  <c r="G51" i="3"/>
  <c r="AM50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I50" i="3"/>
  <c r="G50" i="3"/>
  <c r="AM49" i="3"/>
  <c r="AL49" i="3"/>
  <c r="AK49" i="3"/>
  <c r="AK47" i="3" s="1"/>
  <c r="AJ49" i="3"/>
  <c r="AI49" i="3"/>
  <c r="AH49" i="3"/>
  <c r="AG49" i="3"/>
  <c r="AG47" i="3" s="1"/>
  <c r="AF49" i="3"/>
  <c r="AE49" i="3"/>
  <c r="AD49" i="3"/>
  <c r="AC49" i="3"/>
  <c r="AC47" i="3" s="1"/>
  <c r="AB49" i="3"/>
  <c r="AA49" i="3"/>
  <c r="Z49" i="3"/>
  <c r="Y49" i="3"/>
  <c r="Y47" i="3" s="1"/>
  <c r="X49" i="3"/>
  <c r="W49" i="3"/>
  <c r="V49" i="3"/>
  <c r="U49" i="3"/>
  <c r="U47" i="3" s="1"/>
  <c r="T49" i="3"/>
  <c r="S49" i="3"/>
  <c r="R49" i="3"/>
  <c r="Q49" i="3"/>
  <c r="Q47" i="3" s="1"/>
  <c r="P49" i="3"/>
  <c r="O49" i="3"/>
  <c r="N49" i="3"/>
  <c r="M49" i="3"/>
  <c r="M47" i="3" s="1"/>
  <c r="L49" i="3"/>
  <c r="I49" i="3"/>
  <c r="G49" i="3"/>
  <c r="AM48" i="3"/>
  <c r="AM47" i="3" s="1"/>
  <c r="AL48" i="3"/>
  <c r="AK48" i="3"/>
  <c r="AJ48" i="3"/>
  <c r="AJ47" i="3" s="1"/>
  <c r="AI48" i="3"/>
  <c r="AI47" i="3" s="1"/>
  <c r="AH48" i="3"/>
  <c r="AG48" i="3"/>
  <c r="AF48" i="3"/>
  <c r="AF47" i="3" s="1"/>
  <c r="AE48" i="3"/>
  <c r="AE47" i="3" s="1"/>
  <c r="AD48" i="3"/>
  <c r="AC48" i="3"/>
  <c r="AB48" i="3"/>
  <c r="AB47" i="3" s="1"/>
  <c r="AA48" i="3"/>
  <c r="AA47" i="3" s="1"/>
  <c r="Z48" i="3"/>
  <c r="Y48" i="3"/>
  <c r="X48" i="3"/>
  <c r="X47" i="3" s="1"/>
  <c r="W48" i="3"/>
  <c r="W47" i="3" s="1"/>
  <c r="V48" i="3"/>
  <c r="U48" i="3"/>
  <c r="T48" i="3"/>
  <c r="T47" i="3" s="1"/>
  <c r="S48" i="3"/>
  <c r="S47" i="3" s="1"/>
  <c r="R48" i="3"/>
  <c r="Q48" i="3"/>
  <c r="P48" i="3"/>
  <c r="P47" i="3" s="1"/>
  <c r="O48" i="3"/>
  <c r="O47" i="3" s="1"/>
  <c r="N48" i="3"/>
  <c r="M48" i="3"/>
  <c r="L48" i="3"/>
  <c r="L47" i="3" s="1"/>
  <c r="I48" i="3"/>
  <c r="G48" i="3"/>
  <c r="AL47" i="3"/>
  <c r="AH47" i="3"/>
  <c r="AD47" i="3"/>
  <c r="Z47" i="3"/>
  <c r="V47" i="3"/>
  <c r="R47" i="3"/>
  <c r="N47" i="3"/>
  <c r="K47" i="3"/>
  <c r="I47" i="3"/>
  <c r="F47" i="3"/>
  <c r="G47" i="3" s="1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I46" i="3"/>
  <c r="G46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I45" i="3"/>
  <c r="G45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I44" i="3"/>
  <c r="G44" i="3"/>
  <c r="AM43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AA41" i="3" s="1"/>
  <c r="Z43" i="3"/>
  <c r="Z41" i="3" s="1"/>
  <c r="Y43" i="3"/>
  <c r="X43" i="3"/>
  <c r="W43" i="3"/>
  <c r="W41" i="3" s="1"/>
  <c r="V43" i="3"/>
  <c r="V41" i="3" s="1"/>
  <c r="U43" i="3"/>
  <c r="T43" i="3"/>
  <c r="S43" i="3"/>
  <c r="S41" i="3" s="1"/>
  <c r="R43" i="3"/>
  <c r="R41" i="3" s="1"/>
  <c r="Q43" i="3"/>
  <c r="P43" i="3"/>
  <c r="O43" i="3"/>
  <c r="O41" i="3" s="1"/>
  <c r="N43" i="3"/>
  <c r="N41" i="3" s="1"/>
  <c r="M43" i="3"/>
  <c r="L43" i="3"/>
  <c r="I43" i="3"/>
  <c r="G43" i="3"/>
  <c r="AM42" i="3"/>
  <c r="AL42" i="3"/>
  <c r="AK42" i="3"/>
  <c r="AK41" i="3" s="1"/>
  <c r="AJ42" i="3"/>
  <c r="AJ41" i="3" s="1"/>
  <c r="AI42" i="3"/>
  <c r="AH42" i="3"/>
  <c r="AG42" i="3"/>
  <c r="AG41" i="3" s="1"/>
  <c r="AF42" i="3"/>
  <c r="AF41" i="3" s="1"/>
  <c r="AE42" i="3"/>
  <c r="AD42" i="3"/>
  <c r="AC42" i="3"/>
  <c r="AB42" i="3"/>
  <c r="AB41" i="3" s="1"/>
  <c r="AA42" i="3"/>
  <c r="Z42" i="3"/>
  <c r="Y42" i="3"/>
  <c r="X42" i="3"/>
  <c r="X41" i="3" s="1"/>
  <c r="W42" i="3"/>
  <c r="V42" i="3"/>
  <c r="U42" i="3"/>
  <c r="T42" i="3"/>
  <c r="T41" i="3" s="1"/>
  <c r="S42" i="3"/>
  <c r="R42" i="3"/>
  <c r="Q42" i="3"/>
  <c r="P42" i="3"/>
  <c r="P41" i="3" s="1"/>
  <c r="O42" i="3"/>
  <c r="N42" i="3"/>
  <c r="M42" i="3"/>
  <c r="L42" i="3"/>
  <c r="L41" i="3" s="1"/>
  <c r="I42" i="3"/>
  <c r="G42" i="3"/>
  <c r="AM41" i="3"/>
  <c r="AL41" i="3"/>
  <c r="AI41" i="3"/>
  <c r="AH41" i="3"/>
  <c r="AE41" i="3"/>
  <c r="AC41" i="3"/>
  <c r="Y41" i="3"/>
  <c r="U41" i="3"/>
  <c r="Q41" i="3"/>
  <c r="M41" i="3"/>
  <c r="I41" i="3"/>
  <c r="G41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I40" i="3"/>
  <c r="G40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I39" i="3"/>
  <c r="G39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I38" i="3"/>
  <c r="G38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I37" i="3"/>
  <c r="G37" i="3"/>
  <c r="AM36" i="3"/>
  <c r="AM35" i="3" s="1"/>
  <c r="AL36" i="3"/>
  <c r="AK36" i="3"/>
  <c r="AJ36" i="3"/>
  <c r="AJ35" i="3" s="1"/>
  <c r="AI36" i="3"/>
  <c r="AI35" i="3" s="1"/>
  <c r="AH36" i="3"/>
  <c r="AG36" i="3"/>
  <c r="AF36" i="3"/>
  <c r="AF35" i="3" s="1"/>
  <c r="AE36" i="3"/>
  <c r="AE35" i="3" s="1"/>
  <c r="AD36" i="3"/>
  <c r="AC36" i="3"/>
  <c r="AB36" i="3"/>
  <c r="AB35" i="3" s="1"/>
  <c r="AA36" i="3"/>
  <c r="AA35" i="3" s="1"/>
  <c r="Z36" i="3"/>
  <c r="Y36" i="3"/>
  <c r="X36" i="3"/>
  <c r="X35" i="3" s="1"/>
  <c r="W36" i="3"/>
  <c r="W35" i="3" s="1"/>
  <c r="V36" i="3"/>
  <c r="U36" i="3"/>
  <c r="T36" i="3"/>
  <c r="T35" i="3" s="1"/>
  <c r="S36" i="3"/>
  <c r="S35" i="3" s="1"/>
  <c r="R36" i="3"/>
  <c r="Q36" i="3"/>
  <c r="P36" i="3"/>
  <c r="P35" i="3" s="1"/>
  <c r="O36" i="3"/>
  <c r="O35" i="3" s="1"/>
  <c r="N36" i="3"/>
  <c r="M36" i="3"/>
  <c r="L36" i="3"/>
  <c r="L35" i="3" s="1"/>
  <c r="I36" i="3"/>
  <c r="G36" i="3"/>
  <c r="AL35" i="3"/>
  <c r="AK35" i="3"/>
  <c r="AH35" i="3"/>
  <c r="AG35" i="3"/>
  <c r="AD35" i="3"/>
  <c r="AC35" i="3"/>
  <c r="Z35" i="3"/>
  <c r="Y35" i="3"/>
  <c r="V35" i="3"/>
  <c r="U35" i="3"/>
  <c r="R35" i="3"/>
  <c r="Q35" i="3"/>
  <c r="N35" i="3"/>
  <c r="M35" i="3"/>
  <c r="K35" i="3"/>
  <c r="I35" i="3"/>
  <c r="G35" i="3"/>
  <c r="F35" i="3"/>
  <c r="L34" i="3"/>
  <c r="I34" i="3"/>
  <c r="G34" i="3"/>
  <c r="L33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AA26" i="3" s="1"/>
  <c r="Z31" i="3"/>
  <c r="Y31" i="3"/>
  <c r="X31" i="3"/>
  <c r="W31" i="3"/>
  <c r="V31" i="3"/>
  <c r="U31" i="3"/>
  <c r="T31" i="3"/>
  <c r="S31" i="3"/>
  <c r="S26" i="3" s="1"/>
  <c r="R31" i="3"/>
  <c r="Q31" i="3"/>
  <c r="P31" i="3"/>
  <c r="O31" i="3"/>
  <c r="N31" i="3"/>
  <c r="M31" i="3"/>
  <c r="L31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Z26" i="3" s="1"/>
  <c r="Y27" i="3"/>
  <c r="X27" i="3"/>
  <c r="W27" i="3"/>
  <c r="W26" i="3" s="1"/>
  <c r="V27" i="3"/>
  <c r="U27" i="3"/>
  <c r="T27" i="3"/>
  <c r="T26" i="3" s="1"/>
  <c r="S27" i="3"/>
  <c r="R27" i="3"/>
  <c r="Q27" i="3"/>
  <c r="P27" i="3"/>
  <c r="O27" i="3"/>
  <c r="N27" i="3"/>
  <c r="N26" i="3" s="1"/>
  <c r="M27" i="3"/>
  <c r="L27" i="3"/>
  <c r="I27" i="3"/>
  <c r="G27" i="3"/>
  <c r="Q26" i="3"/>
  <c r="L26" i="3"/>
  <c r="L25" i="3"/>
  <c r="AC23" i="3"/>
  <c r="L23" i="3"/>
  <c r="I23" i="3"/>
  <c r="G23" i="3"/>
  <c r="AJ22" i="3"/>
  <c r="L22" i="3"/>
  <c r="I22" i="3"/>
  <c r="G22" i="3"/>
  <c r="T21" i="3"/>
  <c r="I21" i="3"/>
  <c r="G21" i="3"/>
  <c r="R20" i="3"/>
  <c r="I20" i="3"/>
  <c r="G20" i="3"/>
  <c r="U19" i="3"/>
  <c r="U18" i="3" s="1"/>
  <c r="I19" i="3"/>
  <c r="G19" i="3"/>
  <c r="K18" i="3"/>
  <c r="I18" i="3"/>
  <c r="G18" i="3"/>
  <c r="F18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I17" i="3"/>
  <c r="G17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I16" i="3"/>
  <c r="G16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I15" i="3"/>
  <c r="G15" i="3"/>
  <c r="AM14" i="3"/>
  <c r="AL14" i="3"/>
  <c r="AK14" i="3"/>
  <c r="AJ14" i="3"/>
  <c r="AI14" i="3"/>
  <c r="AI12" i="3" s="1"/>
  <c r="AI24" i="3" s="1"/>
  <c r="AH14" i="3"/>
  <c r="AG14" i="3"/>
  <c r="AF14" i="3"/>
  <c r="AE14" i="3"/>
  <c r="AD14" i="3"/>
  <c r="AC14" i="3"/>
  <c r="AB14" i="3"/>
  <c r="AA14" i="3"/>
  <c r="AA12" i="3" s="1"/>
  <c r="Z14" i="3"/>
  <c r="Y14" i="3"/>
  <c r="X14" i="3"/>
  <c r="W14" i="3"/>
  <c r="V14" i="3"/>
  <c r="U14" i="3"/>
  <c r="T14" i="3"/>
  <c r="S14" i="3"/>
  <c r="S12" i="3" s="1"/>
  <c r="R14" i="3"/>
  <c r="Q14" i="3"/>
  <c r="P14" i="3"/>
  <c r="O14" i="3"/>
  <c r="N14" i="3"/>
  <c r="M14" i="3"/>
  <c r="L14" i="3"/>
  <c r="I14" i="3"/>
  <c r="G14" i="3"/>
  <c r="AM13" i="3"/>
  <c r="AL13" i="3"/>
  <c r="AL12" i="3" s="1"/>
  <c r="AK13" i="3"/>
  <c r="AK12" i="3" s="1"/>
  <c r="AJ13" i="3"/>
  <c r="AI13" i="3"/>
  <c r="AH13" i="3"/>
  <c r="AH12" i="3" s="1"/>
  <c r="AG13" i="3"/>
  <c r="AG12" i="3" s="1"/>
  <c r="AF13" i="3"/>
  <c r="AE13" i="3"/>
  <c r="AD13" i="3"/>
  <c r="AD12" i="3" s="1"/>
  <c r="AC13" i="3"/>
  <c r="AC12" i="3" s="1"/>
  <c r="AC24" i="3" s="1"/>
  <c r="AB13" i="3"/>
  <c r="AA13" i="3"/>
  <c r="Z13" i="3"/>
  <c r="Z12" i="3" s="1"/>
  <c r="Y13" i="3"/>
  <c r="Y12" i="3" s="1"/>
  <c r="X13" i="3"/>
  <c r="W13" i="3"/>
  <c r="V13" i="3"/>
  <c r="V12" i="3" s="1"/>
  <c r="U13" i="3"/>
  <c r="U12" i="3" s="1"/>
  <c r="T13" i="3"/>
  <c r="S13" i="3"/>
  <c r="R13" i="3"/>
  <c r="R12" i="3" s="1"/>
  <c r="Q13" i="3"/>
  <c r="Q12" i="3" s="1"/>
  <c r="Q24" i="3" s="1"/>
  <c r="P13" i="3"/>
  <c r="O13" i="3"/>
  <c r="N13" i="3"/>
  <c r="N12" i="3" s="1"/>
  <c r="M13" i="3"/>
  <c r="M12" i="3" s="1"/>
  <c r="L13" i="3"/>
  <c r="I13" i="3"/>
  <c r="G13" i="3"/>
  <c r="AM12" i="3"/>
  <c r="AJ12" i="3"/>
  <c r="AF12" i="3"/>
  <c r="AE12" i="3"/>
  <c r="AB12" i="3"/>
  <c r="X12" i="3"/>
  <c r="W12" i="3"/>
  <c r="T12" i="3"/>
  <c r="P12" i="3"/>
  <c r="O12" i="3"/>
  <c r="L12" i="3"/>
  <c r="K12" i="3"/>
  <c r="I12" i="3" s="1"/>
  <c r="F12" i="3"/>
  <c r="G12" i="3" s="1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I11" i="3"/>
  <c r="G11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I10" i="3"/>
  <c r="G10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I9" i="3"/>
  <c r="G9" i="3"/>
  <c r="AM8" i="3"/>
  <c r="AL8" i="3"/>
  <c r="AK8" i="3"/>
  <c r="AJ8" i="3"/>
  <c r="AJ6" i="3" s="1"/>
  <c r="AI8" i="3"/>
  <c r="AH8" i="3"/>
  <c r="AG8" i="3"/>
  <c r="AF8" i="3"/>
  <c r="AE8" i="3"/>
  <c r="AD8" i="3"/>
  <c r="AC8" i="3"/>
  <c r="AB8" i="3"/>
  <c r="AB6" i="3" s="1"/>
  <c r="AA8" i="3"/>
  <c r="Z8" i="3"/>
  <c r="Y8" i="3"/>
  <c r="X8" i="3"/>
  <c r="W8" i="3"/>
  <c r="V8" i="3"/>
  <c r="U8" i="3"/>
  <c r="T8" i="3"/>
  <c r="T6" i="3" s="1"/>
  <c r="S8" i="3"/>
  <c r="R8" i="3"/>
  <c r="Q8" i="3"/>
  <c r="P8" i="3"/>
  <c r="O8" i="3"/>
  <c r="N8" i="3"/>
  <c r="M8" i="3"/>
  <c r="L8" i="3"/>
  <c r="L6" i="3" s="1"/>
  <c r="I8" i="3"/>
  <c r="G8" i="3"/>
  <c r="AM7" i="3"/>
  <c r="AM6" i="3" s="1"/>
  <c r="AL7" i="3"/>
  <c r="AL6" i="3" s="1"/>
  <c r="AK7" i="3"/>
  <c r="AJ7" i="3"/>
  <c r="AI7" i="3"/>
  <c r="AI6" i="3" s="1"/>
  <c r="AH7" i="3"/>
  <c r="AH6" i="3" s="1"/>
  <c r="AG7" i="3"/>
  <c r="AF7" i="3"/>
  <c r="AE7" i="3"/>
  <c r="AE6" i="3" s="1"/>
  <c r="AD7" i="3"/>
  <c r="AD6" i="3" s="1"/>
  <c r="AC7" i="3"/>
  <c r="AB7" i="3"/>
  <c r="AA7" i="3"/>
  <c r="AA6" i="3" s="1"/>
  <c r="Z7" i="3"/>
  <c r="Z6" i="3" s="1"/>
  <c r="Y7" i="3"/>
  <c r="X7" i="3"/>
  <c r="W7" i="3"/>
  <c r="W6" i="3" s="1"/>
  <c r="V7" i="3"/>
  <c r="V6" i="3" s="1"/>
  <c r="U7" i="3"/>
  <c r="T7" i="3"/>
  <c r="S7" i="3"/>
  <c r="S6" i="3" s="1"/>
  <c r="R7" i="3"/>
  <c r="R6" i="3" s="1"/>
  <c r="Q7" i="3"/>
  <c r="P7" i="3"/>
  <c r="O7" i="3"/>
  <c r="O6" i="3" s="1"/>
  <c r="N7" i="3"/>
  <c r="N6" i="3" s="1"/>
  <c r="N24" i="3" s="1"/>
  <c r="M7" i="3"/>
  <c r="L7" i="3"/>
  <c r="I7" i="3"/>
  <c r="G7" i="3"/>
  <c r="AK6" i="3"/>
  <c r="AG6" i="3"/>
  <c r="AF6" i="3"/>
  <c r="AC6" i="3"/>
  <c r="Y6" i="3"/>
  <c r="X6" i="3"/>
  <c r="U6" i="3"/>
  <c r="Q6" i="3"/>
  <c r="P6" i="3"/>
  <c r="M6" i="3"/>
  <c r="K6" i="3"/>
  <c r="G6" i="3" s="1"/>
  <c r="F6" i="3"/>
  <c r="I6" i="3" s="1"/>
  <c r="AD153" i="2"/>
  <c r="AC153" i="2"/>
  <c r="AB153" i="2"/>
  <c r="AA153" i="2"/>
  <c r="Z153" i="2"/>
  <c r="Y153" i="2"/>
  <c r="X153" i="2"/>
  <c r="W153" i="2"/>
  <c r="V153" i="2"/>
  <c r="U153" i="2"/>
  <c r="T153" i="2"/>
  <c r="S153" i="2"/>
  <c r="R153" i="2"/>
  <c r="Q153" i="2"/>
  <c r="P153" i="2"/>
  <c r="O153" i="2"/>
  <c r="N153" i="2"/>
  <c r="M153" i="2"/>
  <c r="L153" i="2"/>
  <c r="K153" i="2"/>
  <c r="J153" i="2"/>
  <c r="I153" i="2"/>
  <c r="H153" i="2"/>
  <c r="G153" i="2"/>
  <c r="F153" i="2"/>
  <c r="E153" i="2"/>
  <c r="D153" i="2"/>
  <c r="C153" i="2"/>
  <c r="AD148" i="2"/>
  <c r="AC148" i="2"/>
  <c r="AB148" i="2"/>
  <c r="AA148" i="2"/>
  <c r="Z148" i="2"/>
  <c r="Y148" i="2"/>
  <c r="X148" i="2"/>
  <c r="W148" i="2"/>
  <c r="V148" i="2"/>
  <c r="U148" i="2"/>
  <c r="T148" i="2"/>
  <c r="S148" i="2"/>
  <c r="R148" i="2"/>
  <c r="Q148" i="2"/>
  <c r="P148" i="2"/>
  <c r="O148" i="2"/>
  <c r="N148" i="2"/>
  <c r="M148" i="2"/>
  <c r="L148" i="2"/>
  <c r="K148" i="2"/>
  <c r="J148" i="2"/>
  <c r="I148" i="2"/>
  <c r="H148" i="2"/>
  <c r="G148" i="2"/>
  <c r="F148" i="2"/>
  <c r="E148" i="2"/>
  <c r="D148" i="2"/>
  <c r="C148" i="2"/>
  <c r="AD135" i="2"/>
  <c r="AM19" i="3" s="1"/>
  <c r="AC135" i="2"/>
  <c r="AL19" i="3" s="1"/>
  <c r="AB135" i="2"/>
  <c r="AK19" i="3" s="1"/>
  <c r="AA135" i="2"/>
  <c r="AJ19" i="3" s="1"/>
  <c r="Z135" i="2"/>
  <c r="AI19" i="3" s="1"/>
  <c r="Y135" i="2"/>
  <c r="AH19" i="3" s="1"/>
  <c r="X135" i="2"/>
  <c r="AG19" i="3" s="1"/>
  <c r="W135" i="2"/>
  <c r="AF19" i="3" s="1"/>
  <c r="V135" i="2"/>
  <c r="AE19" i="3" s="1"/>
  <c r="U135" i="2"/>
  <c r="AD19" i="3" s="1"/>
  <c r="T135" i="2"/>
  <c r="AC19" i="3" s="1"/>
  <c r="S135" i="2"/>
  <c r="AB19" i="3" s="1"/>
  <c r="AB18" i="3" s="1"/>
  <c r="R135" i="2"/>
  <c r="AA19" i="3" s="1"/>
  <c r="Q135" i="2"/>
  <c r="Z19" i="3" s="1"/>
  <c r="P135" i="2"/>
  <c r="Y19" i="3" s="1"/>
  <c r="O135" i="2"/>
  <c r="X19" i="3" s="1"/>
  <c r="N135" i="2"/>
  <c r="W19" i="3" s="1"/>
  <c r="M135" i="2"/>
  <c r="V19" i="3" s="1"/>
  <c r="V18" i="3" s="1"/>
  <c r="L135" i="2"/>
  <c r="K135" i="2"/>
  <c r="T19" i="3" s="1"/>
  <c r="J135" i="2"/>
  <c r="S19" i="3" s="1"/>
  <c r="I135" i="2"/>
  <c r="R19" i="3" s="1"/>
  <c r="H135" i="2"/>
  <c r="Q19" i="3" s="1"/>
  <c r="G135" i="2"/>
  <c r="P19" i="3" s="1"/>
  <c r="P18" i="3" s="1"/>
  <c r="F135" i="2"/>
  <c r="O19" i="3" s="1"/>
  <c r="E135" i="2"/>
  <c r="N19" i="3" s="1"/>
  <c r="D135" i="2"/>
  <c r="M19" i="3" s="1"/>
  <c r="C135" i="2"/>
  <c r="L19" i="3" s="1"/>
  <c r="AD126" i="2"/>
  <c r="AC126" i="2"/>
  <c r="AB126" i="2"/>
  <c r="AA126" i="2"/>
  <c r="Z126" i="2"/>
  <c r="Y126" i="2"/>
  <c r="X126" i="2"/>
  <c r="W126" i="2"/>
  <c r="V126" i="2"/>
  <c r="U126" i="2"/>
  <c r="T126" i="2"/>
  <c r="S126" i="2"/>
  <c r="R126" i="2"/>
  <c r="Q126" i="2"/>
  <c r="P126" i="2"/>
  <c r="O126" i="2"/>
  <c r="N126" i="2"/>
  <c r="M126" i="2"/>
  <c r="L126" i="2"/>
  <c r="K126" i="2"/>
  <c r="J126" i="2"/>
  <c r="I126" i="2"/>
  <c r="H126" i="2"/>
  <c r="G126" i="2"/>
  <c r="F126" i="2"/>
  <c r="E126" i="2"/>
  <c r="D126" i="2"/>
  <c r="C126" i="2"/>
  <c r="AD121" i="2"/>
  <c r="AC121" i="2"/>
  <c r="AB121" i="2"/>
  <c r="AA121" i="2"/>
  <c r="Z121" i="2"/>
  <c r="Y121" i="2"/>
  <c r="X121" i="2"/>
  <c r="W121" i="2"/>
  <c r="V121" i="2"/>
  <c r="U121" i="2"/>
  <c r="T121" i="2"/>
  <c r="S121" i="2"/>
  <c r="R121" i="2"/>
  <c r="Q121" i="2"/>
  <c r="P121" i="2"/>
  <c r="O121" i="2"/>
  <c r="N121" i="2"/>
  <c r="M121" i="2"/>
  <c r="L121" i="2"/>
  <c r="K121" i="2"/>
  <c r="J121" i="2"/>
  <c r="I121" i="2"/>
  <c r="H121" i="2"/>
  <c r="G121" i="2"/>
  <c r="F121" i="2"/>
  <c r="E121" i="2"/>
  <c r="D121" i="2"/>
  <c r="C121" i="2"/>
  <c r="AD110" i="2"/>
  <c r="AM20" i="3" s="1"/>
  <c r="AC110" i="2"/>
  <c r="AL20" i="3" s="1"/>
  <c r="AB110" i="2"/>
  <c r="AK20" i="3" s="1"/>
  <c r="AA110" i="2"/>
  <c r="AJ20" i="3" s="1"/>
  <c r="Z110" i="2"/>
  <c r="AI20" i="3" s="1"/>
  <c r="Y110" i="2"/>
  <c r="AH20" i="3" s="1"/>
  <c r="X110" i="2"/>
  <c r="AG20" i="3" s="1"/>
  <c r="W110" i="2"/>
  <c r="AF20" i="3" s="1"/>
  <c r="V110" i="2"/>
  <c r="AE20" i="3" s="1"/>
  <c r="U110" i="2"/>
  <c r="AD20" i="3" s="1"/>
  <c r="T110" i="2"/>
  <c r="AC20" i="3" s="1"/>
  <c r="S110" i="2"/>
  <c r="AB20" i="3" s="1"/>
  <c r="R110" i="2"/>
  <c r="AA20" i="3" s="1"/>
  <c r="Q110" i="2"/>
  <c r="Z20" i="3" s="1"/>
  <c r="P110" i="2"/>
  <c r="Y20" i="3" s="1"/>
  <c r="O110" i="2"/>
  <c r="X20" i="3" s="1"/>
  <c r="N110" i="2"/>
  <c r="W20" i="3" s="1"/>
  <c r="M110" i="2"/>
  <c r="V20" i="3" s="1"/>
  <c r="L110" i="2"/>
  <c r="U20" i="3" s="1"/>
  <c r="K110" i="2"/>
  <c r="T20" i="3" s="1"/>
  <c r="J110" i="2"/>
  <c r="S20" i="3" s="1"/>
  <c r="I110" i="2"/>
  <c r="H110" i="2"/>
  <c r="Q20" i="3" s="1"/>
  <c r="G110" i="2"/>
  <c r="P20" i="3" s="1"/>
  <c r="F110" i="2"/>
  <c r="O20" i="3" s="1"/>
  <c r="E110" i="2"/>
  <c r="N20" i="3" s="1"/>
  <c r="D110" i="2"/>
  <c r="M20" i="3" s="1"/>
  <c r="C110" i="2"/>
  <c r="L20" i="3" s="1"/>
  <c r="AD102" i="2"/>
  <c r="AC102" i="2"/>
  <c r="AB102" i="2"/>
  <c r="AA102" i="2"/>
  <c r="Z102" i="2"/>
  <c r="Y102" i="2"/>
  <c r="X102" i="2"/>
  <c r="W102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C102" i="2"/>
  <c r="AD97" i="2"/>
  <c r="AC97" i="2"/>
  <c r="AB97" i="2"/>
  <c r="AA97" i="2"/>
  <c r="Z97" i="2"/>
  <c r="Y97" i="2"/>
  <c r="X97" i="2"/>
  <c r="W97" i="2"/>
  <c r="V97" i="2"/>
  <c r="U97" i="2"/>
  <c r="T97" i="2"/>
  <c r="S97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E97" i="2"/>
  <c r="D97" i="2"/>
  <c r="C97" i="2"/>
  <c r="AD86" i="2"/>
  <c r="AM21" i="3" s="1"/>
  <c r="AC86" i="2"/>
  <c r="AL21" i="3" s="1"/>
  <c r="AB86" i="2"/>
  <c r="AK21" i="3" s="1"/>
  <c r="AA86" i="2"/>
  <c r="AJ21" i="3" s="1"/>
  <c r="Z86" i="2"/>
  <c r="AI21" i="3" s="1"/>
  <c r="Y86" i="2"/>
  <c r="AH21" i="3" s="1"/>
  <c r="X86" i="2"/>
  <c r="AG21" i="3" s="1"/>
  <c r="W86" i="2"/>
  <c r="AF21" i="3" s="1"/>
  <c r="V86" i="2"/>
  <c r="AE21" i="3" s="1"/>
  <c r="U86" i="2"/>
  <c r="AD21" i="3" s="1"/>
  <c r="T86" i="2"/>
  <c r="AC21" i="3" s="1"/>
  <c r="S86" i="2"/>
  <c r="AB21" i="3" s="1"/>
  <c r="R86" i="2"/>
  <c r="AA21" i="3" s="1"/>
  <c r="Q86" i="2"/>
  <c r="Z21" i="3" s="1"/>
  <c r="P86" i="2"/>
  <c r="Y21" i="3" s="1"/>
  <c r="O86" i="2"/>
  <c r="X21" i="3" s="1"/>
  <c r="N86" i="2"/>
  <c r="W21" i="3" s="1"/>
  <c r="M86" i="2"/>
  <c r="V21" i="3" s="1"/>
  <c r="L86" i="2"/>
  <c r="U21" i="3" s="1"/>
  <c r="K86" i="2"/>
  <c r="J86" i="2"/>
  <c r="S21" i="3" s="1"/>
  <c r="I86" i="2"/>
  <c r="R21" i="3" s="1"/>
  <c r="H86" i="2"/>
  <c r="Q21" i="3" s="1"/>
  <c r="G86" i="2"/>
  <c r="P21" i="3" s="1"/>
  <c r="F86" i="2"/>
  <c r="O21" i="3" s="1"/>
  <c r="E86" i="2"/>
  <c r="N21" i="3" s="1"/>
  <c r="D86" i="2"/>
  <c r="M21" i="3" s="1"/>
  <c r="C86" i="2"/>
  <c r="L21" i="3" s="1"/>
  <c r="AD77" i="2"/>
  <c r="AC77" i="2"/>
  <c r="AB77" i="2"/>
  <c r="AA77" i="2"/>
  <c r="Z77" i="2"/>
  <c r="Y77" i="2"/>
  <c r="X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AD72" i="2"/>
  <c r="AC72" i="2"/>
  <c r="AB72" i="2"/>
  <c r="AA72" i="2"/>
  <c r="Z72" i="2"/>
  <c r="Y72" i="2"/>
  <c r="X72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AD61" i="2"/>
  <c r="AM23" i="3" s="1"/>
  <c r="AC61" i="2"/>
  <c r="AL23" i="3" s="1"/>
  <c r="AB61" i="2"/>
  <c r="AK23" i="3" s="1"/>
  <c r="AA61" i="2"/>
  <c r="AJ23" i="3" s="1"/>
  <c r="Z61" i="2"/>
  <c r="AI23" i="3" s="1"/>
  <c r="Y61" i="2"/>
  <c r="AH23" i="3" s="1"/>
  <c r="X61" i="2"/>
  <c r="AG23" i="3" s="1"/>
  <c r="W61" i="2"/>
  <c r="AF23" i="3" s="1"/>
  <c r="V61" i="2"/>
  <c r="AE23" i="3" s="1"/>
  <c r="U61" i="2"/>
  <c r="AD23" i="3" s="1"/>
  <c r="T61" i="2"/>
  <c r="S61" i="2"/>
  <c r="AB23" i="3" s="1"/>
  <c r="R61" i="2"/>
  <c r="AA23" i="3" s="1"/>
  <c r="Q61" i="2"/>
  <c r="Z23" i="3" s="1"/>
  <c r="P61" i="2"/>
  <c r="Y23" i="3" s="1"/>
  <c r="O61" i="2"/>
  <c r="X23" i="3" s="1"/>
  <c r="N61" i="2"/>
  <c r="W23" i="3" s="1"/>
  <c r="M61" i="2"/>
  <c r="V23" i="3" s="1"/>
  <c r="L61" i="2"/>
  <c r="U23" i="3" s="1"/>
  <c r="K61" i="2"/>
  <c r="T23" i="3" s="1"/>
  <c r="J61" i="2"/>
  <c r="S23" i="3" s="1"/>
  <c r="I61" i="2"/>
  <c r="R23" i="3" s="1"/>
  <c r="H61" i="2"/>
  <c r="Q23" i="3" s="1"/>
  <c r="G61" i="2"/>
  <c r="P23" i="3" s="1"/>
  <c r="F61" i="2"/>
  <c r="O23" i="3" s="1"/>
  <c r="E61" i="2"/>
  <c r="N23" i="3" s="1"/>
  <c r="D61" i="2"/>
  <c r="M23" i="3" s="1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D37" i="2"/>
  <c r="AM22" i="3" s="1"/>
  <c r="AM18" i="3" s="1"/>
  <c r="AC37" i="2"/>
  <c r="AL22" i="3" s="1"/>
  <c r="AB37" i="2"/>
  <c r="AK22" i="3" s="1"/>
  <c r="AA37" i="2"/>
  <c r="Z37" i="2"/>
  <c r="AI22" i="3" s="1"/>
  <c r="Y37" i="2"/>
  <c r="AH22" i="3" s="1"/>
  <c r="X37" i="2"/>
  <c r="AG22" i="3" s="1"/>
  <c r="W37" i="2"/>
  <c r="AF22" i="3" s="1"/>
  <c r="V37" i="2"/>
  <c r="AE22" i="3" s="1"/>
  <c r="U37" i="2"/>
  <c r="AD22" i="3" s="1"/>
  <c r="T37" i="2"/>
  <c r="AC22" i="3" s="1"/>
  <c r="S37" i="2"/>
  <c r="AB22" i="3" s="1"/>
  <c r="R37" i="2"/>
  <c r="AA22" i="3" s="1"/>
  <c r="Q37" i="2"/>
  <c r="Z22" i="3" s="1"/>
  <c r="P37" i="2"/>
  <c r="Y22" i="3" s="1"/>
  <c r="O37" i="2"/>
  <c r="X22" i="3" s="1"/>
  <c r="N37" i="2"/>
  <c r="W22" i="3" s="1"/>
  <c r="M37" i="2"/>
  <c r="V22" i="3" s="1"/>
  <c r="L37" i="2"/>
  <c r="U22" i="3" s="1"/>
  <c r="K37" i="2"/>
  <c r="T22" i="3" s="1"/>
  <c r="J37" i="2"/>
  <c r="S22" i="3" s="1"/>
  <c r="I37" i="2"/>
  <c r="R22" i="3" s="1"/>
  <c r="H37" i="2"/>
  <c r="Q22" i="3" s="1"/>
  <c r="G37" i="2"/>
  <c r="P22" i="3" s="1"/>
  <c r="F37" i="2"/>
  <c r="O22" i="3" s="1"/>
  <c r="E37" i="2"/>
  <c r="N22" i="3" s="1"/>
  <c r="D37" i="2"/>
  <c r="M22" i="3" s="1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AD27" i="2"/>
  <c r="AC27" i="2"/>
  <c r="AC26" i="2" s="1"/>
  <c r="AB27" i="2"/>
  <c r="AB26" i="2" s="1"/>
  <c r="AA27" i="2"/>
  <c r="AA26" i="2" s="1"/>
  <c r="Z27" i="2"/>
  <c r="Z26" i="2" s="1"/>
  <c r="Y27" i="2"/>
  <c r="Y26" i="2" s="1"/>
  <c r="X27" i="2"/>
  <c r="X26" i="2" s="1"/>
  <c r="W27" i="2"/>
  <c r="V27" i="2"/>
  <c r="U27" i="2"/>
  <c r="U26" i="2" s="1"/>
  <c r="T27" i="2"/>
  <c r="T26" i="2" s="1"/>
  <c r="S27" i="2"/>
  <c r="S26" i="2" s="1"/>
  <c r="R27" i="2"/>
  <c r="Q27" i="2"/>
  <c r="P27" i="2"/>
  <c r="P26" i="2" s="1"/>
  <c r="O27" i="2"/>
  <c r="O26" i="2" s="1"/>
  <c r="N27" i="2"/>
  <c r="N26" i="2" s="1"/>
  <c r="M27" i="2"/>
  <c r="M26" i="2" s="1"/>
  <c r="L27" i="2"/>
  <c r="L26" i="2" s="1"/>
  <c r="K27" i="2"/>
  <c r="J27" i="2"/>
  <c r="I27" i="2"/>
  <c r="I26" i="2" s="1"/>
  <c r="H27" i="2"/>
  <c r="H26" i="2" s="1"/>
  <c r="G27" i="2"/>
  <c r="G26" i="2" s="1"/>
  <c r="F27" i="2"/>
  <c r="E27" i="2"/>
  <c r="E26" i="2" s="1"/>
  <c r="D27" i="2"/>
  <c r="D26" i="2" s="1"/>
  <c r="AD26" i="2"/>
  <c r="W26" i="2"/>
  <c r="V26" i="2"/>
  <c r="R26" i="2"/>
  <c r="Q26" i="2"/>
  <c r="K26" i="2"/>
  <c r="J26" i="2"/>
  <c r="F26" i="2"/>
  <c r="AD20" i="2"/>
  <c r="AC20" i="2"/>
  <c r="AB20" i="2"/>
  <c r="AA20" i="2"/>
  <c r="Z20" i="2"/>
  <c r="Y20" i="2"/>
  <c r="X20" i="2"/>
  <c r="W20" i="2"/>
  <c r="V20" i="2"/>
  <c r="U20" i="2"/>
  <c r="T20" i="2"/>
  <c r="S20" i="2"/>
  <c r="AB58" i="3" s="1"/>
  <c r="R20" i="2"/>
  <c r="AA58" i="3" s="1"/>
  <c r="Q20" i="2"/>
  <c r="Z58" i="3" s="1"/>
  <c r="P20" i="2"/>
  <c r="Y58" i="3" s="1"/>
  <c r="O20" i="2"/>
  <c r="X58" i="3" s="1"/>
  <c r="N20" i="2"/>
  <c r="M20" i="2"/>
  <c r="V58" i="3" s="1"/>
  <c r="L20" i="2"/>
  <c r="U58" i="3" s="1"/>
  <c r="K20" i="2"/>
  <c r="T58" i="3" s="1"/>
  <c r="J20" i="2"/>
  <c r="S58" i="3" s="1"/>
  <c r="I20" i="2"/>
  <c r="R58" i="3" s="1"/>
  <c r="H20" i="2"/>
  <c r="Q58" i="3" s="1"/>
  <c r="G20" i="2"/>
  <c r="P58" i="3" s="1"/>
  <c r="F20" i="2"/>
  <c r="O58" i="3" s="1"/>
  <c r="E20" i="2"/>
  <c r="N58" i="3" s="1"/>
  <c r="D20" i="2"/>
  <c r="M58" i="3" s="1"/>
  <c r="AD19" i="2"/>
  <c r="AC19" i="2"/>
  <c r="AB19" i="2"/>
  <c r="AA19" i="2"/>
  <c r="Z19" i="2"/>
  <c r="Z16" i="2" s="1"/>
  <c r="Y19" i="2"/>
  <c r="X19" i="2"/>
  <c r="W19" i="2"/>
  <c r="V19" i="2"/>
  <c r="U19" i="2"/>
  <c r="T19" i="2"/>
  <c r="S19" i="2"/>
  <c r="R19" i="2"/>
  <c r="R16" i="2" s="1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AD18" i="2"/>
  <c r="AC18" i="2"/>
  <c r="AB18" i="2"/>
  <c r="AA18" i="2"/>
  <c r="Z18" i="2"/>
  <c r="Y18" i="2"/>
  <c r="Y16" i="2" s="1"/>
  <c r="X18" i="2"/>
  <c r="X16" i="2" s="1"/>
  <c r="W18" i="2"/>
  <c r="V18" i="2"/>
  <c r="U18" i="2"/>
  <c r="T18" i="2"/>
  <c r="T16" i="2" s="1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AD17" i="2"/>
  <c r="AC17" i="2"/>
  <c r="AB17" i="2"/>
  <c r="AA17" i="2"/>
  <c r="AA16" i="2" s="1"/>
  <c r="Z17" i="2"/>
  <c r="Y17" i="2"/>
  <c r="X17" i="2"/>
  <c r="W17" i="2"/>
  <c r="W16" i="2" s="1"/>
  <c r="V17" i="2"/>
  <c r="U17" i="2"/>
  <c r="T17" i="2"/>
  <c r="S17" i="2"/>
  <c r="S16" i="2" s="1"/>
  <c r="R17" i="2"/>
  <c r="Q17" i="2"/>
  <c r="P17" i="2"/>
  <c r="O17" i="2"/>
  <c r="N17" i="2"/>
  <c r="M17" i="2"/>
  <c r="L17" i="2"/>
  <c r="L16" i="2" s="1"/>
  <c r="K17" i="2"/>
  <c r="J17" i="2"/>
  <c r="I17" i="2"/>
  <c r="H17" i="2"/>
  <c r="H16" i="2" s="1"/>
  <c r="G17" i="2"/>
  <c r="G16" i="2" s="1"/>
  <c r="F17" i="2"/>
  <c r="E17" i="2"/>
  <c r="D17" i="2"/>
  <c r="AD16" i="2"/>
  <c r="M16" i="2"/>
  <c r="F16" i="2"/>
  <c r="AD15" i="2"/>
  <c r="AC15" i="2"/>
  <c r="AB15" i="2"/>
  <c r="AK34" i="3" s="1"/>
  <c r="AA15" i="2"/>
  <c r="AJ34" i="3" s="1"/>
  <c r="Z15" i="2"/>
  <c r="Y15" i="2"/>
  <c r="X15" i="2"/>
  <c r="W15" i="2"/>
  <c r="AF34" i="3" s="1"/>
  <c r="V15" i="2"/>
  <c r="U15" i="2"/>
  <c r="T15" i="2"/>
  <c r="S15" i="2"/>
  <c r="R15" i="2"/>
  <c r="Q15" i="2"/>
  <c r="P15" i="2"/>
  <c r="Y34" i="3" s="1"/>
  <c r="O15" i="2"/>
  <c r="X34" i="3" s="1"/>
  <c r="N15" i="2"/>
  <c r="M15" i="2"/>
  <c r="L15" i="2"/>
  <c r="K15" i="2"/>
  <c r="T34" i="3" s="1"/>
  <c r="J15" i="2"/>
  <c r="I15" i="2"/>
  <c r="H15" i="2"/>
  <c r="G15" i="2"/>
  <c r="F15" i="2"/>
  <c r="E15" i="2"/>
  <c r="D15" i="2"/>
  <c r="M34" i="3" s="1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AD12" i="2"/>
  <c r="AM33" i="3" s="1"/>
  <c r="AC12" i="2"/>
  <c r="AL33" i="3" s="1"/>
  <c r="AB12" i="2"/>
  <c r="AK33" i="3" s="1"/>
  <c r="AA12" i="2"/>
  <c r="AJ33" i="3" s="1"/>
  <c r="Z12" i="2"/>
  <c r="AI33" i="3" s="1"/>
  <c r="Y12" i="2"/>
  <c r="AH33" i="3" s="1"/>
  <c r="X12" i="2"/>
  <c r="AG33" i="3" s="1"/>
  <c r="W12" i="2"/>
  <c r="AF33" i="3" s="1"/>
  <c r="V12" i="2"/>
  <c r="AE33" i="3" s="1"/>
  <c r="U12" i="2"/>
  <c r="AD33" i="3" s="1"/>
  <c r="T12" i="2"/>
  <c r="AC33" i="3" s="1"/>
  <c r="S12" i="2"/>
  <c r="AB33" i="3" s="1"/>
  <c r="R12" i="2"/>
  <c r="AA33" i="3" s="1"/>
  <c r="Q12" i="2"/>
  <c r="Z33" i="3" s="1"/>
  <c r="P12" i="2"/>
  <c r="Y33" i="3" s="1"/>
  <c r="O12" i="2"/>
  <c r="X33" i="3" s="1"/>
  <c r="N12" i="2"/>
  <c r="W33" i="3" s="1"/>
  <c r="M12" i="2"/>
  <c r="V33" i="3" s="1"/>
  <c r="L12" i="2"/>
  <c r="U33" i="3" s="1"/>
  <c r="K12" i="2"/>
  <c r="T33" i="3" s="1"/>
  <c r="J12" i="2"/>
  <c r="S33" i="3" s="1"/>
  <c r="I12" i="2"/>
  <c r="R33" i="3" s="1"/>
  <c r="H12" i="2"/>
  <c r="Q33" i="3" s="1"/>
  <c r="G12" i="2"/>
  <c r="P33" i="3" s="1"/>
  <c r="F12" i="2"/>
  <c r="O33" i="3" s="1"/>
  <c r="E12" i="2"/>
  <c r="N33" i="3" s="1"/>
  <c r="D12" i="2"/>
  <c r="M33" i="3" s="1"/>
  <c r="AD11" i="2"/>
  <c r="AM25" i="3" s="1"/>
  <c r="AC11" i="2"/>
  <c r="AL25" i="3" s="1"/>
  <c r="AB11" i="2"/>
  <c r="AK25" i="3" s="1"/>
  <c r="AA11" i="2"/>
  <c r="AJ25" i="3" s="1"/>
  <c r="Z11" i="2"/>
  <c r="AI25" i="3" s="1"/>
  <c r="Y11" i="2"/>
  <c r="AH25" i="3" s="1"/>
  <c r="X11" i="2"/>
  <c r="AG25" i="3" s="1"/>
  <c r="W11" i="2"/>
  <c r="AF25" i="3" s="1"/>
  <c r="V11" i="2"/>
  <c r="AE25" i="3" s="1"/>
  <c r="U11" i="2"/>
  <c r="AD25" i="3" s="1"/>
  <c r="T11" i="2"/>
  <c r="AC25" i="3" s="1"/>
  <c r="S11" i="2"/>
  <c r="AB25" i="3" s="1"/>
  <c r="R11" i="2"/>
  <c r="AA25" i="3" s="1"/>
  <c r="Q11" i="2"/>
  <c r="Z25" i="3" s="1"/>
  <c r="P11" i="2"/>
  <c r="Y25" i="3" s="1"/>
  <c r="O11" i="2"/>
  <c r="X25" i="3" s="1"/>
  <c r="N11" i="2"/>
  <c r="W25" i="3" s="1"/>
  <c r="M11" i="2"/>
  <c r="V25" i="3" s="1"/>
  <c r="L11" i="2"/>
  <c r="U25" i="3" s="1"/>
  <c r="K11" i="2"/>
  <c r="T25" i="3" s="1"/>
  <c r="J11" i="2"/>
  <c r="S25" i="3" s="1"/>
  <c r="I11" i="2"/>
  <c r="R25" i="3" s="1"/>
  <c r="H11" i="2"/>
  <c r="Q25" i="3" s="1"/>
  <c r="G11" i="2"/>
  <c r="P25" i="3" s="1"/>
  <c r="F11" i="2"/>
  <c r="O25" i="3" s="1"/>
  <c r="E11" i="2"/>
  <c r="N25" i="3" s="1"/>
  <c r="D11" i="2"/>
  <c r="M25" i="3" s="1"/>
  <c r="AB29" i="1"/>
  <c r="AB31" i="2" s="1"/>
  <c r="AK72" i="3" s="1"/>
  <c r="Y28" i="1"/>
  <c r="Y30" i="2" s="1"/>
  <c r="H28" i="1"/>
  <c r="H30" i="2" s="1"/>
  <c r="Q71" i="3" s="1"/>
  <c r="E27" i="1"/>
  <c r="P26" i="1"/>
  <c r="M25" i="1"/>
  <c r="M24" i="2" s="1"/>
  <c r="X24" i="1"/>
  <c r="X23" i="2" s="1"/>
  <c r="P23" i="1"/>
  <c r="P22" i="2" s="1"/>
  <c r="I23" i="1"/>
  <c r="I22" i="2" s="1"/>
  <c r="I21" i="2" s="1"/>
  <c r="AD21" i="1"/>
  <c r="AD29" i="1" s="1"/>
  <c r="AD31" i="2" s="1"/>
  <c r="AM72" i="3" s="1"/>
  <c r="AC21" i="1"/>
  <c r="AC29" i="1" s="1"/>
  <c r="AC31" i="2" s="1"/>
  <c r="AL72" i="3" s="1"/>
  <c r="AB21" i="1"/>
  <c r="AA21" i="1"/>
  <c r="AA29" i="1" s="1"/>
  <c r="AA31" i="2" s="1"/>
  <c r="AJ72" i="3" s="1"/>
  <c r="Z21" i="1"/>
  <c r="Z29" i="1" s="1"/>
  <c r="Z31" i="2" s="1"/>
  <c r="AI72" i="3" s="1"/>
  <c r="Y21" i="1"/>
  <c r="Y29" i="1" s="1"/>
  <c r="Y31" i="2" s="1"/>
  <c r="AH72" i="3" s="1"/>
  <c r="X21" i="1"/>
  <c r="X29" i="1" s="1"/>
  <c r="X31" i="2" s="1"/>
  <c r="AG72" i="3" s="1"/>
  <c r="W21" i="1"/>
  <c r="W29" i="1" s="1"/>
  <c r="W31" i="2" s="1"/>
  <c r="AF72" i="3" s="1"/>
  <c r="V21" i="1"/>
  <c r="V29" i="1" s="1"/>
  <c r="V31" i="2" s="1"/>
  <c r="AE72" i="3" s="1"/>
  <c r="U21" i="1"/>
  <c r="U29" i="1" s="1"/>
  <c r="U31" i="2" s="1"/>
  <c r="AD72" i="3" s="1"/>
  <c r="T21" i="1"/>
  <c r="T29" i="1" s="1"/>
  <c r="T31" i="2" s="1"/>
  <c r="AC72" i="3" s="1"/>
  <c r="S21" i="1"/>
  <c r="S29" i="1" s="1"/>
  <c r="S31" i="2" s="1"/>
  <c r="AB72" i="3" s="1"/>
  <c r="R21" i="1"/>
  <c r="R29" i="1" s="1"/>
  <c r="R31" i="2" s="1"/>
  <c r="AA72" i="3" s="1"/>
  <c r="Q21" i="1"/>
  <c r="Q29" i="1" s="1"/>
  <c r="Q31" i="2" s="1"/>
  <c r="Z72" i="3" s="1"/>
  <c r="P21" i="1"/>
  <c r="P29" i="1" s="1"/>
  <c r="P31" i="2" s="1"/>
  <c r="Y72" i="3" s="1"/>
  <c r="O21" i="1"/>
  <c r="O29" i="1" s="1"/>
  <c r="O31" i="2" s="1"/>
  <c r="X72" i="3" s="1"/>
  <c r="N21" i="1"/>
  <c r="N29" i="1" s="1"/>
  <c r="N31" i="2" s="1"/>
  <c r="W72" i="3" s="1"/>
  <c r="M21" i="1"/>
  <c r="M29" i="1" s="1"/>
  <c r="M31" i="2" s="1"/>
  <c r="V72" i="3" s="1"/>
  <c r="L21" i="1"/>
  <c r="L29" i="1" s="1"/>
  <c r="L31" i="2" s="1"/>
  <c r="U72" i="3" s="1"/>
  <c r="K21" i="1"/>
  <c r="K29" i="1" s="1"/>
  <c r="K31" i="2" s="1"/>
  <c r="T72" i="3" s="1"/>
  <c r="J21" i="1"/>
  <c r="J29" i="1" s="1"/>
  <c r="J31" i="2" s="1"/>
  <c r="S72" i="3" s="1"/>
  <c r="I21" i="1"/>
  <c r="I29" i="1" s="1"/>
  <c r="I31" i="2" s="1"/>
  <c r="R72" i="3" s="1"/>
  <c r="H21" i="1"/>
  <c r="H29" i="1" s="1"/>
  <c r="H31" i="2" s="1"/>
  <c r="Q72" i="3" s="1"/>
  <c r="G21" i="1"/>
  <c r="G29" i="1" s="1"/>
  <c r="G31" i="2" s="1"/>
  <c r="P72" i="3" s="1"/>
  <c r="F21" i="1"/>
  <c r="F29" i="1" s="1"/>
  <c r="F31" i="2" s="1"/>
  <c r="O72" i="3" s="1"/>
  <c r="E21" i="1"/>
  <c r="E29" i="1" s="1"/>
  <c r="E31" i="2" s="1"/>
  <c r="N72" i="3" s="1"/>
  <c r="D21" i="1"/>
  <c r="D29" i="1" s="1"/>
  <c r="D31" i="2" s="1"/>
  <c r="M72" i="3" s="1"/>
  <c r="C21" i="1"/>
  <c r="C29" i="1" s="1"/>
  <c r="AD20" i="1"/>
  <c r="AD28" i="1" s="1"/>
  <c r="AD30" i="2" s="1"/>
  <c r="AC20" i="1"/>
  <c r="AC28" i="1" s="1"/>
  <c r="AC30" i="2" s="1"/>
  <c r="AB20" i="1"/>
  <c r="AB28" i="1" s="1"/>
  <c r="AB30" i="2" s="1"/>
  <c r="AA20" i="1"/>
  <c r="AA28" i="1" s="1"/>
  <c r="AA30" i="2" s="1"/>
  <c r="Z20" i="1"/>
  <c r="Z28" i="1" s="1"/>
  <c r="Z30" i="2" s="1"/>
  <c r="AI71" i="3" s="1"/>
  <c r="Y20" i="1"/>
  <c r="X20" i="1"/>
  <c r="X28" i="1" s="1"/>
  <c r="X30" i="2" s="1"/>
  <c r="W20" i="1"/>
  <c r="W28" i="1" s="1"/>
  <c r="W30" i="2" s="1"/>
  <c r="V20" i="1"/>
  <c r="V28" i="1" s="1"/>
  <c r="V30" i="2" s="1"/>
  <c r="U20" i="1"/>
  <c r="U28" i="1" s="1"/>
  <c r="U30" i="2" s="1"/>
  <c r="T20" i="1"/>
  <c r="T28" i="1" s="1"/>
  <c r="T30" i="2" s="1"/>
  <c r="AC71" i="3" s="1"/>
  <c r="S20" i="1"/>
  <c r="S28" i="1" s="1"/>
  <c r="S30" i="2" s="1"/>
  <c r="R20" i="1"/>
  <c r="R28" i="1" s="1"/>
  <c r="R30" i="2" s="1"/>
  <c r="Q20" i="1"/>
  <c r="Q28" i="1" s="1"/>
  <c r="Q30" i="2" s="1"/>
  <c r="P20" i="1"/>
  <c r="P28" i="1" s="1"/>
  <c r="P30" i="2" s="1"/>
  <c r="O20" i="1"/>
  <c r="O28" i="1" s="1"/>
  <c r="O30" i="2" s="1"/>
  <c r="N20" i="1"/>
  <c r="N28" i="1" s="1"/>
  <c r="N30" i="2" s="1"/>
  <c r="W71" i="3" s="1"/>
  <c r="M20" i="1"/>
  <c r="M28" i="1" s="1"/>
  <c r="M30" i="2" s="1"/>
  <c r="L20" i="1"/>
  <c r="L28" i="1" s="1"/>
  <c r="L30" i="2" s="1"/>
  <c r="K20" i="1"/>
  <c r="K28" i="1" s="1"/>
  <c r="K30" i="2" s="1"/>
  <c r="J20" i="1"/>
  <c r="J28" i="1" s="1"/>
  <c r="J30" i="2" s="1"/>
  <c r="I20" i="1"/>
  <c r="I28" i="1" s="1"/>
  <c r="I30" i="2" s="1"/>
  <c r="H20" i="1"/>
  <c r="G20" i="1"/>
  <c r="G28" i="1" s="1"/>
  <c r="G30" i="2" s="1"/>
  <c r="F20" i="1"/>
  <c r="F28" i="1" s="1"/>
  <c r="F30" i="2" s="1"/>
  <c r="E20" i="1"/>
  <c r="E28" i="1" s="1"/>
  <c r="E30" i="2" s="1"/>
  <c r="D20" i="1"/>
  <c r="D28" i="1" s="1"/>
  <c r="D30" i="2" s="1"/>
  <c r="C20" i="1"/>
  <c r="C28" i="1" s="1"/>
  <c r="AD19" i="1"/>
  <c r="AD27" i="1" s="1"/>
  <c r="AC19" i="1"/>
  <c r="AC27" i="1" s="1"/>
  <c r="AB19" i="1"/>
  <c r="AB27" i="1" s="1"/>
  <c r="AA19" i="1"/>
  <c r="AA27" i="1" s="1"/>
  <c r="Z19" i="1"/>
  <c r="Z27" i="1" s="1"/>
  <c r="Y19" i="1"/>
  <c r="Y27" i="1" s="1"/>
  <c r="X19" i="1"/>
  <c r="X27" i="1" s="1"/>
  <c r="W19" i="1"/>
  <c r="W27" i="1" s="1"/>
  <c r="V19" i="1"/>
  <c r="V27" i="1" s="1"/>
  <c r="U19" i="1"/>
  <c r="U27" i="1" s="1"/>
  <c r="T19" i="1"/>
  <c r="T27" i="1" s="1"/>
  <c r="S19" i="1"/>
  <c r="S27" i="1" s="1"/>
  <c r="R19" i="1"/>
  <c r="R27" i="1" s="1"/>
  <c r="Q19" i="1"/>
  <c r="Q27" i="1" s="1"/>
  <c r="P19" i="1"/>
  <c r="P27" i="1" s="1"/>
  <c r="O19" i="1"/>
  <c r="O27" i="1" s="1"/>
  <c r="N19" i="1"/>
  <c r="N27" i="1" s="1"/>
  <c r="M19" i="1"/>
  <c r="M27" i="1" s="1"/>
  <c r="L19" i="1"/>
  <c r="L27" i="1" s="1"/>
  <c r="K19" i="1"/>
  <c r="K27" i="1" s="1"/>
  <c r="J19" i="1"/>
  <c r="J27" i="1" s="1"/>
  <c r="I19" i="1"/>
  <c r="I27" i="1" s="1"/>
  <c r="H19" i="1"/>
  <c r="H27" i="1" s="1"/>
  <c r="G19" i="1"/>
  <c r="G27" i="1" s="1"/>
  <c r="F19" i="1"/>
  <c r="F27" i="1" s="1"/>
  <c r="E19" i="1"/>
  <c r="D19" i="1"/>
  <c r="D27" i="1" s="1"/>
  <c r="C19" i="1"/>
  <c r="C27" i="1" s="1"/>
  <c r="AD18" i="1"/>
  <c r="AD26" i="1" s="1"/>
  <c r="AD25" i="2" s="1"/>
  <c r="AC18" i="1"/>
  <c r="AC26" i="1" s="1"/>
  <c r="AC25" i="2" s="1"/>
  <c r="AB18" i="1"/>
  <c r="AB26" i="1" s="1"/>
  <c r="AB25" i="2" s="1"/>
  <c r="AA18" i="1"/>
  <c r="AA26" i="1" s="1"/>
  <c r="AA25" i="2" s="1"/>
  <c r="Z18" i="1"/>
  <c r="Z26" i="1" s="1"/>
  <c r="Z25" i="2" s="1"/>
  <c r="Y18" i="1"/>
  <c r="Y26" i="1" s="1"/>
  <c r="Y25" i="2" s="1"/>
  <c r="X18" i="1"/>
  <c r="X26" i="1" s="1"/>
  <c r="X25" i="2" s="1"/>
  <c r="W18" i="1"/>
  <c r="W26" i="1" s="1"/>
  <c r="W25" i="2" s="1"/>
  <c r="V18" i="1"/>
  <c r="V26" i="1" s="1"/>
  <c r="V25" i="2" s="1"/>
  <c r="U18" i="1"/>
  <c r="U26" i="1" s="1"/>
  <c r="U25" i="2" s="1"/>
  <c r="T18" i="1"/>
  <c r="T26" i="1" s="1"/>
  <c r="T25" i="2" s="1"/>
  <c r="S18" i="1"/>
  <c r="S26" i="1" s="1"/>
  <c r="R18" i="1"/>
  <c r="R26" i="1" s="1"/>
  <c r="Q18" i="1"/>
  <c r="Q26" i="1" s="1"/>
  <c r="P18" i="1"/>
  <c r="O18" i="1"/>
  <c r="O26" i="1" s="1"/>
  <c r="N18" i="1"/>
  <c r="N26" i="1" s="1"/>
  <c r="M18" i="1"/>
  <c r="M26" i="1" s="1"/>
  <c r="L18" i="1"/>
  <c r="L26" i="1" s="1"/>
  <c r="K18" i="1"/>
  <c r="K26" i="1" s="1"/>
  <c r="J18" i="1"/>
  <c r="J26" i="1" s="1"/>
  <c r="I18" i="1"/>
  <c r="I26" i="1" s="1"/>
  <c r="H18" i="1"/>
  <c r="H26" i="1" s="1"/>
  <c r="G18" i="1"/>
  <c r="G26" i="1" s="1"/>
  <c r="F18" i="1"/>
  <c r="F26" i="1" s="1"/>
  <c r="E18" i="1"/>
  <c r="E26" i="1" s="1"/>
  <c r="D18" i="1"/>
  <c r="D26" i="1" s="1"/>
  <c r="C18" i="1"/>
  <c r="C26" i="1" s="1"/>
  <c r="AD17" i="1"/>
  <c r="AD25" i="1" s="1"/>
  <c r="AD24" i="2" s="1"/>
  <c r="AC17" i="1"/>
  <c r="AC25" i="1" s="1"/>
  <c r="AC24" i="2" s="1"/>
  <c r="AB17" i="1"/>
  <c r="AB25" i="1" s="1"/>
  <c r="AB24" i="2" s="1"/>
  <c r="AA17" i="1"/>
  <c r="AA25" i="1" s="1"/>
  <c r="AA24" i="2" s="1"/>
  <c r="Z17" i="1"/>
  <c r="Z25" i="1" s="1"/>
  <c r="Z24" i="2" s="1"/>
  <c r="Y17" i="1"/>
  <c r="Y25" i="1" s="1"/>
  <c r="Y24" i="2" s="1"/>
  <c r="X17" i="1"/>
  <c r="X25" i="1" s="1"/>
  <c r="X24" i="2" s="1"/>
  <c r="W17" i="1"/>
  <c r="W25" i="1" s="1"/>
  <c r="W24" i="2" s="1"/>
  <c r="V17" i="1"/>
  <c r="V25" i="1" s="1"/>
  <c r="V24" i="2" s="1"/>
  <c r="U17" i="1"/>
  <c r="U25" i="1" s="1"/>
  <c r="U24" i="2" s="1"/>
  <c r="T17" i="1"/>
  <c r="T25" i="1" s="1"/>
  <c r="T24" i="2" s="1"/>
  <c r="S17" i="1"/>
  <c r="S25" i="1" s="1"/>
  <c r="S24" i="2" s="1"/>
  <c r="AB56" i="3" s="1"/>
  <c r="R17" i="1"/>
  <c r="R25" i="1" s="1"/>
  <c r="R24" i="2" s="1"/>
  <c r="Q17" i="1"/>
  <c r="Q25" i="1" s="1"/>
  <c r="Q24" i="2" s="1"/>
  <c r="P17" i="1"/>
  <c r="P25" i="1" s="1"/>
  <c r="P24" i="2" s="1"/>
  <c r="O17" i="1"/>
  <c r="O25" i="1" s="1"/>
  <c r="O24" i="2" s="1"/>
  <c r="N17" i="1"/>
  <c r="N25" i="1" s="1"/>
  <c r="N24" i="2" s="1"/>
  <c r="M17" i="1"/>
  <c r="L17" i="1"/>
  <c r="L25" i="1" s="1"/>
  <c r="L24" i="2" s="1"/>
  <c r="K17" i="1"/>
  <c r="K25" i="1" s="1"/>
  <c r="K24" i="2" s="1"/>
  <c r="J17" i="1"/>
  <c r="J25" i="1" s="1"/>
  <c r="J24" i="2" s="1"/>
  <c r="I17" i="1"/>
  <c r="I25" i="1" s="1"/>
  <c r="I24" i="2" s="1"/>
  <c r="H17" i="1"/>
  <c r="H25" i="1" s="1"/>
  <c r="H24" i="2" s="1"/>
  <c r="G17" i="1"/>
  <c r="G25" i="1" s="1"/>
  <c r="G24" i="2" s="1"/>
  <c r="F17" i="1"/>
  <c r="F25" i="1" s="1"/>
  <c r="F24" i="2" s="1"/>
  <c r="E17" i="1"/>
  <c r="E25" i="1" s="1"/>
  <c r="E24" i="2" s="1"/>
  <c r="D17" i="1"/>
  <c r="D25" i="1" s="1"/>
  <c r="D24" i="2" s="1"/>
  <c r="C17" i="1"/>
  <c r="C25" i="1" s="1"/>
  <c r="AD16" i="1"/>
  <c r="AD24" i="1" s="1"/>
  <c r="AD23" i="2" s="1"/>
  <c r="AC16" i="1"/>
  <c r="AC24" i="1" s="1"/>
  <c r="AC23" i="2" s="1"/>
  <c r="AB16" i="1"/>
  <c r="AB24" i="1" s="1"/>
  <c r="AB23" i="2" s="1"/>
  <c r="AA16" i="1"/>
  <c r="AA24" i="1" s="1"/>
  <c r="AA23" i="2" s="1"/>
  <c r="Z16" i="1"/>
  <c r="Z24" i="1" s="1"/>
  <c r="Z23" i="2" s="1"/>
  <c r="Y16" i="1"/>
  <c r="Y24" i="1" s="1"/>
  <c r="Y23" i="2" s="1"/>
  <c r="X16" i="1"/>
  <c r="W16" i="1"/>
  <c r="W24" i="1" s="1"/>
  <c r="W23" i="2" s="1"/>
  <c r="V16" i="1"/>
  <c r="V24" i="1" s="1"/>
  <c r="V23" i="2" s="1"/>
  <c r="U16" i="1"/>
  <c r="U24" i="1" s="1"/>
  <c r="U23" i="2" s="1"/>
  <c r="T16" i="1"/>
  <c r="T24" i="1" s="1"/>
  <c r="T23" i="2" s="1"/>
  <c r="S16" i="1"/>
  <c r="S24" i="1" s="1"/>
  <c r="S23" i="2" s="1"/>
  <c r="R16" i="1"/>
  <c r="R24" i="1" s="1"/>
  <c r="R23" i="2" s="1"/>
  <c r="Q16" i="1"/>
  <c r="Q24" i="1" s="1"/>
  <c r="Q23" i="2" s="1"/>
  <c r="P16" i="1"/>
  <c r="P24" i="1" s="1"/>
  <c r="P23" i="2" s="1"/>
  <c r="O16" i="1"/>
  <c r="O24" i="1" s="1"/>
  <c r="O23" i="2" s="1"/>
  <c r="N16" i="1"/>
  <c r="N24" i="1" s="1"/>
  <c r="N23" i="2" s="1"/>
  <c r="M16" i="1"/>
  <c r="M24" i="1" s="1"/>
  <c r="M23" i="2" s="1"/>
  <c r="L16" i="1"/>
  <c r="L24" i="1" s="1"/>
  <c r="L23" i="2" s="1"/>
  <c r="K16" i="1"/>
  <c r="K24" i="1" s="1"/>
  <c r="K23" i="2" s="1"/>
  <c r="J16" i="1"/>
  <c r="J24" i="1" s="1"/>
  <c r="J23" i="2" s="1"/>
  <c r="I16" i="1"/>
  <c r="I24" i="1" s="1"/>
  <c r="I23" i="2" s="1"/>
  <c r="H16" i="1"/>
  <c r="H24" i="1" s="1"/>
  <c r="H23" i="2" s="1"/>
  <c r="G16" i="1"/>
  <c r="G24" i="1" s="1"/>
  <c r="G23" i="2" s="1"/>
  <c r="F16" i="1"/>
  <c r="F24" i="1" s="1"/>
  <c r="F23" i="2" s="1"/>
  <c r="E16" i="1"/>
  <c r="E24" i="1" s="1"/>
  <c r="E23" i="2" s="1"/>
  <c r="D16" i="1"/>
  <c r="D24" i="1" s="1"/>
  <c r="D23" i="2" s="1"/>
  <c r="C16" i="1"/>
  <c r="C24" i="1" s="1"/>
  <c r="AD15" i="1"/>
  <c r="AD23" i="1" s="1"/>
  <c r="AD22" i="2" s="1"/>
  <c r="AC15" i="1"/>
  <c r="AC23" i="1" s="1"/>
  <c r="AC22" i="2" s="1"/>
  <c r="AB15" i="1"/>
  <c r="AB23" i="1" s="1"/>
  <c r="AB22" i="2" s="1"/>
  <c r="AA15" i="1"/>
  <c r="AA23" i="1" s="1"/>
  <c r="AA22" i="2" s="1"/>
  <c r="Z15" i="1"/>
  <c r="Z23" i="1" s="1"/>
  <c r="Z22" i="2" s="1"/>
  <c r="Y15" i="1"/>
  <c r="Y23" i="1" s="1"/>
  <c r="Y22" i="2" s="1"/>
  <c r="X15" i="1"/>
  <c r="X23" i="1" s="1"/>
  <c r="X22" i="2" s="1"/>
  <c r="W15" i="1"/>
  <c r="W23" i="1" s="1"/>
  <c r="W22" i="2" s="1"/>
  <c r="W21" i="2" s="1"/>
  <c r="V15" i="1"/>
  <c r="V23" i="1" s="1"/>
  <c r="V22" i="2" s="1"/>
  <c r="U15" i="1"/>
  <c r="U23" i="1" s="1"/>
  <c r="U22" i="2" s="1"/>
  <c r="U21" i="2" s="1"/>
  <c r="T15" i="1"/>
  <c r="T23" i="1" s="1"/>
  <c r="T22" i="2" s="1"/>
  <c r="T21" i="2" s="1"/>
  <c r="S15" i="1"/>
  <c r="S23" i="1" s="1"/>
  <c r="S22" i="2" s="1"/>
  <c r="R15" i="1"/>
  <c r="R23" i="1" s="1"/>
  <c r="R22" i="2" s="1"/>
  <c r="Q15" i="1"/>
  <c r="Q23" i="1" s="1"/>
  <c r="Q22" i="2" s="1"/>
  <c r="P15" i="1"/>
  <c r="O15" i="1"/>
  <c r="O23" i="1" s="1"/>
  <c r="O22" i="2" s="1"/>
  <c r="N15" i="1"/>
  <c r="N23" i="1" s="1"/>
  <c r="N22" i="2" s="1"/>
  <c r="M15" i="1"/>
  <c r="M23" i="1" s="1"/>
  <c r="M22" i="2" s="1"/>
  <c r="L15" i="1"/>
  <c r="L23" i="1" s="1"/>
  <c r="L22" i="2" s="1"/>
  <c r="K15" i="1"/>
  <c r="K23" i="1" s="1"/>
  <c r="K22" i="2" s="1"/>
  <c r="K21" i="2" s="1"/>
  <c r="J15" i="1"/>
  <c r="J23" i="1" s="1"/>
  <c r="J22" i="2" s="1"/>
  <c r="I15" i="1"/>
  <c r="H15" i="1"/>
  <c r="H23" i="1" s="1"/>
  <c r="H22" i="2" s="1"/>
  <c r="H21" i="2" s="1"/>
  <c r="G15" i="1"/>
  <c r="G23" i="1" s="1"/>
  <c r="G22" i="2" s="1"/>
  <c r="F15" i="1"/>
  <c r="F23" i="1" s="1"/>
  <c r="F22" i="2" s="1"/>
  <c r="E15" i="1"/>
  <c r="E23" i="1" s="1"/>
  <c r="E22" i="2" s="1"/>
  <c r="D15" i="1"/>
  <c r="D23" i="1" s="1"/>
  <c r="D22" i="2" s="1"/>
  <c r="C15" i="1"/>
  <c r="C23" i="1" s="1"/>
  <c r="AH18" i="3" l="1"/>
  <c r="R24" i="3"/>
  <c r="V24" i="3"/>
  <c r="Z24" i="3"/>
  <c r="AD24" i="3"/>
  <c r="AH24" i="3"/>
  <c r="AL24" i="3"/>
  <c r="AF59" i="3"/>
  <c r="R21" i="2"/>
  <c r="L21" i="2"/>
  <c r="X21" i="2"/>
  <c r="O18" i="3"/>
  <c r="AA18" i="3"/>
  <c r="R26" i="3"/>
  <c r="F21" i="2"/>
  <c r="AD21" i="2"/>
  <c r="AM53" i="3" s="1"/>
  <c r="W24" i="3"/>
  <c r="W58" i="3"/>
  <c r="N16" i="2"/>
  <c r="S18" i="3"/>
  <c r="AE18" i="3"/>
  <c r="M24" i="3"/>
  <c r="Y24" i="3"/>
  <c r="AK24" i="3"/>
  <c r="L24" i="3"/>
  <c r="P24" i="3"/>
  <c r="X24" i="3"/>
  <c r="AB24" i="3"/>
  <c r="AJ24" i="3"/>
  <c r="O26" i="3"/>
  <c r="AJ59" i="3"/>
  <c r="AE59" i="3"/>
  <c r="N34" i="3"/>
  <c r="R34" i="3"/>
  <c r="Z34" i="3"/>
  <c r="AL34" i="3"/>
  <c r="I16" i="2"/>
  <c r="AJ18" i="3"/>
  <c r="X26" i="3"/>
  <c r="S34" i="3"/>
  <c r="AE34" i="3"/>
  <c r="M18" i="3"/>
  <c r="Y18" i="3"/>
  <c r="AG18" i="3"/>
  <c r="AK18" i="3"/>
  <c r="U26" i="3"/>
  <c r="N59" i="3"/>
  <c r="R59" i="3"/>
  <c r="Z59" i="3"/>
  <c r="AD59" i="3"/>
  <c r="AK59" i="3"/>
  <c r="AD41" i="3"/>
  <c r="AD34" i="3"/>
  <c r="X29" i="2"/>
  <c r="AG70" i="3" s="1"/>
  <c r="AG71" i="3"/>
  <c r="M21" i="2"/>
  <c r="V53" i="3" s="1"/>
  <c r="S21" i="2"/>
  <c r="AB53" i="3" s="1"/>
  <c r="T71" i="3"/>
  <c r="K29" i="2"/>
  <c r="T70" i="3" s="1"/>
  <c r="AL71" i="3"/>
  <c r="AC29" i="2"/>
  <c r="AL70" i="3" s="1"/>
  <c r="D21" i="2"/>
  <c r="P21" i="2"/>
  <c r="AB21" i="2"/>
  <c r="N54" i="3"/>
  <c r="AF53" i="3"/>
  <c r="E21" i="2"/>
  <c r="Q21" i="2"/>
  <c r="AC21" i="2"/>
  <c r="R71" i="3"/>
  <c r="I29" i="2"/>
  <c r="R70" i="3" s="1"/>
  <c r="X71" i="3"/>
  <c r="O29" i="2"/>
  <c r="X70" i="3" s="1"/>
  <c r="AD71" i="3"/>
  <c r="U29" i="2"/>
  <c r="AD70" i="3" s="1"/>
  <c r="AJ71" i="3"/>
  <c r="AA29" i="2"/>
  <c r="AJ70" i="3" s="1"/>
  <c r="J21" i="2"/>
  <c r="V21" i="2"/>
  <c r="T55" i="3"/>
  <c r="AL55" i="3"/>
  <c r="M71" i="3"/>
  <c r="D29" i="2"/>
  <c r="M70" i="3" s="1"/>
  <c r="S71" i="3"/>
  <c r="J29" i="2"/>
  <c r="S70" i="3" s="1"/>
  <c r="Y71" i="3"/>
  <c r="P29" i="2"/>
  <c r="Y70" i="3" s="1"/>
  <c r="AE71" i="3"/>
  <c r="V29" i="2"/>
  <c r="AE70" i="3" s="1"/>
  <c r="AK71" i="3"/>
  <c r="AB29" i="2"/>
  <c r="AK70" i="3" s="1"/>
  <c r="N21" i="2"/>
  <c r="Z21" i="2"/>
  <c r="AI53" i="3" s="1"/>
  <c r="F29" i="2"/>
  <c r="O70" i="3" s="1"/>
  <c r="O71" i="3"/>
  <c r="R29" i="2"/>
  <c r="AA70" i="3" s="1"/>
  <c r="AA71" i="3"/>
  <c r="AM71" i="3"/>
  <c r="AD29" i="2"/>
  <c r="AM70" i="3" s="1"/>
  <c r="R53" i="3"/>
  <c r="AD56" i="3"/>
  <c r="L29" i="2"/>
  <c r="U70" i="3" s="1"/>
  <c r="U71" i="3"/>
  <c r="G21" i="2"/>
  <c r="Y21" i="2"/>
  <c r="AH53" i="3" s="1"/>
  <c r="N71" i="3"/>
  <c r="E29" i="2"/>
  <c r="N70" i="3" s="1"/>
  <c r="Z71" i="3"/>
  <c r="Q29" i="2"/>
  <c r="Z70" i="3" s="1"/>
  <c r="AF71" i="3"/>
  <c r="W29" i="2"/>
  <c r="AF70" i="3" s="1"/>
  <c r="O21" i="2"/>
  <c r="AA21" i="2"/>
  <c r="AJ53" i="3" s="1"/>
  <c r="V55" i="3"/>
  <c r="P71" i="3"/>
  <c r="G29" i="2"/>
  <c r="P70" i="3" s="1"/>
  <c r="V71" i="3"/>
  <c r="M29" i="2"/>
  <c r="V70" i="3" s="1"/>
  <c r="AH71" i="3"/>
  <c r="Y29" i="2"/>
  <c r="AH70" i="3" s="1"/>
  <c r="O53" i="3"/>
  <c r="U53" i="3"/>
  <c r="AA53" i="3"/>
  <c r="AG53" i="3"/>
  <c r="X54" i="3"/>
  <c r="AD54" i="3"/>
  <c r="O55" i="3"/>
  <c r="U55" i="3"/>
  <c r="AA55" i="3"/>
  <c r="AG55" i="3"/>
  <c r="AM55" i="3"/>
  <c r="R56" i="3"/>
  <c r="X56" i="3"/>
  <c r="AJ56" i="3"/>
  <c r="AG58" i="3"/>
  <c r="AM58" i="3"/>
  <c r="R54" i="3"/>
  <c r="P53" i="3"/>
  <c r="M54" i="3"/>
  <c r="S54" i="3"/>
  <c r="Y54" i="3"/>
  <c r="AE54" i="3"/>
  <c r="AK54" i="3"/>
  <c r="P55" i="3"/>
  <c r="AB55" i="3"/>
  <c r="AH55" i="3"/>
  <c r="M56" i="3"/>
  <c r="S56" i="3"/>
  <c r="Y56" i="3"/>
  <c r="AE56" i="3"/>
  <c r="AK56" i="3"/>
  <c r="AH58" i="3"/>
  <c r="H29" i="2"/>
  <c r="Q70" i="3" s="1"/>
  <c r="Z29" i="2"/>
  <c r="AI70" i="3" s="1"/>
  <c r="N18" i="3"/>
  <c r="T18" i="3"/>
  <c r="Z18" i="3"/>
  <c r="AF18" i="3"/>
  <c r="AF54" i="3"/>
  <c r="Q53" i="3"/>
  <c r="W53" i="3"/>
  <c r="AC53" i="3"/>
  <c r="T54" i="3"/>
  <c r="Z54" i="3"/>
  <c r="AL54" i="3"/>
  <c r="Q55" i="3"/>
  <c r="W55" i="3"/>
  <c r="AC55" i="3"/>
  <c r="AI55" i="3"/>
  <c r="N56" i="3"/>
  <c r="T56" i="3"/>
  <c r="Z56" i="3"/>
  <c r="AF56" i="3"/>
  <c r="AL56" i="3"/>
  <c r="AC58" i="3"/>
  <c r="AI58" i="3"/>
  <c r="AC18" i="3"/>
  <c r="AJ54" i="3"/>
  <c r="O34" i="3"/>
  <c r="U34" i="3"/>
  <c r="AA34" i="3"/>
  <c r="AG34" i="3"/>
  <c r="AM34" i="3"/>
  <c r="O16" i="2"/>
  <c r="X53" i="3" s="1"/>
  <c r="U16" i="2"/>
  <c r="AD53" i="3" s="1"/>
  <c r="O54" i="3"/>
  <c r="U54" i="3"/>
  <c r="AA54" i="3"/>
  <c r="AG54" i="3"/>
  <c r="AM54" i="3"/>
  <c r="R55" i="3"/>
  <c r="X55" i="3"/>
  <c r="AD55" i="3"/>
  <c r="AJ55" i="3"/>
  <c r="O56" i="3"/>
  <c r="U56" i="3"/>
  <c r="AA56" i="3"/>
  <c r="AG56" i="3"/>
  <c r="AM56" i="3"/>
  <c r="AD58" i="3"/>
  <c r="N29" i="2"/>
  <c r="W70" i="3" s="1"/>
  <c r="S24" i="3"/>
  <c r="AE24" i="3"/>
  <c r="P34" i="3"/>
  <c r="V34" i="3"/>
  <c r="AB34" i="3"/>
  <c r="AH34" i="3"/>
  <c r="D16" i="2"/>
  <c r="M53" i="3" s="1"/>
  <c r="J16" i="2"/>
  <c r="S53" i="3" s="1"/>
  <c r="P16" i="2"/>
  <c r="V16" i="2"/>
  <c r="AE53" i="3" s="1"/>
  <c r="AB16" i="2"/>
  <c r="P54" i="3"/>
  <c r="V54" i="3"/>
  <c r="AB54" i="3"/>
  <c r="AH54" i="3"/>
  <c r="M55" i="3"/>
  <c r="S55" i="3"/>
  <c r="P56" i="3"/>
  <c r="V56" i="3"/>
  <c r="AH56" i="3"/>
  <c r="Q18" i="3"/>
  <c r="W18" i="3"/>
  <c r="AI18" i="3"/>
  <c r="T24" i="3"/>
  <c r="AF24" i="3"/>
  <c r="AL18" i="3"/>
  <c r="AB71" i="3"/>
  <c r="S29" i="2"/>
  <c r="AB70" i="3" s="1"/>
  <c r="Q34" i="3"/>
  <c r="W34" i="3"/>
  <c r="AC34" i="3"/>
  <c r="AI34" i="3"/>
  <c r="E16" i="2"/>
  <c r="N53" i="3" s="1"/>
  <c r="K16" i="2"/>
  <c r="T53" i="3" s="1"/>
  <c r="Q16" i="2"/>
  <c r="AC16" i="2"/>
  <c r="AL53" i="3" s="1"/>
  <c r="Q54" i="3"/>
  <c r="W54" i="3"/>
  <c r="AC54" i="3"/>
  <c r="AI54" i="3"/>
  <c r="N55" i="3"/>
  <c r="Z55" i="3"/>
  <c r="AF55" i="3"/>
  <c r="Q56" i="3"/>
  <c r="W56" i="3"/>
  <c r="AC56" i="3"/>
  <c r="AI56" i="3"/>
  <c r="AF58" i="3"/>
  <c r="AL58" i="3"/>
  <c r="T29" i="2"/>
  <c r="AC70" i="3" s="1"/>
  <c r="L18" i="3"/>
  <c r="R18" i="3"/>
  <c r="X18" i="3"/>
  <c r="AD18" i="3"/>
  <c r="P26" i="3"/>
  <c r="V26" i="3"/>
  <c r="AB26" i="3"/>
  <c r="AL59" i="3"/>
  <c r="AJ58" i="3"/>
  <c r="AG59" i="3"/>
  <c r="AM59" i="3"/>
  <c r="AB59" i="3"/>
  <c r="AH59" i="3"/>
  <c r="AC59" i="3"/>
  <c r="AI59" i="3"/>
  <c r="Y55" i="3"/>
  <c r="AE55" i="3"/>
  <c r="AK55" i="3"/>
  <c r="AE58" i="3"/>
  <c r="AK58" i="3"/>
  <c r="O24" i="3"/>
  <c r="U24" i="3"/>
  <c r="AA24" i="3"/>
  <c r="AG24" i="3"/>
  <c r="AM24" i="3"/>
  <c r="M26" i="3"/>
  <c r="Y26" i="3"/>
  <c r="Z53" i="3" l="1"/>
  <c r="AK53" i="3"/>
  <c r="Y53" i="3"/>
</calcChain>
</file>

<file path=xl/sharedStrings.xml><?xml version="1.0" encoding="utf-8"?>
<sst xmlns="http://schemas.openxmlformats.org/spreadsheetml/2006/main" count="523" uniqueCount="139">
  <si>
    <t>Registro de días laborados por Mes y cáculo de cuota de trabajo mensual esperada para cada persona del Despacho</t>
  </si>
  <si>
    <t>Nota:
1. Ingresar información en las celdas que se encuentren en color blanco.</t>
  </si>
  <si>
    <t>Cantidad de días Laborales</t>
  </si>
  <si>
    <t>Días fuera del Despacho sin Sustitución o en labores de manifestación o apoyo</t>
  </si>
  <si>
    <t>T1</t>
  </si>
  <si>
    <t>T2</t>
  </si>
  <si>
    <t>T3</t>
  </si>
  <si>
    <t>T4</t>
  </si>
  <si>
    <t>Coordinador</t>
  </si>
  <si>
    <t>J1</t>
  </si>
  <si>
    <t>Persona Juzgadora de apoyo</t>
  </si>
  <si>
    <t>Total de días laborado por persona</t>
  </si>
  <si>
    <t>Cuota esperada</t>
  </si>
  <si>
    <t xml:space="preserve">MÉTRICAS DE LOS INDICADORES DE GESTIÓN                                 </t>
  </si>
  <si>
    <t>Objetivo: Medir, controlar y verificar la gestión del despacho para su mejora continua.</t>
  </si>
  <si>
    <t>Detalles</t>
  </si>
  <si>
    <t>N°</t>
  </si>
  <si>
    <t>Datos</t>
  </si>
  <si>
    <t>GENERALES</t>
  </si>
  <si>
    <t>Cantidad de Juezas y Jueces en el despacho</t>
  </si>
  <si>
    <t>Cantidad de Técnicas y Técnicos Judiciales en el despacho</t>
  </si>
  <si>
    <t>Fecha del día de hoy</t>
  </si>
  <si>
    <t>Fecha del último señalamiento a audiencia de recepción de pruebas o debate (TODAS LAS MATERIAS)</t>
  </si>
  <si>
    <t>Fecha demanda más antigua pendiente de la primera resolución (TODAS LAS MATERIAS)</t>
  </si>
  <si>
    <t>Fecha de escrito más antiguo pendiente de resolver (todas las materias)</t>
  </si>
  <si>
    <t>Cantidad de Escritos pendientes de resolver</t>
  </si>
  <si>
    <t>Cantidad de Audiencias Programadas</t>
  </si>
  <si>
    <t>Cantidad de Audiencias Realizadas</t>
  </si>
  <si>
    <t>Cantidad de resoluciones pasadas a firmar por las Técnicas y Técnicos</t>
  </si>
  <si>
    <t>Persona Técnica Judicial 1</t>
  </si>
  <si>
    <t>Persona Técnica Judicial 2</t>
  </si>
  <si>
    <t>Persona Técnica Judicial 3</t>
  </si>
  <si>
    <t>Coordinador(a) Judicial</t>
  </si>
  <si>
    <t>Cantidad de resoluciones a realizar por las Técnicas y Técnicos (cuota)</t>
  </si>
  <si>
    <t>Cuota de trabajo espera para Persona técnica judicial 1</t>
  </si>
  <si>
    <t>Cuota de trabajo espera para Persona técnica judicial 2</t>
  </si>
  <si>
    <t>Cuota de trabajo espera para Persona técnica judicial 3</t>
  </si>
  <si>
    <t>Cuota de trabajo espera para Persona Coordinador(a) Judicial</t>
  </si>
  <si>
    <t>Cantidad de Sentencias dictadas Global</t>
  </si>
  <si>
    <t>Persona Juzgadora 1</t>
  </si>
  <si>
    <t>Cantidad de Sentencias Esperadas (Global)</t>
  </si>
  <si>
    <t>CONTRAVENCIONAL</t>
  </si>
  <si>
    <t>Circulante al Iniciar el mes</t>
  </si>
  <si>
    <t>Cantidad de Casos Entrados</t>
  </si>
  <si>
    <t>Cantidad de Casos Reentrados</t>
  </si>
  <si>
    <t>Cantidad de Casos Terminados</t>
  </si>
  <si>
    <t>Circulante al finalizar el mes</t>
  </si>
  <si>
    <t>Cantidad de expedientes en trámite</t>
  </si>
  <si>
    <t>Cantidad de expedientes en fase de ejecución</t>
  </si>
  <si>
    <t xml:space="preserve">Fecha demanda más antigua pendiente de la primera resolución </t>
  </si>
  <si>
    <t>Fecha más antigua de pase a fallo de expedientes pendientes de dictado de sentencia</t>
  </si>
  <si>
    <t xml:space="preserve">Fecha de escrito más antiguo pendiente de resolver </t>
  </si>
  <si>
    <t>Cantidad de audiencias pendientes de realización</t>
  </si>
  <si>
    <t>Cantidad de expedientes pendientes de fallo</t>
  </si>
  <si>
    <t>Cantidad de sentencias dictadas</t>
  </si>
  <si>
    <t>LABORAL</t>
  </si>
  <si>
    <t>Cantidad de expedientes en etapa de ejecución</t>
  </si>
  <si>
    <t>Persona Juzgadora 2</t>
  </si>
  <si>
    <t>TRÁNSITO</t>
  </si>
  <si>
    <t>VIOLENCIA DOMÉSTICA</t>
  </si>
  <si>
    <t>Cantidad de expedientes en etapa de seguimiento</t>
  </si>
  <si>
    <t>12-02-19</t>
  </si>
  <si>
    <t xml:space="preserve">Cantidad de Casos con oposición </t>
  </si>
  <si>
    <t>PENSIONES ALIMENTARIAS</t>
  </si>
  <si>
    <t>Cantidad de fijaciones provisionales pendientes</t>
  </si>
  <si>
    <t>Cantidad de apremios resueltos</t>
  </si>
  <si>
    <t xml:space="preserve">
Juzgado Contravencional
 y Menor Cuantía de Abangares</t>
  </si>
  <si>
    <t>INDICADORES DE GESTIÓN - DIRECCIÓN DE PLANIFICACIÓN</t>
  </si>
  <si>
    <t>Rangos</t>
  </si>
  <si>
    <t>Seguimiento</t>
  </si>
  <si>
    <t>Categoría</t>
  </si>
  <si>
    <t>Indicadores</t>
  </si>
  <si>
    <t>Métricas</t>
  </si>
  <si>
    <t>A mejorar</t>
  </si>
  <si>
    <t>Estándar</t>
  </si>
  <si>
    <t>Muy bueno</t>
  </si>
  <si>
    <t>Rendimiento Estadístico</t>
  </si>
  <si>
    <t>Entrada de asuntos nuevos</t>
  </si>
  <si>
    <t xml:space="preserve">Cantidad de casos entrados + Cantidad de casos reentrados. </t>
  </si>
  <si>
    <t>&gt;</t>
  </si>
  <si>
    <t xml:space="preserve"> =&lt; X =&lt; </t>
  </si>
  <si>
    <t>&lt;</t>
  </si>
  <si>
    <t>Pensiones Alimentarias</t>
  </si>
  <si>
    <t>Violencia Doméstica</t>
  </si>
  <si>
    <t>Tránsito</t>
  </si>
  <si>
    <t>Contravencional</t>
  </si>
  <si>
    <t>Laboral</t>
  </si>
  <si>
    <t>Salida de asuntos</t>
  </si>
  <si>
    <t>Cantidad de expedientes terminados durante el mes</t>
  </si>
  <si>
    <t>Circulante total del despacho</t>
  </si>
  <si>
    <t>(Circulante Inicial + Entradas) - Salidas</t>
  </si>
  <si>
    <t>Relación de salida/ entrada en el despacho</t>
  </si>
  <si>
    <t>(Salidas/Entradas)*100</t>
  </si>
  <si>
    <t>Plazos</t>
  </si>
  <si>
    <t>Plazo para resolver demandas nuevas</t>
  </si>
  <si>
    <t>Fecha Actual - Fecha de la demanda nueva más antigua pendiente de primera resolución</t>
  </si>
  <si>
    <t>Plazo de espera de dictado de sentencia (general)  ****</t>
  </si>
  <si>
    <t>(Fecha actual- fecha de pase a fallo más antigua)</t>
  </si>
  <si>
    <t>Plazo de espera para la realización de audiencia de recepción de pruebas o debate(días)</t>
  </si>
  <si>
    <t>(Fecha de último señalamiento - fecha actual)</t>
  </si>
  <si>
    <t>Plazo para resolver escritos</t>
  </si>
  <si>
    <t>(Fecha actual- fecha del escrito más antiguo pendiente de resolver)</t>
  </si>
  <si>
    <t>Operacional</t>
  </si>
  <si>
    <t>Porcentaje de efectividad de realización audiencias</t>
  </si>
  <si>
    <t>(Audiencias realizadas / Audiencias programadas)*100</t>
  </si>
  <si>
    <t>Cantidad de Escritos pendientes de realización</t>
  </si>
  <si>
    <t>Escritos pendientes de realización</t>
  </si>
  <si>
    <t xml:space="preserve">Cantidad de audiencias pendientes de realización </t>
  </si>
  <si>
    <t>Audiencias pendientes de realización</t>
  </si>
  <si>
    <t>Expedientes pendientes de fallo</t>
  </si>
  <si>
    <t>Porcentaje de rendimiento por persona técnica judicial</t>
  </si>
  <si>
    <t>(Cantidad de resoluciones pasadas a firmar / Cantidad de resoluciones a realizar)</t>
  </si>
  <si>
    <t>Persona Técnica Judicial 4</t>
  </si>
  <si>
    <t>Cantidad de sentencias dictadas por persona Juzgadora</t>
  </si>
  <si>
    <t>Cantidad de sentencias dictadas por juez o jueza</t>
  </si>
  <si>
    <t>Juez(a) 1</t>
  </si>
  <si>
    <t>Porcentaje de rendimiento por persona juzgadora</t>
  </si>
  <si>
    <t>(Cantidad de sentencias dictadas / Cantidad de sentencias esperadas)</t>
  </si>
  <si>
    <t>Indicadores específicos Violencia Doméstica</t>
  </si>
  <si>
    <t>Indicadores específicos Pensiones Alimentarias</t>
  </si>
  <si>
    <t>Versión N°2 de Matriz de Indicadores: Vigente a partir del 1 de marzo del 2019.</t>
  </si>
  <si>
    <t xml:space="preserve">Ajustes realizados </t>
  </si>
  <si>
    <t xml:space="preserve">•Ajuste en los parámetros de las variables de Entrada, Terminados (datos 2016-2017-2018) y Circulante (final al 2018) </t>
  </si>
  <si>
    <t>•Inclusión del Indicador de la cantidad de escritos pendientes de trámite</t>
  </si>
  <si>
    <t>•Ajuste en la cantidad de audiencias pendientes de realización  (por la perdida de competencia de la materia Civil)</t>
  </si>
  <si>
    <t>•Ajuste en la cantidad de expedientes pendientes de fallo  (por la perdida de competencia de la materia Civil)</t>
  </si>
  <si>
    <t>•Ajuste de la cuota de la cantidad de sentencias a dictar por Juez o Jueza (por la perdida de competencia de la materia Civil)</t>
  </si>
  <si>
    <t>•Como dato adicional se ajusta la segmentación de la cuota de tramite diario del personal técnico judicial:</t>
  </si>
  <si>
    <t>Materia</t>
  </si>
  <si>
    <t>Cuota por Materia</t>
  </si>
  <si>
    <t>Contravenciones</t>
  </si>
  <si>
    <r>
      <rPr>
        <b/>
        <sz val="11"/>
        <color rgb="FF333333"/>
        <rFont val="Calibri"/>
        <family val="2"/>
        <charset val="1"/>
      </rPr>
      <t>Ajuste elaborado por:</t>
    </r>
    <r>
      <rPr>
        <sz val="11"/>
        <color rgb="FF333333"/>
        <rFont val="Calibri"/>
        <family val="2"/>
        <charset val="1"/>
      </rPr>
      <t xml:space="preserve"> Ing. Arnold Alvarado Ruiz, Modernización Jurisdiccional, Dirección de Planificación </t>
    </r>
  </si>
  <si>
    <t>Fecha</t>
  </si>
  <si>
    <t xml:space="preserve">Profesional </t>
  </si>
  <si>
    <t>Cambio</t>
  </si>
  <si>
    <t xml:space="preserve">Observación </t>
  </si>
  <si>
    <t>Diego Arias</t>
  </si>
  <si>
    <t>*Se incorpora las celdas para registro de las sentencias dictadas por personas juzgadoras de apoyo.
*Se corrige formato condicional de toda la hoja de indicadores.</t>
  </si>
  <si>
    <t xml:space="preserve">*Se corrige fórmula de cálculo en Indicadore 6, ya que no extrae dato correcto.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</si>
</sst>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\ %"/>
    <numFmt numFmtId="165" formatCode="[$¢-140A]\ #,##0.00;[Red]\-[$¢-140A]\ #,##0.00"/>
    <numFmt numFmtId="166" formatCode="mm/yy"/>
    <numFmt numFmtId="167" formatCode="0.0"/>
    <numFmt numFmtId="168" formatCode="[$-140A]dd/mm/yyyy"/>
    <numFmt numFmtId="169" formatCode="0.0%"/>
    <numFmt numFmtId="170" formatCode="&quot; ₡&quot;* #,##0.00\ ;&quot; ₡&quot;* \(#,##0.00\);&quot; ₡&quot;* \-#\ ;\ @\ "/>
  </numFmts>
  <fonts count="66" x14ac:knownFonts="1">
    <font>
      <sz val="11"/>
      <color rgb="FF333333"/>
      <name val="Calibri"/>
      <family val="2"/>
      <charset val="1"/>
    </font>
    <font>
      <sz val="11"/>
      <color rgb="FFDDDDDD"/>
      <name val="Calibri"/>
      <family val="2"/>
      <charset val="1"/>
    </font>
    <font>
      <sz val="10"/>
      <color rgb="FFDDDDDD"/>
      <name val="Calibri"/>
      <family val="2"/>
      <charset val="1"/>
    </font>
    <font>
      <b/>
      <sz val="10"/>
      <color rgb="FF333333"/>
      <name val="Calibri"/>
      <family val="2"/>
      <charset val="1"/>
    </font>
    <font>
      <sz val="11"/>
      <color rgb="FF800080"/>
      <name val="Calibri"/>
      <family val="2"/>
      <charset val="1"/>
    </font>
    <font>
      <sz val="10"/>
      <color rgb="FFCC0000"/>
      <name val="Calibri"/>
      <family val="2"/>
      <charset val="1"/>
    </font>
    <font>
      <sz val="11"/>
      <color rgb="FF008000"/>
      <name val="Calibri"/>
      <family val="2"/>
      <charset val="1"/>
    </font>
    <font>
      <b/>
      <sz val="11"/>
      <color rgb="FFFF9900"/>
      <name val="Calibri"/>
      <family val="2"/>
      <charset val="1"/>
    </font>
    <font>
      <b/>
      <sz val="11"/>
      <color rgb="FFDDDDDD"/>
      <name val="Calibri"/>
      <family val="2"/>
      <charset val="1"/>
    </font>
    <font>
      <sz val="11"/>
      <color rgb="FFFF9900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1"/>
      <color rgb="FF003366"/>
      <name val="Calibri"/>
      <family val="2"/>
      <charset val="1"/>
    </font>
    <font>
      <sz val="11"/>
      <color rgb="FF333399"/>
      <name val="Calibri"/>
      <family val="2"/>
      <charset val="1"/>
    </font>
    <font>
      <b/>
      <sz val="10"/>
      <color rgb="FFDDDDDD"/>
      <name val="Calibri"/>
      <family val="2"/>
      <charset val="1"/>
    </font>
    <font>
      <i/>
      <sz val="11"/>
      <color rgb="FF808080"/>
      <name val="Calibri"/>
      <family val="2"/>
      <charset val="1"/>
    </font>
    <font>
      <i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8"/>
      <color rgb="FF333333"/>
      <name val="Calibri"/>
      <family val="2"/>
      <charset val="1"/>
    </font>
    <font>
      <b/>
      <sz val="13"/>
      <color rgb="FF003366"/>
      <name val="Calibri"/>
      <family val="2"/>
      <charset val="1"/>
    </font>
    <font>
      <sz val="12"/>
      <color rgb="FF333333"/>
      <name val="Calibri"/>
      <family val="2"/>
      <charset val="1"/>
    </font>
    <font>
      <b/>
      <i/>
      <sz val="16"/>
      <color rgb="FF333333"/>
      <name val="Arial"/>
      <family val="2"/>
      <charset val="1"/>
    </font>
    <font>
      <sz val="11"/>
      <color rgb="FF993300"/>
      <name val="Calibri"/>
      <family val="2"/>
      <charset val="1"/>
    </font>
    <font>
      <sz val="10"/>
      <name val="Verdana"/>
      <family val="2"/>
      <charset val="1"/>
    </font>
    <font>
      <sz val="10"/>
      <name val="Arial"/>
      <family val="2"/>
      <charset val="1"/>
    </font>
    <font>
      <sz val="10"/>
      <color rgb="FF333333"/>
      <name val="Calibri"/>
      <family val="2"/>
      <charset val="1"/>
    </font>
    <font>
      <b/>
      <sz val="11"/>
      <color rgb="FF333333"/>
      <name val="Calibri"/>
      <family val="2"/>
      <charset val="1"/>
    </font>
    <font>
      <sz val="11"/>
      <color rgb="FF333333"/>
      <name val="Arial"/>
      <family val="2"/>
      <charset val="1"/>
    </font>
    <font>
      <b/>
      <sz val="11"/>
      <color rgb="FF333333"/>
      <name val="Arial"/>
      <family val="2"/>
      <charset val="1"/>
    </font>
    <font>
      <b/>
      <i/>
      <u/>
      <sz val="11"/>
      <color rgb="FF333333"/>
      <name val="Arial"/>
      <family val="2"/>
      <charset val="1"/>
    </font>
    <font>
      <sz val="11"/>
      <color rgb="FFFF6600"/>
      <name val="Calibri"/>
      <family val="2"/>
      <charset val="1"/>
    </font>
    <font>
      <b/>
      <sz val="18"/>
      <color rgb="FF003366"/>
      <name val="Cambria"/>
      <family val="2"/>
      <charset val="1"/>
    </font>
    <font>
      <b/>
      <sz val="15"/>
      <color rgb="FF333399"/>
      <name val="Calibri"/>
      <family val="2"/>
      <charset val="1"/>
    </font>
    <font>
      <b/>
      <sz val="14"/>
      <color rgb="FFDDDDDD"/>
      <name val="Verdana"/>
      <family val="2"/>
      <charset val="1"/>
    </font>
    <font>
      <sz val="14"/>
      <name val="Verdana"/>
      <family val="2"/>
      <charset val="1"/>
    </font>
    <font>
      <b/>
      <sz val="11"/>
      <name val="Book Antiqua"/>
      <family val="1"/>
      <charset val="1"/>
    </font>
    <font>
      <sz val="10"/>
      <color rgb="FFDDDDDD"/>
      <name val="Verdana"/>
      <family val="2"/>
      <charset val="1"/>
    </font>
    <font>
      <sz val="11"/>
      <name val="Calibri"/>
      <family val="2"/>
      <charset val="1"/>
    </font>
    <font>
      <b/>
      <sz val="14"/>
      <name val="Arial"/>
      <family val="2"/>
      <charset val="1"/>
    </font>
    <font>
      <b/>
      <sz val="18"/>
      <name val="Arial"/>
      <family val="2"/>
      <charset val="1"/>
    </font>
    <font>
      <b/>
      <sz val="10"/>
      <name val="Arial"/>
      <family val="2"/>
      <charset val="1"/>
    </font>
    <font>
      <b/>
      <sz val="10"/>
      <name val="Book Antiqua"/>
      <family val="1"/>
      <charset val="1"/>
    </font>
    <font>
      <b/>
      <sz val="10"/>
      <color rgb="FF333333"/>
      <name val="Arial"/>
      <family val="2"/>
      <charset val="1"/>
    </font>
    <font>
      <sz val="8"/>
      <name val="Arial"/>
      <family val="2"/>
      <charset val="1"/>
    </font>
    <font>
      <b/>
      <sz val="10"/>
      <color rgb="FFFF6600"/>
      <name val="Arial"/>
      <family val="2"/>
      <charset val="1"/>
    </font>
    <font>
      <sz val="9"/>
      <color rgb="FF333333"/>
      <name val="Arial"/>
      <family val="2"/>
      <charset val="1"/>
    </font>
    <font>
      <b/>
      <sz val="16"/>
      <name val="Arial"/>
      <family val="2"/>
      <charset val="1"/>
    </font>
    <font>
      <b/>
      <sz val="14"/>
      <color rgb="FF339966"/>
      <name val="Arial"/>
      <family val="2"/>
      <charset val="1"/>
    </font>
    <font>
      <b/>
      <sz val="11"/>
      <name val="Arial"/>
      <family val="2"/>
      <charset val="1"/>
    </font>
    <font>
      <b/>
      <sz val="8"/>
      <name val="Arial"/>
      <family val="2"/>
      <charset val="1"/>
    </font>
    <font>
      <b/>
      <sz val="8"/>
      <color rgb="FFFFFFFF"/>
      <name val="Arial"/>
      <family val="2"/>
      <charset val="1"/>
    </font>
    <font>
      <b/>
      <sz val="8"/>
      <color rgb="FFDDDDDD"/>
      <name val="Arial"/>
      <family val="2"/>
      <charset val="1"/>
    </font>
    <font>
      <sz val="12"/>
      <color rgb="FFFFFFFF"/>
      <name val="Arial"/>
      <family val="2"/>
      <charset val="1"/>
    </font>
    <font>
      <sz val="9"/>
      <color rgb="FFFFFFFF"/>
      <name val="Arial"/>
      <family val="2"/>
      <charset val="1"/>
    </font>
    <font>
      <sz val="9"/>
      <name val="Arial"/>
      <family val="2"/>
      <charset val="1"/>
    </font>
    <font>
      <sz val="12"/>
      <name val="Arial"/>
      <family val="2"/>
      <charset val="1"/>
    </font>
    <font>
      <sz val="11"/>
      <name val="Arial"/>
      <family val="2"/>
      <charset val="1"/>
    </font>
    <font>
      <i/>
      <sz val="8"/>
      <name val="Arial"/>
      <family val="2"/>
      <charset val="1"/>
    </font>
    <font>
      <sz val="8"/>
      <color rgb="FF333333"/>
      <name val="Arial"/>
      <family val="2"/>
      <charset val="1"/>
    </font>
    <font>
      <b/>
      <sz val="6"/>
      <name val="Arial"/>
      <family val="2"/>
      <charset val="1"/>
    </font>
    <font>
      <sz val="11"/>
      <color rgb="FFFFFFFF"/>
      <name val="Calibri"/>
      <family val="2"/>
      <charset val="1"/>
    </font>
    <font>
      <b/>
      <sz val="9"/>
      <name val="Arial"/>
      <family val="2"/>
      <charset val="1"/>
    </font>
    <font>
      <b/>
      <sz val="12"/>
      <color rgb="FFDDDDDD"/>
      <name val="Calibri"/>
      <family val="2"/>
      <charset val="1"/>
    </font>
    <font>
      <b/>
      <i/>
      <sz val="11"/>
      <color rgb="FFDDDDDD"/>
      <name val="Book Antiqua"/>
      <family val="1"/>
      <charset val="1"/>
    </font>
    <font>
      <b/>
      <i/>
      <sz val="11"/>
      <color rgb="FF333333"/>
      <name val="Book Antiqua"/>
      <family val="1"/>
      <charset val="1"/>
    </font>
    <font>
      <b/>
      <sz val="11"/>
      <color rgb="FF000000"/>
      <name val="Calibri"/>
      <family val="2"/>
      <charset val="1"/>
    </font>
    <font>
      <sz val="11"/>
      <color rgb="FF333333"/>
      <name val="Calibri"/>
      <family val="2"/>
      <charset val="1"/>
    </font>
  </fonts>
  <fills count="42">
    <fill>
      <patternFill patternType="none"/>
    </fill>
    <fill>
      <patternFill patternType="gray125"/>
    </fill>
    <fill>
      <patternFill patternType="solid">
        <fgColor rgb="FFCCCCFF"/>
        <bgColor rgb="FFCCCCCC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F8CBAD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81D41A"/>
        <bgColor rgb="FF99CC00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66CC99"/>
      </patternFill>
    </fill>
    <fill>
      <patternFill patternType="solid">
        <fgColor rgb="FFFF9900"/>
        <bgColor rgb="FFFF950E"/>
      </patternFill>
    </fill>
    <fill>
      <patternFill patternType="solid">
        <fgColor rgb="FF333333"/>
        <bgColor rgb="FF33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E6E6FF"/>
      </patternFill>
    </fill>
    <fill>
      <patternFill patternType="solid">
        <fgColor rgb="FF333399"/>
        <bgColor rgb="FF003366"/>
      </patternFill>
    </fill>
    <fill>
      <patternFill patternType="solid">
        <fgColor rgb="FFFF6600"/>
        <bgColor rgb="FFFF950E"/>
      </patternFill>
    </fill>
    <fill>
      <patternFill patternType="solid">
        <fgColor rgb="FF339966"/>
        <bgColor rgb="FF008080"/>
      </patternFill>
    </fill>
    <fill>
      <patternFill patternType="solid">
        <fgColor rgb="FFFFCCCC"/>
        <bgColor rgb="FFF8CBAD"/>
      </patternFill>
    </fill>
    <fill>
      <patternFill patternType="solid">
        <fgColor rgb="FFC0C0C0"/>
        <bgColor rgb="FFCCCCCC"/>
      </patternFill>
    </fill>
    <fill>
      <patternFill patternType="solid">
        <fgColor rgb="FF969696"/>
        <bgColor rgb="FF808080"/>
      </patternFill>
    </fill>
    <fill>
      <patternFill patternType="solid">
        <fgColor rgb="FFCC0000"/>
        <bgColor rgb="FFFF000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00CCFF"/>
        <bgColor rgb="FF33CCCC"/>
      </patternFill>
    </fill>
    <fill>
      <patternFill patternType="solid">
        <fgColor rgb="FFCCCCCC"/>
        <bgColor rgb="FFC0C0C0"/>
      </patternFill>
    </fill>
    <fill>
      <patternFill patternType="solid">
        <fgColor rgb="FF99CC00"/>
        <bgColor rgb="FF81D41A"/>
      </patternFill>
    </fill>
    <fill>
      <patternFill patternType="solid">
        <fgColor rgb="FF66CC99"/>
        <bgColor rgb="FF33CCCC"/>
      </patternFill>
    </fill>
    <fill>
      <patternFill patternType="solid">
        <fgColor rgb="FFFFFF66"/>
        <bgColor rgb="FFFFFF99"/>
      </patternFill>
    </fill>
    <fill>
      <patternFill patternType="solid">
        <fgColor rgb="FFE6E6FF"/>
        <bgColor rgb="FFDDDDDD"/>
      </patternFill>
    </fill>
    <fill>
      <patternFill patternType="solid">
        <fgColor rgb="FF3366FF"/>
        <bgColor rgb="FF0066CC"/>
      </patternFill>
    </fill>
    <fill>
      <patternFill patternType="solid">
        <fgColor rgb="FFFF0000"/>
        <bgColor rgb="FFCC0000"/>
      </patternFill>
    </fill>
    <fill>
      <patternFill patternType="solid">
        <fgColor rgb="FFFFFF00"/>
        <bgColor rgb="FFFFFF66"/>
      </patternFill>
    </fill>
    <fill>
      <patternFill patternType="solid">
        <fgColor rgb="FF008000"/>
        <bgColor rgb="FF006600"/>
      </patternFill>
    </fill>
    <fill>
      <patternFill patternType="solid">
        <fgColor rgb="FFFF950E"/>
        <bgColor rgb="FFFF9900"/>
      </patternFill>
    </fill>
    <fill>
      <patternFill patternType="solid">
        <fgColor rgb="FF666699"/>
        <bgColor rgb="FF808080"/>
      </patternFill>
    </fill>
    <fill>
      <patternFill patternType="solid">
        <fgColor rgb="FFFFFFFF"/>
        <bgColor rgb="FFFFFFCC"/>
      </patternFill>
    </fill>
    <fill>
      <patternFill patternType="solid">
        <fgColor rgb="FFF8CBAD"/>
        <bgColor rgb="FFFFCC99"/>
      </patternFill>
    </fill>
  </fills>
  <borders count="3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ck">
        <color rgb="FF33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double">
        <color rgb="FF333399"/>
      </left>
      <right style="double">
        <color rgb="FF333399"/>
      </right>
      <top style="double">
        <color rgb="FF333399"/>
      </top>
      <bottom style="double">
        <color rgb="FF333399"/>
      </bottom>
      <diagonal/>
    </border>
    <border>
      <left style="double">
        <color rgb="FF333399"/>
      </left>
      <right style="double">
        <color rgb="FF333399"/>
      </right>
      <top/>
      <bottom style="double">
        <color rgb="FF333399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24">
    <xf numFmtId="0" fontId="0" fillId="0" borderId="0"/>
    <xf numFmtId="170" fontId="23" fillId="0" borderId="0" applyBorder="0" applyProtection="0"/>
    <xf numFmtId="164" fontId="65" fillId="0" borderId="0" applyBorder="0" applyProtection="0"/>
    <xf numFmtId="0" fontId="65" fillId="2" borderId="0" applyBorder="0" applyProtection="0"/>
    <xf numFmtId="0" fontId="65" fillId="3" borderId="0" applyBorder="0" applyProtection="0"/>
    <xf numFmtId="0" fontId="65" fillId="4" borderId="0" applyBorder="0" applyProtection="0"/>
    <xf numFmtId="0" fontId="65" fillId="5" borderId="0" applyBorder="0" applyProtection="0"/>
    <xf numFmtId="0" fontId="65" fillId="6" borderId="0" applyBorder="0" applyProtection="0"/>
    <xf numFmtId="0" fontId="65" fillId="7" borderId="0" applyBorder="0" applyProtection="0"/>
    <xf numFmtId="0" fontId="65" fillId="2" borderId="0" applyBorder="0" applyProtection="0"/>
    <xf numFmtId="0" fontId="65" fillId="3" borderId="0" applyBorder="0" applyProtection="0"/>
    <xf numFmtId="0" fontId="65" fillId="4" borderId="0" applyBorder="0" applyProtection="0"/>
    <xf numFmtId="0" fontId="65" fillId="5" borderId="0" applyBorder="0" applyProtection="0"/>
    <xf numFmtId="0" fontId="65" fillId="6" borderId="0" applyBorder="0" applyProtection="0"/>
    <xf numFmtId="0" fontId="65" fillId="7" borderId="0" applyBorder="0" applyProtection="0"/>
    <xf numFmtId="0" fontId="65" fillId="8" borderId="0" applyBorder="0" applyProtection="0"/>
    <xf numFmtId="0" fontId="65" fillId="9" borderId="0" applyBorder="0" applyProtection="0"/>
    <xf numFmtId="0" fontId="65" fillId="10" borderId="0" applyBorder="0" applyProtection="0"/>
    <xf numFmtId="0" fontId="65" fillId="5" borderId="0" applyBorder="0" applyProtection="0"/>
    <xf numFmtId="0" fontId="65" fillId="8" borderId="0" applyBorder="0" applyProtection="0"/>
    <xf numFmtId="0" fontId="65" fillId="11" borderId="0" applyBorder="0" applyProtection="0"/>
    <xf numFmtId="0" fontId="65" fillId="8" borderId="0" applyBorder="0" applyProtection="0"/>
    <xf numFmtId="0" fontId="65" fillId="9" borderId="0" applyBorder="0" applyProtection="0"/>
    <xf numFmtId="0" fontId="65" fillId="10" borderId="0" applyBorder="0" applyProtection="0"/>
    <xf numFmtId="0" fontId="65" fillId="5" borderId="0" applyBorder="0" applyProtection="0"/>
    <xf numFmtId="0" fontId="65" fillId="8" borderId="0" applyBorder="0" applyProtection="0"/>
    <xf numFmtId="0" fontId="65" fillId="11" borderId="0" applyBorder="0" applyProtection="0"/>
    <xf numFmtId="0" fontId="1" fillId="12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2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3" fillId="18" borderId="0" applyBorder="0" applyProtection="0"/>
    <xf numFmtId="0" fontId="3" fillId="0" borderId="0" applyBorder="0" applyProtection="0"/>
    <xf numFmtId="0" fontId="1" fillId="19" borderId="0" applyBorder="0" applyProtection="0"/>
    <xf numFmtId="0" fontId="1" fillId="20" borderId="0" applyBorder="0" applyProtection="0"/>
    <xf numFmtId="0" fontId="1" fillId="21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20" borderId="0" applyBorder="0" applyProtection="0"/>
    <xf numFmtId="0" fontId="4" fillId="3" borderId="0" applyBorder="0" applyProtection="0"/>
    <xf numFmtId="0" fontId="5" fillId="22" borderId="0" applyBorder="0" applyProtection="0"/>
    <xf numFmtId="0" fontId="6" fillId="4" borderId="0" applyBorder="0" applyProtection="0"/>
    <xf numFmtId="0" fontId="7" fillId="23" borderId="1" applyProtection="0"/>
    <xf numFmtId="0" fontId="8" fillId="24" borderId="2" applyProtection="0"/>
    <xf numFmtId="0" fontId="9" fillId="0" borderId="3" applyProtection="0"/>
    <xf numFmtId="0" fontId="8" fillId="24" borderId="2" applyProtection="0"/>
    <xf numFmtId="0" fontId="7" fillId="23" borderId="1" applyProtection="0"/>
    <xf numFmtId="0" fontId="10" fillId="0" borderId="4" applyProtection="0"/>
    <xf numFmtId="0" fontId="10" fillId="0" borderId="5" applyProtection="0"/>
    <xf numFmtId="0" fontId="11" fillId="0" borderId="0" applyBorder="0" applyProtection="0"/>
    <xf numFmtId="0" fontId="12" fillId="7" borderId="1" applyProtection="0"/>
    <xf numFmtId="0" fontId="13" fillId="25" borderId="0" applyBorder="0" applyProtection="0"/>
    <xf numFmtId="0" fontId="14" fillId="0" borderId="0" applyBorder="0" applyProtection="0"/>
    <xf numFmtId="0" fontId="15" fillId="0" borderId="0" applyBorder="0" applyProtection="0"/>
    <xf numFmtId="0" fontId="6" fillId="4" borderId="0" applyBorder="0" applyProtection="0"/>
    <xf numFmtId="0" fontId="16" fillId="4" borderId="0" applyBorder="0" applyProtection="0"/>
    <xf numFmtId="0" fontId="10" fillId="0" borderId="4" applyProtection="0"/>
    <xf numFmtId="0" fontId="17" fillId="0" borderId="0" applyBorder="0" applyProtection="0"/>
    <xf numFmtId="0" fontId="18" fillId="0" borderId="6" applyProtection="0"/>
    <xf numFmtId="0" fontId="19" fillId="0" borderId="0" applyBorder="0" applyProtection="0"/>
    <xf numFmtId="0" fontId="11" fillId="0" borderId="7" applyProtection="0"/>
    <xf numFmtId="0" fontId="11" fillId="0" borderId="0" applyBorder="0" applyProtection="0"/>
    <xf numFmtId="0" fontId="20" fillId="0" borderId="0">
      <alignment horizontal="center"/>
    </xf>
    <xf numFmtId="0" fontId="20" fillId="0" borderId="0">
      <alignment horizontal="center" textRotation="90"/>
    </xf>
    <xf numFmtId="0" fontId="4" fillId="3" borderId="0" applyBorder="0" applyProtection="0"/>
    <xf numFmtId="0" fontId="12" fillId="7" borderId="1" applyProtection="0"/>
    <xf numFmtId="0" fontId="9" fillId="0" borderId="3" applyProtection="0"/>
    <xf numFmtId="0" fontId="21" fillId="26" borderId="0" applyBorder="0" applyProtection="0"/>
    <xf numFmtId="0" fontId="21" fillId="26" borderId="0" applyBorder="0" applyProtection="0"/>
    <xf numFmtId="0" fontId="65" fillId="0" borderId="0"/>
    <xf numFmtId="0" fontId="65" fillId="0" borderId="0"/>
    <xf numFmtId="0" fontId="22" fillId="0" borderId="0"/>
    <xf numFmtId="0" fontId="65" fillId="0" borderId="0"/>
    <xf numFmtId="0" fontId="22" fillId="0" borderId="0"/>
    <xf numFmtId="0" fontId="23" fillId="0" borderId="0"/>
    <xf numFmtId="0" fontId="65" fillId="0" borderId="0"/>
    <xf numFmtId="0" fontId="22" fillId="0" borderId="0"/>
    <xf numFmtId="0" fontId="65" fillId="27" borderId="8" applyProtection="0"/>
    <xf numFmtId="0" fontId="65" fillId="27" borderId="8" applyProtection="0"/>
    <xf numFmtId="0" fontId="24" fillId="27" borderId="1" applyProtection="0"/>
    <xf numFmtId="0" fontId="25" fillId="23" borderId="9" applyProtection="0"/>
    <xf numFmtId="0" fontId="26" fillId="0" borderId="0">
      <alignment horizontal="left"/>
    </xf>
    <xf numFmtId="0" fontId="26" fillId="0" borderId="0"/>
    <xf numFmtId="0" fontId="26" fillId="0" borderId="0"/>
    <xf numFmtId="0" fontId="27" fillId="0" borderId="0"/>
    <xf numFmtId="0" fontId="27" fillId="0" borderId="0">
      <alignment horizontal="left"/>
    </xf>
    <xf numFmtId="0" fontId="26" fillId="0" borderId="0"/>
    <xf numFmtId="164" fontId="65" fillId="0" borderId="0" applyBorder="0" applyProtection="0"/>
    <xf numFmtId="164" fontId="65" fillId="0" borderId="0" applyBorder="0" applyProtection="0"/>
    <xf numFmtId="164" fontId="65" fillId="0" borderId="0" applyBorder="0" applyProtection="0"/>
    <xf numFmtId="164" fontId="65" fillId="0" borderId="0" applyBorder="0" applyProtection="0"/>
    <xf numFmtId="164" fontId="65" fillId="0" borderId="0" applyBorder="0" applyProtection="0"/>
    <xf numFmtId="164" fontId="65" fillId="0" borderId="0" applyBorder="0" applyProtection="0"/>
    <xf numFmtId="0" fontId="28" fillId="0" borderId="0"/>
    <xf numFmtId="165" fontId="28" fillId="0" borderId="0"/>
    <xf numFmtId="0" fontId="25" fillId="23" borderId="9" applyProtection="0"/>
    <xf numFmtId="0" fontId="65" fillId="0" borderId="0" applyBorder="0" applyProtection="0"/>
    <xf numFmtId="0" fontId="65" fillId="0" borderId="0" applyBorder="0" applyProtection="0"/>
    <xf numFmtId="0" fontId="29" fillId="0" borderId="0" applyBorder="0" applyProtection="0"/>
    <xf numFmtId="0" fontId="14" fillId="0" borderId="0" applyBorder="0" applyProtection="0"/>
    <xf numFmtId="0" fontId="30" fillId="0" borderId="0" applyBorder="0" applyProtection="0"/>
    <xf numFmtId="0" fontId="25" fillId="0" borderId="10" applyProtection="0"/>
    <xf numFmtId="0" fontId="31" fillId="0" borderId="11" applyProtection="0"/>
    <xf numFmtId="0" fontId="18" fillId="0" borderId="6" applyProtection="0"/>
    <xf numFmtId="0" fontId="11" fillId="0" borderId="7" applyProtection="0"/>
    <xf numFmtId="0" fontId="30" fillId="0" borderId="0" applyBorder="0" applyProtection="0"/>
    <xf numFmtId="0" fontId="5" fillId="0" borderId="0" applyBorder="0" applyProtection="0"/>
    <xf numFmtId="0" fontId="29" fillId="0" borderId="0" applyBorder="0" applyProtection="0"/>
    <xf numFmtId="0" fontId="1" fillId="19" borderId="0" applyBorder="0" applyProtection="0"/>
    <xf numFmtId="0" fontId="1" fillId="20" borderId="0" applyBorder="0" applyProtection="0"/>
    <xf numFmtId="0" fontId="1" fillId="21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20" borderId="0" applyBorder="0" applyProtection="0"/>
  </cellStyleXfs>
  <cellXfs count="187">
    <xf numFmtId="0" fontId="0" fillId="0" borderId="0" xfId="0"/>
    <xf numFmtId="0" fontId="22" fillId="0" borderId="0" xfId="81" applyAlignment="1">
      <alignment wrapText="1"/>
    </xf>
    <xf numFmtId="0" fontId="22" fillId="0" borderId="0" xfId="81" applyAlignment="1">
      <alignment horizontal="center" wrapText="1"/>
    </xf>
    <xf numFmtId="0" fontId="22" fillId="0" borderId="0" xfId="81" applyAlignment="1">
      <alignment horizontal="center"/>
    </xf>
    <xf numFmtId="0" fontId="22" fillId="0" borderId="0" xfId="81"/>
    <xf numFmtId="166" fontId="34" fillId="0" borderId="12" xfId="81" applyNumberFormat="1" applyFont="1" applyBorder="1" applyAlignment="1">
      <alignment horizontal="center" vertical="center" wrapText="1"/>
    </xf>
    <xf numFmtId="0" fontId="22" fillId="28" borderId="13" xfId="81" applyFont="1" applyFill="1" applyBorder="1" applyAlignment="1">
      <alignment wrapText="1"/>
    </xf>
    <xf numFmtId="0" fontId="22" fillId="28" borderId="13" xfId="81" applyFill="1" applyBorder="1" applyAlignment="1">
      <alignment horizontal="center" wrapText="1"/>
    </xf>
    <xf numFmtId="0" fontId="22" fillId="0" borderId="13" xfId="81" applyBorder="1" applyAlignment="1" applyProtection="1">
      <alignment horizontal="center"/>
      <protection locked="0"/>
    </xf>
    <xf numFmtId="0" fontId="35" fillId="19" borderId="13" xfId="81" applyFont="1" applyFill="1" applyBorder="1" applyAlignment="1">
      <alignment wrapText="1"/>
    </xf>
    <xf numFmtId="0" fontId="35" fillId="19" borderId="13" xfId="81" applyFont="1" applyFill="1" applyBorder="1" applyAlignment="1">
      <alignment horizontal="center" wrapText="1"/>
    </xf>
    <xf numFmtId="0" fontId="22" fillId="19" borderId="13" xfId="81" applyFill="1" applyBorder="1" applyAlignment="1">
      <alignment horizontal="center"/>
    </xf>
    <xf numFmtId="0" fontId="22" fillId="0" borderId="13" xfId="81" applyFont="1" applyBorder="1" applyAlignment="1">
      <alignment wrapText="1"/>
    </xf>
    <xf numFmtId="0" fontId="22" fillId="29" borderId="14" xfId="81" applyFill="1" applyBorder="1" applyAlignment="1">
      <alignment horizontal="center" wrapText="1"/>
    </xf>
    <xf numFmtId="0" fontId="0" fillId="0" borderId="13" xfId="81" applyFont="1" applyBorder="1" applyAlignment="1" applyProtection="1">
      <alignment horizontal="center"/>
      <protection locked="0"/>
    </xf>
    <xf numFmtId="0" fontId="22" fillId="29" borderId="13" xfId="81" applyFill="1" applyBorder="1" applyAlignment="1">
      <alignment horizontal="center"/>
    </xf>
    <xf numFmtId="0" fontId="22" fillId="0" borderId="13" xfId="81" applyBorder="1" applyAlignment="1" applyProtection="1">
      <alignment horizontal="center" wrapText="1"/>
      <protection locked="0"/>
    </xf>
    <xf numFmtId="167" fontId="22" fillId="0" borderId="13" xfId="81" applyNumberFormat="1" applyBorder="1" applyAlignment="1" applyProtection="1">
      <alignment horizontal="center" wrapText="1"/>
      <protection locked="0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36" fillId="0" borderId="0" xfId="0" applyFont="1" applyProtection="1"/>
    <xf numFmtId="0" fontId="39" fillId="30" borderId="0" xfId="83" applyFont="1" applyFill="1" applyProtection="1"/>
    <xf numFmtId="0" fontId="39" fillId="30" borderId="17" xfId="83" applyFont="1" applyFill="1" applyBorder="1" applyAlignment="1" applyProtection="1">
      <alignment horizontal="center" vertical="center"/>
    </xf>
    <xf numFmtId="0" fontId="39" fillId="30" borderId="12" xfId="83" applyFont="1" applyFill="1" applyBorder="1" applyAlignment="1" applyProtection="1">
      <alignment horizontal="left" vertical="center"/>
    </xf>
    <xf numFmtId="166" fontId="34" fillId="31" borderId="12" xfId="81" applyNumberFormat="1" applyFont="1" applyFill="1" applyBorder="1" applyAlignment="1" applyProtection="1">
      <alignment horizontal="center" vertical="center" wrapText="1"/>
    </xf>
    <xf numFmtId="1" fontId="39" fillId="28" borderId="13" xfId="83" applyNumberFormat="1" applyFont="1" applyFill="1" applyBorder="1" applyAlignment="1" applyProtection="1">
      <alignment horizontal="center" vertical="center" wrapText="1"/>
    </xf>
    <xf numFmtId="0" fontId="39" fillId="28" borderId="13" xfId="83" applyFont="1" applyFill="1" applyBorder="1" applyAlignment="1" applyProtection="1">
      <alignment horizontal="center" vertical="center" wrapText="1"/>
    </xf>
    <xf numFmtId="166" fontId="39" fillId="28" borderId="13" xfId="83" applyNumberFormat="1" applyFont="1" applyFill="1" applyBorder="1" applyAlignment="1" applyProtection="1">
      <alignment horizontal="center" vertical="center" wrapText="1"/>
    </xf>
    <xf numFmtId="0" fontId="39" fillId="0" borderId="18" xfId="83" applyFont="1" applyBorder="1" applyAlignment="1" applyProtection="1">
      <alignment horizontal="center" vertical="center"/>
      <protection locked="0"/>
    </xf>
    <xf numFmtId="0" fontId="39" fillId="0" borderId="12" xfId="83" applyFont="1" applyBorder="1" applyAlignment="1" applyProtection="1">
      <alignment horizontal="left" vertical="center" wrapText="1"/>
      <protection locked="0"/>
    </xf>
    <xf numFmtId="0" fontId="39" fillId="0" borderId="12" xfId="83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68" fontId="39" fillId="0" borderId="13" xfId="86" applyNumberFormat="1" applyFont="1" applyBorder="1" applyAlignment="1" applyProtection="1">
      <alignment horizontal="left" vertical="center" wrapText="1"/>
      <protection locked="0"/>
    </xf>
    <xf numFmtId="168" fontId="39" fillId="0" borderId="13" xfId="83" applyNumberFormat="1" applyFont="1" applyBorder="1" applyAlignment="1" applyProtection="1">
      <alignment horizontal="center" vertical="center"/>
      <protection locked="0"/>
    </xf>
    <xf numFmtId="168" fontId="23" fillId="18" borderId="13" xfId="83" applyNumberFormat="1" applyFont="1" applyFill="1" applyBorder="1" applyProtection="1">
      <protection locked="0"/>
    </xf>
    <xf numFmtId="168" fontId="0" fillId="0" borderId="0" xfId="0" applyNumberFormat="1" applyProtection="1">
      <protection locked="0"/>
    </xf>
    <xf numFmtId="168" fontId="39" fillId="0" borderId="13" xfId="101" applyNumberFormat="1" applyFont="1" applyBorder="1" applyAlignment="1" applyProtection="1">
      <alignment horizontal="center" vertical="center"/>
      <protection locked="0"/>
    </xf>
    <xf numFmtId="168" fontId="39" fillId="10" borderId="13" xfId="101" applyNumberFormat="1" applyFont="1" applyFill="1" applyBorder="1" applyAlignment="1" applyProtection="1">
      <alignment horizontal="center" vertical="center"/>
      <protection locked="0"/>
    </xf>
    <xf numFmtId="0" fontId="39" fillId="29" borderId="18" xfId="83" applyFont="1" applyFill="1" applyBorder="1" applyAlignment="1" applyProtection="1">
      <alignment horizontal="center" vertical="center"/>
    </xf>
    <xf numFmtId="168" fontId="39" fillId="29" borderId="13" xfId="86" applyNumberFormat="1" applyFont="1" applyFill="1" applyBorder="1" applyAlignment="1" applyProtection="1">
      <alignment horizontal="left" vertical="center" wrapText="1"/>
    </xf>
    <xf numFmtId="168" fontId="39" fillId="29" borderId="13" xfId="83" applyNumberFormat="1" applyFont="1" applyFill="1" applyBorder="1" applyAlignment="1" applyProtection="1">
      <alignment horizontal="center" vertical="center"/>
    </xf>
    <xf numFmtId="168" fontId="0" fillId="32" borderId="0" xfId="0" applyNumberFormat="1" applyFill="1" applyProtection="1"/>
    <xf numFmtId="168" fontId="39" fillId="29" borderId="12" xfId="101" applyNumberFormat="1" applyFont="1" applyFill="1" applyBorder="1" applyAlignment="1" applyProtection="1">
      <alignment horizontal="center" vertical="center"/>
    </xf>
    <xf numFmtId="0" fontId="39" fillId="29" borderId="13" xfId="86" applyFont="1" applyFill="1" applyBorder="1" applyAlignment="1" applyProtection="1">
      <alignment horizontal="left" vertical="center" wrapText="1"/>
    </xf>
    <xf numFmtId="0" fontId="39" fillId="29" borderId="12" xfId="101" applyNumberFormat="1" applyFont="1" applyFill="1" applyBorder="1" applyAlignment="1" applyProtection="1">
      <alignment horizontal="center" vertical="center" wrapText="1"/>
    </xf>
    <xf numFmtId="0" fontId="0" fillId="32" borderId="0" xfId="0" applyFill="1" applyProtection="1"/>
    <xf numFmtId="0" fontId="39" fillId="29" borderId="12" xfId="83" applyFont="1" applyFill="1" applyBorder="1" applyAlignment="1" applyProtection="1">
      <alignment horizontal="center" vertical="center" wrapText="1"/>
    </xf>
    <xf numFmtId="0" fontId="39" fillId="29" borderId="13" xfId="86" applyFont="1" applyFill="1" applyBorder="1" applyAlignment="1" applyProtection="1">
      <alignment horizontal="right" vertical="center" wrapText="1"/>
    </xf>
    <xf numFmtId="0" fontId="39" fillId="0" borderId="13" xfId="86" applyFont="1" applyBorder="1" applyAlignment="1" applyProtection="1">
      <alignment horizontal="center" vertical="center" wrapText="1"/>
      <protection locked="0"/>
    </xf>
    <xf numFmtId="0" fontId="39" fillId="0" borderId="13" xfId="86" applyFont="1" applyBorder="1" applyAlignment="1" applyProtection="1">
      <alignment horizontal="left" vertical="center" wrapText="1"/>
      <protection locked="0"/>
    </xf>
    <xf numFmtId="0" fontId="23" fillId="0" borderId="13" xfId="83" applyFont="1" applyBorder="1" applyProtection="1">
      <protection locked="0"/>
    </xf>
    <xf numFmtId="0" fontId="39" fillId="0" borderId="13" xfId="83" applyFont="1" applyBorder="1" applyAlignment="1" applyProtection="1">
      <alignment horizontal="center" vertical="center"/>
      <protection locked="0"/>
    </xf>
    <xf numFmtId="0" fontId="39" fillId="0" borderId="14" xfId="83" applyFont="1" applyBorder="1" applyAlignment="1" applyProtection="1">
      <alignment horizontal="center" vertical="center"/>
      <protection locked="0"/>
    </xf>
    <xf numFmtId="0" fontId="23" fillId="18" borderId="13" xfId="83" applyFont="1" applyFill="1" applyBorder="1" applyProtection="1">
      <protection locked="0"/>
    </xf>
    <xf numFmtId="0" fontId="39" fillId="0" borderId="13" xfId="101" applyNumberFormat="1" applyFont="1" applyBorder="1" applyAlignment="1" applyProtection="1">
      <alignment horizontal="center" vertical="center"/>
      <protection locked="0"/>
    </xf>
    <xf numFmtId="0" fontId="39" fillId="29" borderId="13" xfId="86" applyFont="1" applyFill="1" applyBorder="1" applyAlignment="1" applyProtection="1">
      <alignment horizontal="center" vertical="center" wrapText="1"/>
    </xf>
    <xf numFmtId="0" fontId="39" fillId="29" borderId="13" xfId="83" applyFont="1" applyFill="1" applyBorder="1" applyAlignment="1" applyProtection="1">
      <alignment horizontal="center" vertical="center"/>
    </xf>
    <xf numFmtId="0" fontId="0" fillId="29" borderId="0" xfId="0" applyFill="1" applyProtection="1"/>
    <xf numFmtId="168" fontId="23" fillId="0" borderId="13" xfId="83" applyNumberFormat="1" applyFont="1" applyBorder="1" applyProtection="1">
      <protection locked="0"/>
    </xf>
    <xf numFmtId="0" fontId="41" fillId="0" borderId="13" xfId="86" applyFont="1" applyBorder="1" applyAlignment="1" applyProtection="1">
      <alignment horizontal="left" vertical="center" wrapText="1"/>
      <protection locked="0"/>
    </xf>
    <xf numFmtId="0" fontId="23" fillId="18" borderId="13" xfId="83" applyFont="1" applyFill="1" applyBorder="1" applyProtection="1"/>
    <xf numFmtId="0" fontId="42" fillId="33" borderId="13" xfId="79" applyFont="1" applyFill="1" applyBorder="1" applyAlignment="1" applyProtection="1">
      <alignment horizontal="right" vertical="center" wrapText="1"/>
      <protection locked="0"/>
    </xf>
    <xf numFmtId="0" fontId="39" fillId="29" borderId="13" xfId="101" applyNumberFormat="1" applyFont="1" applyFill="1" applyBorder="1" applyAlignment="1" applyProtection="1">
      <alignment horizontal="center" vertical="center"/>
    </xf>
    <xf numFmtId="0" fontId="42" fillId="0" borderId="13" xfId="79" applyFont="1" applyBorder="1" applyAlignment="1" applyProtection="1">
      <alignment horizontal="right" vertical="center" wrapText="1"/>
      <protection locked="0"/>
    </xf>
    <xf numFmtId="0" fontId="39" fillId="18" borderId="13" xfId="86" applyFont="1" applyFill="1" applyBorder="1" applyAlignment="1" applyProtection="1">
      <alignment horizontal="center" vertical="center" wrapText="1"/>
    </xf>
    <xf numFmtId="0" fontId="39" fillId="0" borderId="13" xfId="101" applyNumberFormat="1" applyFont="1" applyBorder="1" applyAlignment="1" applyProtection="1">
      <alignment horizontal="center" vertical="center"/>
    </xf>
    <xf numFmtId="0" fontId="42" fillId="0" borderId="13" xfId="79" applyFont="1" applyBorder="1" applyAlignment="1" applyProtection="1">
      <alignment horizontal="left" vertical="center" wrapText="1"/>
    </xf>
    <xf numFmtId="0" fontId="43" fillId="0" borderId="13" xfId="83" applyFont="1" applyBorder="1" applyAlignment="1" applyProtection="1">
      <alignment horizontal="center" vertical="center"/>
      <protection locked="0"/>
    </xf>
    <xf numFmtId="0" fontId="42" fillId="0" borderId="13" xfId="79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0" fontId="44" fillId="0" borderId="0" xfId="0" applyFont="1"/>
    <xf numFmtId="0" fontId="23" fillId="18" borderId="0" xfId="86" applyFont="1" applyFill="1"/>
    <xf numFmtId="0" fontId="40" fillId="23" borderId="22" xfId="0" applyFont="1" applyFill="1" applyBorder="1" applyAlignment="1">
      <alignment vertical="center"/>
    </xf>
    <xf numFmtId="0" fontId="40" fillId="23" borderId="16" xfId="0" applyFont="1" applyFill="1" applyBorder="1" applyAlignment="1">
      <alignment vertical="center"/>
    </xf>
    <xf numFmtId="0" fontId="48" fillId="23" borderId="12" xfId="86" applyFont="1" applyFill="1" applyBorder="1" applyAlignment="1">
      <alignment horizontal="center" vertical="center"/>
    </xf>
    <xf numFmtId="0" fontId="48" fillId="23" borderId="17" xfId="86" applyFont="1" applyFill="1" applyBorder="1" applyAlignment="1">
      <alignment horizontal="center" vertical="center"/>
    </xf>
    <xf numFmtId="3" fontId="48" fillId="38" borderId="13" xfId="79" applyNumberFormat="1" applyFont="1" applyFill="1" applyBorder="1" applyAlignment="1">
      <alignment horizontal="center" vertical="center" wrapText="1"/>
    </xf>
    <xf numFmtId="0" fontId="42" fillId="38" borderId="13" xfId="79" applyFont="1" applyFill="1" applyBorder="1" applyAlignment="1">
      <alignment vertical="center" wrapText="1"/>
    </xf>
    <xf numFmtId="4" fontId="42" fillId="38" borderId="13" xfId="86" applyNumberFormat="1" applyFont="1" applyFill="1" applyBorder="1" applyAlignment="1">
      <alignment horizontal="center" vertical="center" wrapText="1"/>
    </xf>
    <xf numFmtId="1" fontId="51" fillId="35" borderId="13" xfId="79" applyNumberFormat="1" applyFont="1" applyFill="1" applyBorder="1" applyAlignment="1">
      <alignment horizontal="center" vertical="center" wrapText="1"/>
    </xf>
    <xf numFmtId="1" fontId="52" fillId="35" borderId="12" xfId="79" applyNumberFormat="1" applyFont="1" applyFill="1" applyBorder="1" applyAlignment="1">
      <alignment horizontal="center" vertical="center" wrapText="1"/>
    </xf>
    <xf numFmtId="1" fontId="53" fillId="36" borderId="12" xfId="79" applyNumberFormat="1" applyFont="1" applyFill="1" applyBorder="1" applyAlignment="1">
      <alignment horizontal="center" vertical="center" wrapText="1"/>
    </xf>
    <xf numFmtId="1" fontId="53" fillId="36" borderId="13" xfId="79" applyNumberFormat="1" applyFont="1" applyFill="1" applyBorder="1" applyAlignment="1">
      <alignment horizontal="center" vertical="center" wrapText="1"/>
    </xf>
    <xf numFmtId="1" fontId="53" fillId="36" borderId="24" xfId="79" applyNumberFormat="1" applyFont="1" applyFill="1" applyBorder="1" applyAlignment="1">
      <alignment horizontal="center" vertical="center" wrapText="1"/>
    </xf>
    <xf numFmtId="1" fontId="54" fillId="37" borderId="24" xfId="79" applyNumberFormat="1" applyFont="1" applyFill="1" applyBorder="1" applyAlignment="1">
      <alignment horizontal="center" vertical="center" wrapText="1"/>
    </xf>
    <xf numFmtId="1" fontId="53" fillId="37" borderId="25" xfId="79" applyNumberFormat="1" applyFont="1" applyFill="1" applyBorder="1" applyAlignment="1">
      <alignment horizontal="center" vertical="center" wrapText="1"/>
    </xf>
    <xf numFmtId="0" fontId="55" fillId="0" borderId="13" xfId="0" applyFont="1" applyBorder="1" applyAlignment="1">
      <alignment horizontal="center" vertical="center"/>
    </xf>
    <xf numFmtId="0" fontId="56" fillId="7" borderId="13" xfId="79" applyFont="1" applyFill="1" applyBorder="1" applyAlignment="1">
      <alignment horizontal="right" vertical="center" wrapText="1"/>
    </xf>
    <xf numFmtId="4" fontId="42" fillId="7" borderId="13" xfId="86" applyNumberFormat="1" applyFont="1" applyFill="1" applyBorder="1" applyAlignment="1">
      <alignment horizontal="center" vertical="center" wrapText="1"/>
    </xf>
    <xf numFmtId="1" fontId="52" fillId="35" borderId="13" xfId="79" applyNumberFormat="1" applyFont="1" applyFill="1" applyBorder="1" applyAlignment="1">
      <alignment horizontal="center" vertical="center" wrapText="1"/>
    </xf>
    <xf numFmtId="1" fontId="53" fillId="37" borderId="24" xfId="79" applyNumberFormat="1" applyFont="1" applyFill="1" applyBorder="1" applyAlignment="1">
      <alignment horizontal="center" vertical="center" wrapText="1"/>
    </xf>
    <xf numFmtId="0" fontId="52" fillId="35" borderId="13" xfId="86" applyFont="1" applyFill="1" applyBorder="1" applyAlignment="1">
      <alignment horizontal="center" vertical="center"/>
    </xf>
    <xf numFmtId="0" fontId="53" fillId="36" borderId="13" xfId="86" applyFont="1" applyFill="1" applyBorder="1" applyAlignment="1">
      <alignment horizontal="center" vertical="center"/>
    </xf>
    <xf numFmtId="0" fontId="53" fillId="37" borderId="24" xfId="86" applyFont="1" applyFill="1" applyBorder="1" applyAlignment="1">
      <alignment horizontal="center" vertical="center"/>
    </xf>
    <xf numFmtId="1" fontId="51" fillId="35" borderId="24" xfId="79" applyNumberFormat="1" applyFont="1" applyFill="1" applyBorder="1" applyAlignment="1">
      <alignment horizontal="center" vertical="center" wrapText="1"/>
    </xf>
    <xf numFmtId="1" fontId="54" fillId="37" borderId="13" xfId="79" applyNumberFormat="1" applyFont="1" applyFill="1" applyBorder="1" applyAlignment="1">
      <alignment horizontal="center" vertical="center" wrapText="1"/>
    </xf>
    <xf numFmtId="1" fontId="55" fillId="0" borderId="13" xfId="0" applyNumberFormat="1" applyFont="1" applyBorder="1" applyAlignment="1">
      <alignment horizontal="center" vertical="center"/>
    </xf>
    <xf numFmtId="164" fontId="52" fillId="35" borderId="13" xfId="97" applyFont="1" applyFill="1" applyBorder="1" applyAlignment="1" applyProtection="1">
      <alignment horizontal="center" vertical="center" wrapText="1"/>
    </xf>
    <xf numFmtId="164" fontId="53" fillId="36" borderId="13" xfId="97" applyFont="1" applyFill="1" applyBorder="1" applyAlignment="1" applyProtection="1">
      <alignment horizontal="center" vertical="center" wrapText="1"/>
    </xf>
    <xf numFmtId="164" fontId="44" fillId="36" borderId="13" xfId="2" applyFont="1" applyFill="1" applyBorder="1" applyAlignment="1" applyProtection="1">
      <alignment horizontal="center" vertical="center" wrapText="1"/>
    </xf>
    <xf numFmtId="164" fontId="53" fillId="37" borderId="24" xfId="97" applyFont="1" applyFill="1" applyBorder="1" applyAlignment="1" applyProtection="1">
      <alignment horizontal="center" vertical="center" wrapText="1"/>
    </xf>
    <xf numFmtId="164" fontId="65" fillId="0" borderId="13" xfId="2" applyBorder="1" applyAlignment="1" applyProtection="1">
      <alignment horizontal="center" vertical="center"/>
    </xf>
    <xf numFmtId="3" fontId="48" fillId="28" borderId="13" xfId="79" applyNumberFormat="1" applyFont="1" applyFill="1" applyBorder="1" applyAlignment="1">
      <alignment horizontal="center" vertical="center" wrapText="1"/>
    </xf>
    <xf numFmtId="0" fontId="42" fillId="28" borderId="13" xfId="79" applyFont="1" applyFill="1" applyBorder="1" applyAlignment="1">
      <alignment horizontal="left" vertical="center" wrapText="1"/>
    </xf>
    <xf numFmtId="0" fontId="42" fillId="28" borderId="13" xfId="86" applyFont="1" applyFill="1" applyBorder="1" applyAlignment="1">
      <alignment horizontal="center" vertical="center" wrapText="1"/>
    </xf>
    <xf numFmtId="1" fontId="52" fillId="35" borderId="13" xfId="97" applyNumberFormat="1" applyFont="1" applyFill="1" applyBorder="1" applyAlignment="1" applyProtection="1">
      <alignment horizontal="center" vertical="center" wrapText="1"/>
    </xf>
    <xf numFmtId="1" fontId="53" fillId="36" borderId="13" xfId="97" applyNumberFormat="1" applyFont="1" applyFill="1" applyBorder="1" applyAlignment="1" applyProtection="1">
      <alignment horizontal="center" vertical="center" wrapText="1"/>
    </xf>
    <xf numFmtId="3" fontId="48" fillId="4" borderId="13" xfId="79" applyNumberFormat="1" applyFont="1" applyFill="1" applyBorder="1" applyAlignment="1">
      <alignment horizontal="center" vertical="center" wrapText="1"/>
    </xf>
    <xf numFmtId="0" fontId="56" fillId="4" borderId="13" xfId="79" applyFont="1" applyFill="1" applyBorder="1" applyAlignment="1">
      <alignment horizontal="right" vertical="center" wrapText="1"/>
    </xf>
    <xf numFmtId="4" fontId="42" fillId="4" borderId="13" xfId="86" applyNumberFormat="1" applyFont="1" applyFill="1" applyBorder="1" applyAlignment="1">
      <alignment horizontal="center" vertical="center" wrapText="1"/>
    </xf>
    <xf numFmtId="1" fontId="52" fillId="35" borderId="13" xfId="86" applyNumberFormat="1" applyFont="1" applyFill="1" applyBorder="1" applyAlignment="1">
      <alignment horizontal="center" vertical="center"/>
    </xf>
    <xf numFmtId="3" fontId="48" fillId="8" borderId="13" xfId="79" applyNumberFormat="1" applyFont="1" applyFill="1" applyBorder="1" applyAlignment="1">
      <alignment horizontal="center" vertical="center" wrapText="1"/>
    </xf>
    <xf numFmtId="0" fontId="42" fillId="8" borderId="13" xfId="79" applyFont="1" applyFill="1" applyBorder="1" applyAlignment="1">
      <alignment vertical="center" wrapText="1"/>
    </xf>
    <xf numFmtId="4" fontId="42" fillId="8" borderId="13" xfId="79" applyNumberFormat="1" applyFont="1" applyFill="1" applyBorder="1" applyAlignment="1">
      <alignment horizontal="center" vertical="center" wrapText="1"/>
    </xf>
    <xf numFmtId="164" fontId="52" fillId="35" borderId="24" xfId="97" applyFont="1" applyFill="1" applyBorder="1" applyAlignment="1" applyProtection="1">
      <alignment horizontal="center" vertical="center" wrapText="1"/>
    </xf>
    <xf numFmtId="164" fontId="53" fillId="36" borderId="24" xfId="97" applyFont="1" applyFill="1" applyBorder="1" applyAlignment="1" applyProtection="1">
      <alignment horizontal="center" vertical="center" wrapText="1"/>
    </xf>
    <xf numFmtId="0" fontId="57" fillId="8" borderId="13" xfId="86" applyFont="1" applyFill="1" applyBorder="1" applyAlignment="1">
      <alignment horizontal="left" vertical="center" wrapText="1"/>
    </xf>
    <xf numFmtId="0" fontId="52" fillId="35" borderId="24" xfId="97" applyNumberFormat="1" applyFont="1" applyFill="1" applyBorder="1" applyAlignment="1" applyProtection="1">
      <alignment horizontal="center" vertical="center" wrapText="1"/>
    </xf>
    <xf numFmtId="0" fontId="53" fillId="36" borderId="24" xfId="97" applyNumberFormat="1" applyFont="1" applyFill="1" applyBorder="1" applyAlignment="1" applyProtection="1">
      <alignment horizontal="center" vertical="center" wrapText="1"/>
    </xf>
    <xf numFmtId="0" fontId="44" fillId="36" borderId="24" xfId="2" applyNumberFormat="1" applyFont="1" applyFill="1" applyBorder="1" applyAlignment="1" applyProtection="1">
      <alignment horizontal="center" vertical="center" wrapText="1"/>
    </xf>
    <xf numFmtId="0" fontId="53" fillId="37" borderId="24" xfId="97" applyNumberFormat="1" applyFont="1" applyFill="1" applyBorder="1" applyAlignment="1" applyProtection="1">
      <alignment horizontal="center" vertical="center" wrapText="1"/>
    </xf>
    <xf numFmtId="0" fontId="65" fillId="0" borderId="13" xfId="2" applyNumberFormat="1" applyBorder="1" applyAlignment="1" applyProtection="1">
      <alignment horizontal="center" vertical="center"/>
    </xf>
    <xf numFmtId="0" fontId="58" fillId="33" borderId="13" xfId="86" applyFont="1" applyFill="1" applyBorder="1" applyAlignment="1">
      <alignment vertical="center"/>
    </xf>
    <xf numFmtId="0" fontId="56" fillId="33" borderId="13" xfId="79" applyFont="1" applyFill="1" applyBorder="1" applyAlignment="1">
      <alignment horizontal="right" vertical="center" wrapText="1"/>
    </xf>
    <xf numFmtId="1" fontId="44" fillId="36" borderId="13" xfId="2" applyNumberFormat="1" applyFont="1" applyFill="1" applyBorder="1" applyAlignment="1" applyProtection="1">
      <alignment horizontal="center" vertical="center"/>
    </xf>
    <xf numFmtId="0" fontId="42" fillId="8" borderId="13" xfId="86" applyFont="1" applyFill="1" applyBorder="1" applyAlignment="1">
      <alignment horizontal="left" vertical="center" wrapText="1"/>
    </xf>
    <xf numFmtId="0" fontId="42" fillId="8" borderId="13" xfId="86" applyFont="1" applyFill="1" applyBorder="1" applyAlignment="1">
      <alignment horizontal="center" vertical="center" wrapText="1"/>
    </xf>
    <xf numFmtId="164" fontId="59" fillId="35" borderId="13" xfId="2" applyFont="1" applyFill="1" applyBorder="1" applyAlignment="1" applyProtection="1">
      <alignment horizontal="center" vertical="center"/>
    </xf>
    <xf numFmtId="164" fontId="0" fillId="36" borderId="13" xfId="2" applyFont="1" applyFill="1" applyBorder="1" applyAlignment="1" applyProtection="1">
      <alignment horizontal="center" vertical="center" wrapText="1"/>
    </xf>
    <xf numFmtId="164" fontId="0" fillId="36" borderId="24" xfId="2" applyFont="1" applyFill="1" applyBorder="1" applyAlignment="1" applyProtection="1">
      <alignment horizontal="center" vertical="center" wrapText="1"/>
    </xf>
    <xf numFmtId="164" fontId="0" fillId="37" borderId="24" xfId="2" applyFont="1" applyFill="1" applyBorder="1" applyAlignment="1" applyProtection="1">
      <alignment horizontal="center" vertical="center"/>
    </xf>
    <xf numFmtId="0" fontId="42" fillId="0" borderId="13" xfId="86" applyFont="1" applyBorder="1" applyAlignment="1">
      <alignment horizontal="center" vertical="center" wrapText="1"/>
    </xf>
    <xf numFmtId="0" fontId="52" fillId="35" borderId="24" xfId="86" applyFont="1" applyFill="1" applyBorder="1" applyAlignment="1">
      <alignment horizontal="center" vertical="center"/>
    </xf>
    <xf numFmtId="164" fontId="44" fillId="36" borderId="13" xfId="2" applyFont="1" applyFill="1" applyBorder="1" applyAlignment="1" applyProtection="1">
      <alignment horizontal="center" vertical="center"/>
    </xf>
    <xf numFmtId="0" fontId="47" fillId="8" borderId="0" xfId="79" applyFont="1" applyFill="1" applyAlignment="1">
      <alignment horizontal="center" vertical="center"/>
    </xf>
    <xf numFmtId="169" fontId="65" fillId="0" borderId="13" xfId="2" applyNumberFormat="1" applyBorder="1" applyAlignment="1" applyProtection="1">
      <alignment horizontal="center" vertical="center"/>
    </xf>
    <xf numFmtId="0" fontId="55" fillId="0" borderId="13" xfId="86" applyFont="1" applyBorder="1" applyAlignment="1">
      <alignment horizontal="center" vertical="center"/>
    </xf>
    <xf numFmtId="0" fontId="58" fillId="18" borderId="14" xfId="86" applyFont="1" applyFill="1" applyBorder="1" applyAlignment="1">
      <alignment horizontal="center"/>
    </xf>
    <xf numFmtId="0" fontId="60" fillId="18" borderId="13" xfId="86" applyFont="1" applyFill="1" applyBorder="1" applyAlignment="1">
      <alignment horizontal="center" vertical="center"/>
    </xf>
    <xf numFmtId="0" fontId="42" fillId="0" borderId="13" xfId="86" applyFont="1" applyBorder="1" applyAlignment="1">
      <alignment vertical="center" wrapText="1"/>
    </xf>
    <xf numFmtId="0" fontId="55" fillId="0" borderId="13" xfId="86" applyFont="1" applyBorder="1" applyAlignment="1">
      <alignment vertical="center" wrapText="1"/>
    </xf>
    <xf numFmtId="1" fontId="53" fillId="36" borderId="24" xfId="97" applyNumberFormat="1" applyFont="1" applyFill="1" applyBorder="1" applyAlignment="1" applyProtection="1">
      <alignment horizontal="center" vertical="center" wrapText="1"/>
    </xf>
    <xf numFmtId="1" fontId="23" fillId="37" borderId="24" xfId="1" applyNumberFormat="1" applyFill="1" applyBorder="1" applyAlignment="1" applyProtection="1">
      <alignment horizontal="center" vertical="center" wrapText="1"/>
    </xf>
    <xf numFmtId="0" fontId="60" fillId="0" borderId="13" xfId="86" applyFont="1" applyBorder="1" applyAlignment="1">
      <alignment horizontal="center" vertical="center"/>
    </xf>
    <xf numFmtId="0" fontId="0" fillId="0" borderId="1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8" xfId="0" applyBorder="1" applyAlignment="1">
      <alignment horizontal="left"/>
    </xf>
    <xf numFmtId="0" fontId="62" fillId="39" borderId="29" xfId="0" applyFont="1" applyFill="1" applyBorder="1" applyAlignment="1">
      <alignment horizontal="center" vertical="center"/>
    </xf>
    <xf numFmtId="1" fontId="8" fillId="39" borderId="29" xfId="82" applyNumberFormat="1" applyFont="1" applyFill="1" applyBorder="1" applyAlignment="1">
      <alignment horizontal="center"/>
    </xf>
    <xf numFmtId="0" fontId="0" fillId="0" borderId="15" xfId="0" applyBorder="1"/>
    <xf numFmtId="0" fontId="63" fillId="18" borderId="30" xfId="0" applyFont="1" applyFill="1" applyBorder="1" applyAlignment="1">
      <alignment horizontal="left" vertical="center"/>
    </xf>
    <xf numFmtId="1" fontId="25" fillId="2" borderId="29" xfId="82" applyNumberFormat="1" applyFont="1" applyFill="1" applyBorder="1" applyAlignment="1">
      <alignment horizontal="center"/>
    </xf>
    <xf numFmtId="0" fontId="0" fillId="0" borderId="28" xfId="0" applyBorder="1"/>
    <xf numFmtId="1" fontId="25" fillId="6" borderId="29" xfId="82" applyNumberFormat="1" applyFont="1" applyFill="1" applyBorder="1" applyAlignment="1">
      <alignment horizontal="center" vertical="center"/>
    </xf>
    <xf numFmtId="0" fontId="0" fillId="40" borderId="0" xfId="0" applyFill="1"/>
    <xf numFmtId="0" fontId="64" fillId="41" borderId="13" xfId="0" applyFont="1" applyFill="1" applyBorder="1" applyAlignment="1">
      <alignment horizontal="center"/>
    </xf>
    <xf numFmtId="168" fontId="0" fillId="40" borderId="13" xfId="0" applyNumberFormat="1" applyFill="1" applyBorder="1" applyAlignment="1">
      <alignment horizontal="center" vertical="center" wrapText="1"/>
    </xf>
    <xf numFmtId="0" fontId="0" fillId="40" borderId="13" xfId="0" applyFont="1" applyFill="1" applyBorder="1" applyAlignment="1">
      <alignment horizontal="center" vertical="center" wrapText="1"/>
    </xf>
    <xf numFmtId="0" fontId="0" fillId="40" borderId="13" xfId="0" applyFont="1" applyFill="1" applyBorder="1" applyAlignment="1">
      <alignment horizontal="left" vertical="center" wrapText="1"/>
    </xf>
    <xf numFmtId="0" fontId="32" fillId="19" borderId="0" xfId="81" applyFont="1" applyFill="1" applyBorder="1" applyAlignment="1">
      <alignment horizontal="center" wrapText="1"/>
    </xf>
    <xf numFmtId="0" fontId="33" fillId="0" borderId="0" xfId="81" applyFont="1" applyBorder="1" applyAlignment="1">
      <alignment horizontal="center" vertical="center" wrapText="1"/>
    </xf>
    <xf numFmtId="0" fontId="22" fillId="29" borderId="13" xfId="81" applyFill="1" applyBorder="1" applyAlignment="1">
      <alignment horizontal="center" wrapText="1"/>
    </xf>
    <xf numFmtId="0" fontId="39" fillId="28" borderId="13" xfId="83" applyFont="1" applyFill="1" applyBorder="1" applyAlignment="1" applyProtection="1">
      <alignment horizontal="center" vertical="center"/>
    </xf>
    <xf numFmtId="0" fontId="37" fillId="30" borderId="15" xfId="83" applyFont="1" applyFill="1" applyBorder="1" applyAlignment="1" applyProtection="1">
      <alignment horizontal="center" vertical="center" wrapText="1"/>
    </xf>
    <xf numFmtId="0" fontId="38" fillId="30" borderId="0" xfId="83" applyFont="1" applyFill="1" applyBorder="1" applyAlignment="1" applyProtection="1">
      <alignment horizontal="center" wrapText="1"/>
    </xf>
    <xf numFmtId="0" fontId="39" fillId="30" borderId="16" xfId="83" applyFont="1" applyFill="1" applyBorder="1" applyAlignment="1" applyProtection="1">
      <alignment horizontal="center" vertical="center" wrapText="1"/>
    </xf>
    <xf numFmtId="0" fontId="39" fillId="30" borderId="0" xfId="83" applyFont="1" applyFill="1" applyBorder="1" applyAlignment="1" applyProtection="1">
      <alignment horizontal="center"/>
    </xf>
    <xf numFmtId="0" fontId="39" fillId="23" borderId="13" xfId="83" applyFont="1" applyFill="1" applyBorder="1" applyAlignment="1" applyProtection="1">
      <alignment horizontal="center"/>
    </xf>
    <xf numFmtId="0" fontId="40" fillId="23" borderId="13" xfId="83" applyFont="1" applyFill="1" applyBorder="1" applyAlignment="1" applyProtection="1">
      <alignment horizontal="center" vertical="center"/>
    </xf>
    <xf numFmtId="0" fontId="25" fillId="0" borderId="31" xfId="0" applyFont="1" applyBorder="1" applyAlignment="1">
      <alignment horizontal="left"/>
    </xf>
    <xf numFmtId="0" fontId="0" fillId="0" borderId="27" xfId="0" applyFont="1" applyBorder="1" applyAlignment="1">
      <alignment horizontal="left"/>
    </xf>
    <xf numFmtId="0" fontId="39" fillId="34" borderId="24" xfId="86" applyFont="1" applyFill="1" applyBorder="1" applyAlignment="1">
      <alignment horizontal="center"/>
    </xf>
    <xf numFmtId="0" fontId="25" fillId="0" borderId="13" xfId="0" applyFont="1" applyBorder="1" applyAlignment="1">
      <alignment horizontal="left" wrapText="1"/>
    </xf>
    <xf numFmtId="0" fontId="61" fillId="39" borderId="26" xfId="0" applyFont="1" applyFill="1" applyBorder="1" applyAlignment="1">
      <alignment horizontal="center"/>
    </xf>
    <xf numFmtId="3" fontId="47" fillId="28" borderId="13" xfId="79" applyNumberFormat="1" applyFont="1" applyFill="1" applyBorder="1" applyAlignment="1">
      <alignment horizontal="center" vertical="center" wrapText="1"/>
    </xf>
    <xf numFmtId="0" fontId="47" fillId="8" borderId="18" xfId="79" applyFont="1" applyFill="1" applyBorder="1" applyAlignment="1">
      <alignment horizontal="center" vertical="center"/>
    </xf>
    <xf numFmtId="0" fontId="56" fillId="33" borderId="13" xfId="79" applyFont="1" applyFill="1" applyBorder="1" applyAlignment="1">
      <alignment horizontal="center" vertical="center" wrapText="1"/>
    </xf>
    <xf numFmtId="0" fontId="49" fillId="35" borderId="23" xfId="86" applyFont="1" applyFill="1" applyBorder="1" applyAlignment="1">
      <alignment horizontal="center" vertical="center"/>
    </xf>
    <xf numFmtId="0" fontId="48" fillId="36" borderId="13" xfId="86" applyFont="1" applyFill="1" applyBorder="1" applyAlignment="1">
      <alignment horizontal="center" vertical="center"/>
    </xf>
    <xf numFmtId="0" fontId="50" fillId="37" borderId="13" xfId="86" applyFont="1" applyFill="1" applyBorder="1" applyAlignment="1">
      <alignment horizontal="center" vertical="center"/>
    </xf>
    <xf numFmtId="3" fontId="47" fillId="38" borderId="13" xfId="79" applyNumberFormat="1" applyFont="1" applyFill="1" applyBorder="1" applyAlignment="1">
      <alignment horizontal="center" vertical="center" wrapText="1"/>
    </xf>
    <xf numFmtId="3" fontId="48" fillId="38" borderId="13" xfId="79" applyNumberFormat="1" applyFont="1" applyFill="1" applyBorder="1" applyAlignment="1">
      <alignment horizontal="center" vertical="center" wrapText="1"/>
    </xf>
    <xf numFmtId="0" fontId="45" fillId="29" borderId="19" xfId="86" applyFont="1" applyFill="1" applyBorder="1" applyAlignment="1">
      <alignment horizontal="center" vertical="center" wrapText="1"/>
    </xf>
    <xf numFmtId="0" fontId="46" fillId="0" borderId="19" xfId="86" applyFont="1" applyBorder="1" applyAlignment="1">
      <alignment horizontal="center" vertical="center" wrapText="1"/>
    </xf>
    <xf numFmtId="0" fontId="47" fillId="30" borderId="20" xfId="86" applyFont="1" applyFill="1" applyBorder="1" applyAlignment="1">
      <alignment horizontal="center" vertical="center"/>
    </xf>
    <xf numFmtId="0" fontId="39" fillId="34" borderId="21" xfId="86" applyFont="1" applyFill="1" applyBorder="1" applyAlignment="1">
      <alignment horizontal="center"/>
    </xf>
    <xf numFmtId="0" fontId="39" fillId="34" borderId="22" xfId="86" applyFont="1" applyFill="1" applyBorder="1" applyAlignment="1">
      <alignment horizontal="center" vertical="center"/>
    </xf>
  </cellXfs>
  <cellStyles count="124">
    <cellStyle name="20% - Accent1" xfId="3" xr:uid="{00000000-0005-0000-0000-000006000000}"/>
    <cellStyle name="20% - Accent2" xfId="4" xr:uid="{00000000-0005-0000-0000-000007000000}"/>
    <cellStyle name="20% - Accent3" xfId="5" xr:uid="{00000000-0005-0000-0000-000008000000}"/>
    <cellStyle name="20% - Accent4" xfId="6" xr:uid="{00000000-0005-0000-0000-000009000000}"/>
    <cellStyle name="20% - Accent5" xfId="7" xr:uid="{00000000-0005-0000-0000-00000A000000}"/>
    <cellStyle name="20% - Accent6" xfId="8" xr:uid="{00000000-0005-0000-0000-00000B000000}"/>
    <cellStyle name="20% - Énfasis1 2" xfId="9" xr:uid="{00000000-0005-0000-0000-00000C000000}"/>
    <cellStyle name="20% - Énfasis2 2" xfId="10" xr:uid="{00000000-0005-0000-0000-00000D000000}"/>
    <cellStyle name="20% - Énfasis3 2" xfId="11" xr:uid="{00000000-0005-0000-0000-00000E000000}"/>
    <cellStyle name="20% - Énfasis4 2" xfId="12" xr:uid="{00000000-0005-0000-0000-00000F000000}"/>
    <cellStyle name="20% - Énfasis5 2" xfId="13" xr:uid="{00000000-0005-0000-0000-000010000000}"/>
    <cellStyle name="20% - Énfasis6 2" xfId="14" xr:uid="{00000000-0005-0000-0000-000011000000}"/>
    <cellStyle name="40% - Accent1" xfId="15" xr:uid="{00000000-0005-0000-0000-000012000000}"/>
    <cellStyle name="40% - Accent2" xfId="16" xr:uid="{00000000-0005-0000-0000-000013000000}"/>
    <cellStyle name="40% - Accent3" xfId="17" xr:uid="{00000000-0005-0000-0000-000014000000}"/>
    <cellStyle name="40% - Accent4" xfId="18" xr:uid="{00000000-0005-0000-0000-000015000000}"/>
    <cellStyle name="40% - Accent5" xfId="19" xr:uid="{00000000-0005-0000-0000-000016000000}"/>
    <cellStyle name="40% - Accent6" xfId="20" xr:uid="{00000000-0005-0000-0000-000017000000}"/>
    <cellStyle name="40% - Énfasis1 2" xfId="21" xr:uid="{00000000-0005-0000-0000-000018000000}"/>
    <cellStyle name="40% - Énfasis2 2" xfId="22" xr:uid="{00000000-0005-0000-0000-000019000000}"/>
    <cellStyle name="40% - Énfasis3 2" xfId="23" xr:uid="{00000000-0005-0000-0000-00001A000000}"/>
    <cellStyle name="40% - Énfasis4 2" xfId="24" xr:uid="{00000000-0005-0000-0000-00001B000000}"/>
    <cellStyle name="40% - Énfasis5 2" xfId="25" xr:uid="{00000000-0005-0000-0000-00001C000000}"/>
    <cellStyle name="40% - Énfasis6 2" xfId="26" xr:uid="{00000000-0005-0000-0000-00001D000000}"/>
    <cellStyle name="60% - Accent1" xfId="27" xr:uid="{00000000-0005-0000-0000-00001E000000}"/>
    <cellStyle name="60% - Accent2" xfId="28" xr:uid="{00000000-0005-0000-0000-00001F000000}"/>
    <cellStyle name="60% - Accent3" xfId="29" xr:uid="{00000000-0005-0000-0000-000020000000}"/>
    <cellStyle name="60% - Accent4" xfId="30" xr:uid="{00000000-0005-0000-0000-000021000000}"/>
    <cellStyle name="60% - Accent5" xfId="31" xr:uid="{00000000-0005-0000-0000-000022000000}"/>
    <cellStyle name="60% - Accent6" xfId="32" xr:uid="{00000000-0005-0000-0000-000023000000}"/>
    <cellStyle name="60% - Énfasis1 2" xfId="33" xr:uid="{00000000-0005-0000-0000-000024000000}"/>
    <cellStyle name="60% - Énfasis2 2" xfId="34" xr:uid="{00000000-0005-0000-0000-000025000000}"/>
    <cellStyle name="60% - Énfasis3 2" xfId="35" xr:uid="{00000000-0005-0000-0000-000026000000}"/>
    <cellStyle name="60% - Énfasis4 2" xfId="36" xr:uid="{00000000-0005-0000-0000-000027000000}"/>
    <cellStyle name="60% - Énfasis5 2" xfId="37" xr:uid="{00000000-0005-0000-0000-000028000000}"/>
    <cellStyle name="60% - Énfasis6 2" xfId="38" xr:uid="{00000000-0005-0000-0000-000029000000}"/>
    <cellStyle name="Accent 1 5" xfId="39" xr:uid="{00000000-0005-0000-0000-00002A000000}"/>
    <cellStyle name="Accent 2 6" xfId="40" xr:uid="{00000000-0005-0000-0000-00002B000000}"/>
    <cellStyle name="Accent 3 7" xfId="41" xr:uid="{00000000-0005-0000-0000-00002C000000}"/>
    <cellStyle name="Accent 4" xfId="42" xr:uid="{00000000-0005-0000-0000-00002D000000}"/>
    <cellStyle name="Accent1" xfId="43" xr:uid="{00000000-0005-0000-0000-00002E000000}"/>
    <cellStyle name="Accent2" xfId="44" xr:uid="{00000000-0005-0000-0000-00002F000000}"/>
    <cellStyle name="Accent3" xfId="45" xr:uid="{00000000-0005-0000-0000-000030000000}"/>
    <cellStyle name="Accent4" xfId="46" xr:uid="{00000000-0005-0000-0000-000031000000}"/>
    <cellStyle name="Accent5" xfId="47" xr:uid="{00000000-0005-0000-0000-000032000000}"/>
    <cellStyle name="Accent6" xfId="48" xr:uid="{00000000-0005-0000-0000-000033000000}"/>
    <cellStyle name="Bad 1" xfId="49" xr:uid="{00000000-0005-0000-0000-000034000000}"/>
    <cellStyle name="Bad 8" xfId="50" xr:uid="{00000000-0005-0000-0000-000035000000}"/>
    <cellStyle name="Buena 2" xfId="51" xr:uid="{00000000-0005-0000-0000-000036000000}"/>
    <cellStyle name="Calculation" xfId="52" xr:uid="{00000000-0005-0000-0000-000037000000}"/>
    <cellStyle name="Cálculo 2" xfId="56" xr:uid="{00000000-0005-0000-0000-00003B000000}"/>
    <cellStyle name="Celda de comprobación 2" xfId="53" xr:uid="{00000000-0005-0000-0000-000038000000}"/>
    <cellStyle name="Celda vinculada 2" xfId="54" xr:uid="{00000000-0005-0000-0000-000039000000}"/>
    <cellStyle name="Check Cell" xfId="55" xr:uid="{00000000-0005-0000-0000-00003A000000}"/>
    <cellStyle name="Encabezado 1 2" xfId="57" xr:uid="{00000000-0005-0000-0000-00003C000000}"/>
    <cellStyle name="Encabezado 1 3" xfId="58" xr:uid="{00000000-0005-0000-0000-00003D000000}"/>
    <cellStyle name="Encabezado 4 2" xfId="59" xr:uid="{00000000-0005-0000-0000-00003E000000}"/>
    <cellStyle name="Énfasis1 2" xfId="118" xr:uid="{00000000-0005-0000-0000-000079000000}"/>
    <cellStyle name="Énfasis2 2" xfId="119" xr:uid="{00000000-0005-0000-0000-00007A000000}"/>
    <cellStyle name="Énfasis3 2" xfId="120" xr:uid="{00000000-0005-0000-0000-00007B000000}"/>
    <cellStyle name="Énfasis4 2" xfId="121" xr:uid="{00000000-0005-0000-0000-00007C000000}"/>
    <cellStyle name="Énfasis5 2" xfId="122" xr:uid="{00000000-0005-0000-0000-00007D000000}"/>
    <cellStyle name="Énfasis6 2" xfId="123" xr:uid="{00000000-0005-0000-0000-00007E000000}"/>
    <cellStyle name="Entrada 2" xfId="60" xr:uid="{00000000-0005-0000-0000-00003F000000}"/>
    <cellStyle name="Error 9" xfId="61" xr:uid="{00000000-0005-0000-0000-000040000000}"/>
    <cellStyle name="Explanatory Text" xfId="62" xr:uid="{00000000-0005-0000-0000-000041000000}"/>
    <cellStyle name="Footnote 10" xfId="63" xr:uid="{00000000-0005-0000-0000-000042000000}"/>
    <cellStyle name="Good 1" xfId="64" xr:uid="{00000000-0005-0000-0000-000043000000}"/>
    <cellStyle name="Good 11" xfId="65" xr:uid="{00000000-0005-0000-0000-000044000000}"/>
    <cellStyle name="Heading 1 1" xfId="66" xr:uid="{00000000-0005-0000-0000-000045000000}"/>
    <cellStyle name="Heading 1 12" xfId="67" xr:uid="{00000000-0005-0000-0000-000046000000}"/>
    <cellStyle name="Heading 2 1" xfId="68" xr:uid="{00000000-0005-0000-0000-000047000000}"/>
    <cellStyle name="Heading 2 13" xfId="69" xr:uid="{00000000-0005-0000-0000-000048000000}"/>
    <cellStyle name="Heading 3" xfId="70" xr:uid="{00000000-0005-0000-0000-000049000000}"/>
    <cellStyle name="Heading 4" xfId="71" xr:uid="{00000000-0005-0000-0000-00004A000000}"/>
    <cellStyle name="Heading 5" xfId="72" xr:uid="{00000000-0005-0000-0000-00004B000000}"/>
    <cellStyle name="Heading1" xfId="73" xr:uid="{00000000-0005-0000-0000-00004C000000}"/>
    <cellStyle name="Incorrecto 2" xfId="74" xr:uid="{00000000-0005-0000-0000-00004D000000}"/>
    <cellStyle name="Input" xfId="75" xr:uid="{00000000-0005-0000-0000-00004E000000}"/>
    <cellStyle name="Linked Cell" xfId="76" xr:uid="{00000000-0005-0000-0000-00004F000000}"/>
    <cellStyle name="Moneda" xfId="1" builtinId="4"/>
    <cellStyle name="Neutral 1" xfId="77" xr:uid="{00000000-0005-0000-0000-000050000000}"/>
    <cellStyle name="Neutral 2" xfId="78" xr:uid="{00000000-0005-0000-0000-000051000000}"/>
    <cellStyle name="Normal" xfId="0" builtinId="0"/>
    <cellStyle name="Normal 2" xfId="79" xr:uid="{00000000-0005-0000-0000-000052000000}"/>
    <cellStyle name="Normal 2 2" xfId="80" xr:uid="{00000000-0005-0000-0000-000053000000}"/>
    <cellStyle name="Normal 2 3" xfId="81" xr:uid="{00000000-0005-0000-0000-000054000000}"/>
    <cellStyle name="Normal 20" xfId="82" xr:uid="{00000000-0005-0000-0000-000055000000}"/>
    <cellStyle name="Normal 3" xfId="83" xr:uid="{00000000-0005-0000-0000-000056000000}"/>
    <cellStyle name="Normal 4" xfId="84" xr:uid="{00000000-0005-0000-0000-000057000000}"/>
    <cellStyle name="Normal 5" xfId="85" xr:uid="{00000000-0005-0000-0000-000058000000}"/>
    <cellStyle name="Normal_Indicadores de Gestión" xfId="86" xr:uid="{00000000-0005-0000-0000-000059000000}"/>
    <cellStyle name="Notas 2" xfId="87" xr:uid="{00000000-0005-0000-0000-00005A000000}"/>
    <cellStyle name="Note 1" xfId="88" xr:uid="{00000000-0005-0000-0000-00005B000000}"/>
    <cellStyle name="Note 14" xfId="89" xr:uid="{00000000-0005-0000-0000-00005C000000}"/>
    <cellStyle name="Output" xfId="90" xr:uid="{00000000-0005-0000-0000-00005D000000}"/>
    <cellStyle name="Pivot Table Category" xfId="91" xr:uid="{00000000-0005-0000-0000-00005E000000}"/>
    <cellStyle name="Pivot Table Corner" xfId="92" xr:uid="{00000000-0005-0000-0000-00005F000000}"/>
    <cellStyle name="Pivot Table Field" xfId="93" xr:uid="{00000000-0005-0000-0000-000060000000}"/>
    <cellStyle name="Pivot Table Result" xfId="94" xr:uid="{00000000-0005-0000-0000-000061000000}"/>
    <cellStyle name="Pivot Table Title" xfId="95" xr:uid="{00000000-0005-0000-0000-000062000000}"/>
    <cellStyle name="Pivot Table Value" xfId="96" xr:uid="{00000000-0005-0000-0000-000063000000}"/>
    <cellStyle name="Porcentaje" xfId="2" builtinId="5"/>
    <cellStyle name="Porcentaje 2" xfId="97" xr:uid="{00000000-0005-0000-0000-000064000000}"/>
    <cellStyle name="Porcentual 2" xfId="98" xr:uid="{00000000-0005-0000-0000-000065000000}"/>
    <cellStyle name="Porcentual 2 2" xfId="99" xr:uid="{00000000-0005-0000-0000-000066000000}"/>
    <cellStyle name="Porcentual 2 3" xfId="100" xr:uid="{00000000-0005-0000-0000-000067000000}"/>
    <cellStyle name="Porcentual 3" xfId="101" xr:uid="{00000000-0005-0000-0000-000068000000}"/>
    <cellStyle name="Porcentual 4" xfId="102" xr:uid="{00000000-0005-0000-0000-000069000000}"/>
    <cellStyle name="Result" xfId="103" xr:uid="{00000000-0005-0000-0000-00006A000000}"/>
    <cellStyle name="Result2" xfId="104" xr:uid="{00000000-0005-0000-0000-00006B000000}"/>
    <cellStyle name="Salida 2" xfId="105" xr:uid="{00000000-0005-0000-0000-00006C000000}"/>
    <cellStyle name="Status 15" xfId="106" xr:uid="{00000000-0005-0000-0000-00006D000000}"/>
    <cellStyle name="Text 16" xfId="107" xr:uid="{00000000-0005-0000-0000-00006E000000}"/>
    <cellStyle name="Texto de advertencia 2" xfId="108" xr:uid="{00000000-0005-0000-0000-00006F000000}"/>
    <cellStyle name="Texto explicativo 2" xfId="109" xr:uid="{00000000-0005-0000-0000-000070000000}"/>
    <cellStyle name="Title" xfId="110" xr:uid="{00000000-0005-0000-0000-000071000000}"/>
    <cellStyle name="Título 1" xfId="112" xr:uid="{00000000-0005-0000-0000-000073000000}"/>
    <cellStyle name="Título 2 2" xfId="113" xr:uid="{00000000-0005-0000-0000-000074000000}"/>
    <cellStyle name="Título 3 2" xfId="114" xr:uid="{00000000-0005-0000-0000-000075000000}"/>
    <cellStyle name="Título 4" xfId="115" xr:uid="{00000000-0005-0000-0000-000076000000}"/>
    <cellStyle name="Total 2" xfId="111" xr:uid="{00000000-0005-0000-0000-000072000000}"/>
    <cellStyle name="Warning 17" xfId="116" xr:uid="{00000000-0005-0000-0000-000077000000}"/>
    <cellStyle name="Warning Text" xfId="117" xr:uid="{00000000-0005-0000-0000-000078000000}"/>
  </cellStyles>
  <dxfs count="181"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i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333333"/>
      </font>
      <fill>
        <patternFill>
          <bgColor rgb="FFC0C0C0"/>
        </patternFill>
      </fill>
    </dxf>
    <dxf>
      <font>
        <b val="0"/>
        <sz val="11"/>
        <color rgb="FFDDDDDD"/>
      </font>
      <fill>
        <patternFill>
          <bgColor rgb="FFFF0000"/>
        </patternFill>
      </fill>
    </dxf>
    <dxf>
      <font>
        <b val="0"/>
        <sz val="11"/>
        <color rgb="FFDDDDDD"/>
      </font>
      <fill>
        <patternFill>
          <bgColor rgb="FF008000"/>
        </patternFill>
      </fill>
    </dxf>
    <dxf>
      <font>
        <b val="0"/>
        <sz val="11"/>
        <color rgb="FF333333"/>
      </font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66CC99"/>
      <rgbColor rgb="FFCC0000"/>
      <rgbColor rgb="FF008000"/>
      <rgbColor rgb="FF000080"/>
      <rgbColor rgb="FF81D41A"/>
      <rgbColor rgb="FF800080"/>
      <rgbColor rgb="FFFFCCCC"/>
      <rgbColor rgb="FFC0C0C0"/>
      <rgbColor rgb="FF808080"/>
      <rgbColor rgb="FFCCCCCC"/>
      <rgbColor rgb="FFFF950E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66"/>
      <rgbColor rgb="FFDDDDDD"/>
      <rgbColor rgb="FF800080"/>
      <rgbColor rgb="FF800000"/>
      <rgbColor rgb="FF008080"/>
      <rgbColor rgb="FF0000FF"/>
      <rgbColor rgb="FF00CCFF"/>
      <rgbColor rgb="FFE6E6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6600"/>
      <rgbColor rgb="FF333300"/>
      <rgbColor rgb="FF993300"/>
      <rgbColor rgb="FFF8CBAD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129600</xdr:colOff>
      <xdr:row>0</xdr:row>
      <xdr:rowOff>350640</xdr:rowOff>
    </xdr:from>
    <xdr:to>
      <xdr:col>0</xdr:col>
      <xdr:colOff>944280</xdr:colOff>
      <xdr:row>0</xdr:row>
      <xdr:rowOff>776520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9600" y="350640"/>
          <a:ext cx="814680" cy="425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7</xdr:col>
      <xdr:colOff>495360</xdr:colOff>
      <xdr:row>0</xdr:row>
      <xdr:rowOff>312480</xdr:rowOff>
    </xdr:from>
    <xdr:to>
      <xdr:col>10</xdr:col>
      <xdr:colOff>395640</xdr:colOff>
      <xdr:row>0</xdr:row>
      <xdr:rowOff>746280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443280" y="312480"/>
          <a:ext cx="1040040" cy="4338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9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U13" sqref="U13"/>
    </sheetView>
  </sheetViews>
  <sheetFormatPr baseColWidth="10" defaultColWidth="9.109375" defaultRowHeight="14.4" x14ac:dyDescent="0.3"/>
  <cols>
    <col min="1" max="1" width="16.5546875" style="1" customWidth="1"/>
    <col min="2" max="2" width="12.6640625" style="2" customWidth="1"/>
    <col min="3" max="30" width="7.88671875" style="3" customWidth="1"/>
    <col min="31" max="1025" width="11.109375" style="4" customWidth="1"/>
  </cols>
  <sheetData>
    <row r="1" spans="1:30" ht="38.25" customHeight="1" x14ac:dyDescent="0.3">
      <c r="A1" s="159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</row>
    <row r="3" spans="1:30" ht="62.25" customHeight="1" x14ac:dyDescent="0.3">
      <c r="A3" s="160" t="s">
        <v>1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</row>
    <row r="4" spans="1:30" ht="14.4" customHeight="1" x14ac:dyDescent="0.3">
      <c r="C4" s="5">
        <v>43466</v>
      </c>
      <c r="D4" s="5">
        <v>43497</v>
      </c>
      <c r="E4" s="5">
        <v>43525</v>
      </c>
      <c r="F4" s="5">
        <v>43556</v>
      </c>
      <c r="G4" s="5">
        <v>43586</v>
      </c>
      <c r="H4" s="5">
        <v>43617</v>
      </c>
      <c r="I4" s="5">
        <v>43647</v>
      </c>
      <c r="J4" s="5">
        <v>43678</v>
      </c>
      <c r="K4" s="5">
        <v>43709</v>
      </c>
      <c r="L4" s="5">
        <v>43739</v>
      </c>
      <c r="M4" s="5">
        <v>43770</v>
      </c>
      <c r="N4" s="5">
        <v>43800</v>
      </c>
      <c r="O4" s="5">
        <v>43831</v>
      </c>
      <c r="P4" s="5">
        <v>43862</v>
      </c>
      <c r="Q4" s="5">
        <v>43891</v>
      </c>
      <c r="R4" s="5">
        <v>43922</v>
      </c>
      <c r="S4" s="5">
        <v>43952</v>
      </c>
      <c r="T4" s="5">
        <v>43983</v>
      </c>
      <c r="U4" s="5">
        <v>44013</v>
      </c>
      <c r="V4" s="5">
        <v>44044</v>
      </c>
      <c r="W4" s="5">
        <v>44075</v>
      </c>
      <c r="X4" s="5">
        <v>44105</v>
      </c>
      <c r="Y4" s="5">
        <v>44136</v>
      </c>
      <c r="Z4" s="5">
        <v>44166</v>
      </c>
      <c r="AA4" s="5">
        <v>44197</v>
      </c>
      <c r="AB4" s="5">
        <v>44228</v>
      </c>
      <c r="AC4" s="5">
        <v>44256</v>
      </c>
      <c r="AD4" s="5">
        <v>44287</v>
      </c>
    </row>
    <row r="5" spans="1:30" ht="39" customHeight="1" x14ac:dyDescent="0.3">
      <c r="A5" s="6" t="s">
        <v>2</v>
      </c>
      <c r="B5" s="7"/>
      <c r="C5" s="8">
        <v>19</v>
      </c>
      <c r="D5" s="8">
        <v>20</v>
      </c>
      <c r="E5" s="8">
        <v>21</v>
      </c>
      <c r="F5" s="8">
        <v>16</v>
      </c>
      <c r="G5" s="8">
        <v>22</v>
      </c>
      <c r="H5" s="8">
        <v>20</v>
      </c>
      <c r="I5" s="8">
        <v>22</v>
      </c>
      <c r="J5" s="8">
        <v>20</v>
      </c>
      <c r="K5" s="8">
        <v>21</v>
      </c>
      <c r="L5" s="8">
        <v>23</v>
      </c>
      <c r="M5" s="8">
        <v>21</v>
      </c>
      <c r="N5" s="8">
        <v>15</v>
      </c>
      <c r="O5" s="8">
        <v>20</v>
      </c>
      <c r="P5" s="8">
        <v>20</v>
      </c>
      <c r="Q5" s="8">
        <v>22</v>
      </c>
      <c r="R5" s="8">
        <v>20</v>
      </c>
      <c r="S5" s="8">
        <v>20</v>
      </c>
      <c r="T5" s="8">
        <v>22</v>
      </c>
      <c r="U5" s="8">
        <v>22</v>
      </c>
      <c r="V5" s="8"/>
      <c r="W5" s="8"/>
      <c r="X5" s="8"/>
      <c r="Y5" s="8"/>
      <c r="Z5" s="8"/>
      <c r="AA5" s="8"/>
      <c r="AB5" s="8"/>
      <c r="AC5" s="8"/>
      <c r="AD5" s="8"/>
    </row>
    <row r="6" spans="1:30" ht="75.599999999999994" customHeight="1" x14ac:dyDescent="0.3">
      <c r="A6" s="9" t="s">
        <v>3</v>
      </c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12.6" customHeight="1" x14ac:dyDescent="0.3">
      <c r="A7" s="12" t="s">
        <v>4</v>
      </c>
      <c r="B7" s="161"/>
      <c r="C7" s="8">
        <v>2.5</v>
      </c>
      <c r="D7" s="8">
        <v>2</v>
      </c>
      <c r="E7" s="8">
        <v>2</v>
      </c>
      <c r="F7" s="8">
        <v>5.5</v>
      </c>
      <c r="G7" s="8">
        <v>0</v>
      </c>
      <c r="H7" s="8">
        <v>3.5</v>
      </c>
      <c r="I7" s="8">
        <v>10.5</v>
      </c>
      <c r="J7" s="8">
        <v>10</v>
      </c>
      <c r="K7" s="8">
        <v>14</v>
      </c>
      <c r="L7" s="8">
        <v>10.5</v>
      </c>
      <c r="M7" s="8">
        <v>6</v>
      </c>
      <c r="N7" s="8">
        <v>6.5</v>
      </c>
      <c r="O7" s="8">
        <v>8</v>
      </c>
      <c r="P7" s="8">
        <v>8.5</v>
      </c>
      <c r="Q7" s="8">
        <v>3.5</v>
      </c>
      <c r="R7" s="8">
        <v>4</v>
      </c>
      <c r="S7" s="8">
        <v>3</v>
      </c>
      <c r="T7" s="8">
        <v>4</v>
      </c>
      <c r="U7" s="8">
        <v>4</v>
      </c>
      <c r="V7" s="8"/>
      <c r="W7" s="8"/>
      <c r="X7" s="8"/>
      <c r="Y7" s="8"/>
      <c r="Z7" s="8"/>
      <c r="AA7" s="8"/>
      <c r="AB7" s="8"/>
      <c r="AC7" s="8"/>
      <c r="AD7" s="8"/>
    </row>
    <row r="8" spans="1:30" ht="12.6" customHeight="1" x14ac:dyDescent="0.3">
      <c r="A8" s="12" t="s">
        <v>5</v>
      </c>
      <c r="B8" s="161"/>
      <c r="C8" s="8">
        <v>0</v>
      </c>
      <c r="D8" s="8">
        <v>0</v>
      </c>
      <c r="E8" s="8">
        <v>0</v>
      </c>
      <c r="F8" s="8">
        <v>2.5</v>
      </c>
      <c r="G8" s="8">
        <v>0</v>
      </c>
      <c r="H8" s="8">
        <v>1</v>
      </c>
      <c r="I8" s="8">
        <v>9.5</v>
      </c>
      <c r="J8" s="8">
        <v>9</v>
      </c>
      <c r="K8" s="8">
        <v>11</v>
      </c>
      <c r="L8" s="8">
        <v>8</v>
      </c>
      <c r="M8" s="8">
        <v>6.5</v>
      </c>
      <c r="N8" s="8">
        <v>7</v>
      </c>
      <c r="O8" s="8">
        <v>9</v>
      </c>
      <c r="P8" s="8">
        <v>10.5</v>
      </c>
      <c r="Q8" s="8">
        <v>9</v>
      </c>
      <c r="R8" s="8">
        <v>5.5</v>
      </c>
      <c r="S8" s="8">
        <v>3</v>
      </c>
      <c r="T8" s="8">
        <v>6</v>
      </c>
      <c r="U8" s="8">
        <v>4</v>
      </c>
      <c r="V8" s="8"/>
      <c r="W8" s="8"/>
      <c r="X8" s="8"/>
      <c r="Y8" s="8"/>
      <c r="Z8" s="8"/>
      <c r="AA8" s="8"/>
      <c r="AB8" s="8"/>
      <c r="AC8" s="8"/>
      <c r="AD8" s="8"/>
    </row>
    <row r="9" spans="1:30" ht="12.6" customHeight="1" x14ac:dyDescent="0.3">
      <c r="A9" s="12" t="s">
        <v>6</v>
      </c>
      <c r="B9" s="161"/>
      <c r="C9" s="8">
        <v>4.5</v>
      </c>
      <c r="D9" s="8">
        <v>2</v>
      </c>
      <c r="E9" s="8">
        <v>5</v>
      </c>
      <c r="F9" s="8">
        <v>3</v>
      </c>
      <c r="G9" s="8">
        <v>2</v>
      </c>
      <c r="H9" s="8">
        <v>0.5</v>
      </c>
      <c r="I9" s="8">
        <v>11</v>
      </c>
      <c r="J9" s="8">
        <v>9</v>
      </c>
      <c r="K9" s="8">
        <v>10</v>
      </c>
      <c r="L9" s="8">
        <v>8</v>
      </c>
      <c r="M9" s="8">
        <v>6.5</v>
      </c>
      <c r="N9" s="8">
        <v>7</v>
      </c>
      <c r="O9" s="8">
        <v>7</v>
      </c>
      <c r="P9" s="8">
        <v>9.5</v>
      </c>
      <c r="Q9" s="8">
        <v>5</v>
      </c>
      <c r="R9" s="8">
        <v>3</v>
      </c>
      <c r="S9" s="8">
        <v>5.5</v>
      </c>
      <c r="T9" s="8">
        <v>6.5</v>
      </c>
      <c r="U9" s="8">
        <v>6</v>
      </c>
      <c r="V9" s="8"/>
      <c r="W9" s="8"/>
      <c r="X9" s="8"/>
      <c r="Y9" s="8"/>
      <c r="Z9" s="8"/>
      <c r="AA9" s="8"/>
      <c r="AB9" s="8"/>
      <c r="AC9" s="8"/>
      <c r="AD9" s="8"/>
    </row>
    <row r="10" spans="1:30" ht="12.6" hidden="1" customHeight="1" x14ac:dyDescent="0.3">
      <c r="A10" s="12" t="s">
        <v>7</v>
      </c>
      <c r="B10" s="161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spans="1:30" ht="12.6" customHeight="1" x14ac:dyDescent="0.3">
      <c r="A11" s="12" t="s">
        <v>8</v>
      </c>
      <c r="B11" s="161"/>
      <c r="C11" s="8">
        <v>0</v>
      </c>
      <c r="D11" s="8">
        <v>1</v>
      </c>
      <c r="E11" s="8">
        <v>2.5</v>
      </c>
      <c r="F11" s="8">
        <v>1</v>
      </c>
      <c r="G11" s="8">
        <v>2</v>
      </c>
      <c r="H11" s="8">
        <v>2</v>
      </c>
      <c r="I11" s="8">
        <v>9.5</v>
      </c>
      <c r="J11" s="8">
        <v>6.5</v>
      </c>
      <c r="K11" s="8">
        <v>3</v>
      </c>
      <c r="L11" s="8">
        <v>1</v>
      </c>
      <c r="M11" s="8">
        <v>6</v>
      </c>
      <c r="N11" s="8">
        <v>4.5</v>
      </c>
      <c r="O11" s="8">
        <v>3.5</v>
      </c>
      <c r="P11" s="8">
        <v>8.5</v>
      </c>
      <c r="Q11" s="8">
        <v>3.5</v>
      </c>
      <c r="R11" s="8">
        <v>3</v>
      </c>
      <c r="S11" s="8">
        <v>3</v>
      </c>
      <c r="T11" s="8">
        <v>4</v>
      </c>
      <c r="U11" s="8">
        <v>9</v>
      </c>
      <c r="V11" s="8"/>
      <c r="W11" s="8"/>
      <c r="X11" s="8"/>
      <c r="Y11" s="8"/>
      <c r="Z11" s="8"/>
      <c r="AA11" s="8"/>
      <c r="AB11" s="8"/>
      <c r="AC11" s="8"/>
      <c r="AD11" s="8"/>
    </row>
    <row r="12" spans="1:30" x14ac:dyDescent="0.3">
      <c r="A12" s="12" t="s">
        <v>9</v>
      </c>
      <c r="B12" s="13"/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14">
        <v>0</v>
      </c>
      <c r="N12" s="8">
        <v>0</v>
      </c>
      <c r="O12" s="8">
        <v>3</v>
      </c>
      <c r="P12" s="8">
        <v>3.5</v>
      </c>
      <c r="Q12" s="8">
        <v>5</v>
      </c>
      <c r="R12" s="8">
        <v>3</v>
      </c>
      <c r="S12" s="8">
        <v>3</v>
      </c>
      <c r="T12" s="8">
        <v>0.5</v>
      </c>
      <c r="U12" s="8">
        <v>0</v>
      </c>
      <c r="V12" s="8"/>
      <c r="W12" s="8"/>
      <c r="X12" s="8"/>
      <c r="Y12" s="8"/>
      <c r="Z12" s="8"/>
      <c r="AA12" s="8"/>
      <c r="AB12" s="8"/>
      <c r="AC12" s="8"/>
      <c r="AD12" s="8"/>
    </row>
    <row r="13" spans="1:30" ht="39" x14ac:dyDescent="0.3">
      <c r="A13" s="12" t="s">
        <v>10</v>
      </c>
      <c r="B13" s="13"/>
      <c r="C13" s="8">
        <v>19</v>
      </c>
      <c r="D13" s="8">
        <v>20</v>
      </c>
      <c r="E13" s="8">
        <v>21</v>
      </c>
      <c r="F13" s="8">
        <v>16</v>
      </c>
      <c r="G13" s="8">
        <v>22</v>
      </c>
      <c r="H13" s="8">
        <v>20</v>
      </c>
      <c r="I13" s="8">
        <v>22</v>
      </c>
      <c r="J13" s="8">
        <v>20</v>
      </c>
      <c r="K13" s="8">
        <v>21</v>
      </c>
      <c r="L13" s="8">
        <v>23</v>
      </c>
      <c r="M13" s="8">
        <v>21</v>
      </c>
      <c r="N13" s="8">
        <v>15</v>
      </c>
      <c r="O13" s="8">
        <v>20</v>
      </c>
      <c r="P13" s="8">
        <v>20</v>
      </c>
      <c r="Q13" s="8">
        <v>22</v>
      </c>
      <c r="R13" s="8">
        <v>20</v>
      </c>
      <c r="S13" s="8">
        <v>20</v>
      </c>
      <c r="T13" s="8">
        <v>22</v>
      </c>
      <c r="U13" s="8">
        <v>22</v>
      </c>
      <c r="V13" s="8"/>
      <c r="W13" s="8"/>
      <c r="X13" s="8"/>
      <c r="Y13" s="8"/>
      <c r="Z13" s="8"/>
      <c r="AA13" s="8"/>
      <c r="AB13" s="8"/>
      <c r="AC13" s="8"/>
      <c r="AD13" s="8"/>
    </row>
    <row r="14" spans="1:30" ht="45.75" customHeight="1" x14ac:dyDescent="0.3">
      <c r="A14" s="9" t="s">
        <v>11</v>
      </c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5" spans="1:30" ht="12.6" customHeight="1" x14ac:dyDescent="0.3">
      <c r="A15" s="12" t="s">
        <v>4</v>
      </c>
      <c r="B15" s="161"/>
      <c r="C15" s="15">
        <f t="shared" ref="C15:C20" si="0">$C$5-C7</f>
        <v>16.5</v>
      </c>
      <c r="D15" s="15">
        <f t="shared" ref="D15:D20" si="1">$D$5-D7</f>
        <v>18</v>
      </c>
      <c r="E15" s="15">
        <f t="shared" ref="E15:E20" si="2">$E$5-E7</f>
        <v>19</v>
      </c>
      <c r="F15" s="15">
        <f t="shared" ref="F15:F20" si="3">$F$5-F7</f>
        <v>10.5</v>
      </c>
      <c r="G15" s="15">
        <f t="shared" ref="G15:G20" si="4">$G$5-G7</f>
        <v>22</v>
      </c>
      <c r="H15" s="15">
        <f t="shared" ref="H15:H20" si="5">$H$5-H7</f>
        <v>16.5</v>
      </c>
      <c r="I15" s="15">
        <f t="shared" ref="I15:I20" si="6">$I$5-I7</f>
        <v>11.5</v>
      </c>
      <c r="J15" s="15">
        <f t="shared" ref="J15:J20" si="7">$J$5-J7</f>
        <v>10</v>
      </c>
      <c r="K15" s="15">
        <f t="shared" ref="K15:K20" si="8">$K$5-K7</f>
        <v>7</v>
      </c>
      <c r="L15" s="15">
        <f t="shared" ref="L15:L20" si="9">$L$5-L7</f>
        <v>12.5</v>
      </c>
      <c r="M15" s="15">
        <f t="shared" ref="M15:M20" si="10">$M$5-M7</f>
        <v>15</v>
      </c>
      <c r="N15" s="15">
        <f t="shared" ref="N15:N20" si="11">$N$5-N7</f>
        <v>8.5</v>
      </c>
      <c r="O15" s="15">
        <f t="shared" ref="O15:O20" si="12">$O$5-O7</f>
        <v>12</v>
      </c>
      <c r="P15" s="15">
        <f t="shared" ref="P15:P20" si="13">$P$5-P7</f>
        <v>11.5</v>
      </c>
      <c r="Q15" s="15">
        <f t="shared" ref="Q15:Q20" si="14">$Q$5-Q7</f>
        <v>18.5</v>
      </c>
      <c r="R15" s="15">
        <f t="shared" ref="R15:R20" si="15">$R$5-R7</f>
        <v>16</v>
      </c>
      <c r="S15" s="15">
        <f t="shared" ref="S15:S20" si="16">$S$5-S7</f>
        <v>17</v>
      </c>
      <c r="T15" s="15">
        <f t="shared" ref="T15:T20" si="17">$T$5-T7</f>
        <v>18</v>
      </c>
      <c r="U15" s="15">
        <f t="shared" ref="U15:U20" si="18">$U$5-U7</f>
        <v>18</v>
      </c>
      <c r="V15" s="15">
        <f t="shared" ref="V15:V20" si="19">$V$5-V7</f>
        <v>0</v>
      </c>
      <c r="W15" s="15">
        <f t="shared" ref="W15:W20" si="20">$W$5-W7</f>
        <v>0</v>
      </c>
      <c r="X15" s="15">
        <f t="shared" ref="X15:X20" si="21">$X$5-X7</f>
        <v>0</v>
      </c>
      <c r="Y15" s="15">
        <f t="shared" ref="Y15:Y20" si="22">$Y$5-Y7</f>
        <v>0</v>
      </c>
      <c r="Z15" s="15">
        <f t="shared" ref="Z15:Z20" si="23">$Z$5-Z7</f>
        <v>0</v>
      </c>
      <c r="AA15" s="15">
        <f t="shared" ref="AA15:AA20" si="24">$AA$5-AA7</f>
        <v>0</v>
      </c>
      <c r="AB15" s="15">
        <f t="shared" ref="AB15:AB20" si="25">$AB$5-AB7</f>
        <v>0</v>
      </c>
      <c r="AC15" s="15">
        <f t="shared" ref="AC15:AC20" si="26">$AC$5-AC7</f>
        <v>0</v>
      </c>
      <c r="AD15" s="15">
        <f t="shared" ref="AD15:AD20" si="27">$AD$5-AD7</f>
        <v>0</v>
      </c>
    </row>
    <row r="16" spans="1:30" ht="12.6" customHeight="1" x14ac:dyDescent="0.3">
      <c r="A16" s="12" t="s">
        <v>5</v>
      </c>
      <c r="B16" s="161"/>
      <c r="C16" s="15">
        <f t="shared" si="0"/>
        <v>19</v>
      </c>
      <c r="D16" s="15">
        <f t="shared" si="1"/>
        <v>20</v>
      </c>
      <c r="E16" s="15">
        <f t="shared" si="2"/>
        <v>21</v>
      </c>
      <c r="F16" s="15">
        <f t="shared" si="3"/>
        <v>13.5</v>
      </c>
      <c r="G16" s="15">
        <f t="shared" si="4"/>
        <v>22</v>
      </c>
      <c r="H16" s="15">
        <f t="shared" si="5"/>
        <v>19</v>
      </c>
      <c r="I16" s="15">
        <f t="shared" si="6"/>
        <v>12.5</v>
      </c>
      <c r="J16" s="15">
        <f t="shared" si="7"/>
        <v>11</v>
      </c>
      <c r="K16" s="15">
        <f t="shared" si="8"/>
        <v>10</v>
      </c>
      <c r="L16" s="15">
        <f t="shared" si="9"/>
        <v>15</v>
      </c>
      <c r="M16" s="15">
        <f t="shared" si="10"/>
        <v>14.5</v>
      </c>
      <c r="N16" s="15">
        <f t="shared" si="11"/>
        <v>8</v>
      </c>
      <c r="O16" s="15">
        <f t="shared" si="12"/>
        <v>11</v>
      </c>
      <c r="P16" s="15">
        <f t="shared" si="13"/>
        <v>9.5</v>
      </c>
      <c r="Q16" s="15">
        <f t="shared" si="14"/>
        <v>13</v>
      </c>
      <c r="R16" s="15">
        <f t="shared" si="15"/>
        <v>14.5</v>
      </c>
      <c r="S16" s="15">
        <f t="shared" si="16"/>
        <v>17</v>
      </c>
      <c r="T16" s="15">
        <f t="shared" si="17"/>
        <v>16</v>
      </c>
      <c r="U16" s="15">
        <f t="shared" si="18"/>
        <v>18</v>
      </c>
      <c r="V16" s="15">
        <f t="shared" si="19"/>
        <v>0</v>
      </c>
      <c r="W16" s="15">
        <f t="shared" si="20"/>
        <v>0</v>
      </c>
      <c r="X16" s="15">
        <f t="shared" si="21"/>
        <v>0</v>
      </c>
      <c r="Y16" s="15">
        <f t="shared" si="22"/>
        <v>0</v>
      </c>
      <c r="Z16" s="15">
        <f t="shared" si="23"/>
        <v>0</v>
      </c>
      <c r="AA16" s="15">
        <f t="shared" si="24"/>
        <v>0</v>
      </c>
      <c r="AB16" s="15">
        <f t="shared" si="25"/>
        <v>0</v>
      </c>
      <c r="AC16" s="15">
        <f t="shared" si="26"/>
        <v>0</v>
      </c>
      <c r="AD16" s="15">
        <f t="shared" si="27"/>
        <v>0</v>
      </c>
    </row>
    <row r="17" spans="1:30" ht="12.6" customHeight="1" x14ac:dyDescent="0.3">
      <c r="A17" s="12" t="s">
        <v>6</v>
      </c>
      <c r="B17" s="161"/>
      <c r="C17" s="15">
        <f t="shared" si="0"/>
        <v>14.5</v>
      </c>
      <c r="D17" s="15">
        <f t="shared" si="1"/>
        <v>18</v>
      </c>
      <c r="E17" s="15">
        <f t="shared" si="2"/>
        <v>16</v>
      </c>
      <c r="F17" s="15">
        <f t="shared" si="3"/>
        <v>13</v>
      </c>
      <c r="G17" s="15">
        <f t="shared" si="4"/>
        <v>20</v>
      </c>
      <c r="H17" s="15">
        <f t="shared" si="5"/>
        <v>19.5</v>
      </c>
      <c r="I17" s="15">
        <f t="shared" si="6"/>
        <v>11</v>
      </c>
      <c r="J17" s="15">
        <f t="shared" si="7"/>
        <v>11</v>
      </c>
      <c r="K17" s="15">
        <f t="shared" si="8"/>
        <v>11</v>
      </c>
      <c r="L17" s="15">
        <f t="shared" si="9"/>
        <v>15</v>
      </c>
      <c r="M17" s="15">
        <f t="shared" si="10"/>
        <v>14.5</v>
      </c>
      <c r="N17" s="15">
        <f t="shared" si="11"/>
        <v>8</v>
      </c>
      <c r="O17" s="15">
        <f t="shared" si="12"/>
        <v>13</v>
      </c>
      <c r="P17" s="15">
        <f t="shared" si="13"/>
        <v>10.5</v>
      </c>
      <c r="Q17" s="15">
        <f t="shared" si="14"/>
        <v>17</v>
      </c>
      <c r="R17" s="15">
        <f t="shared" si="15"/>
        <v>17</v>
      </c>
      <c r="S17" s="15">
        <f t="shared" si="16"/>
        <v>14.5</v>
      </c>
      <c r="T17" s="15">
        <f t="shared" si="17"/>
        <v>15.5</v>
      </c>
      <c r="U17" s="15">
        <f t="shared" si="18"/>
        <v>16</v>
      </c>
      <c r="V17" s="15">
        <f t="shared" si="19"/>
        <v>0</v>
      </c>
      <c r="W17" s="15">
        <f t="shared" si="20"/>
        <v>0</v>
      </c>
      <c r="X17" s="15">
        <f t="shared" si="21"/>
        <v>0</v>
      </c>
      <c r="Y17" s="15">
        <f t="shared" si="22"/>
        <v>0</v>
      </c>
      <c r="Z17" s="15">
        <f t="shared" si="23"/>
        <v>0</v>
      </c>
      <c r="AA17" s="15">
        <f t="shared" si="24"/>
        <v>0</v>
      </c>
      <c r="AB17" s="15">
        <f t="shared" si="25"/>
        <v>0</v>
      </c>
      <c r="AC17" s="15">
        <f t="shared" si="26"/>
        <v>0</v>
      </c>
      <c r="AD17" s="15">
        <f t="shared" si="27"/>
        <v>0</v>
      </c>
    </row>
    <row r="18" spans="1:30" ht="12.6" hidden="1" customHeight="1" x14ac:dyDescent="0.3">
      <c r="A18" s="12" t="s">
        <v>7</v>
      </c>
      <c r="B18" s="161"/>
      <c r="C18" s="15">
        <f t="shared" si="0"/>
        <v>19</v>
      </c>
      <c r="D18" s="15">
        <f t="shared" si="1"/>
        <v>20</v>
      </c>
      <c r="E18" s="15">
        <f t="shared" si="2"/>
        <v>21</v>
      </c>
      <c r="F18" s="15">
        <f t="shared" si="3"/>
        <v>16</v>
      </c>
      <c r="G18" s="15">
        <f t="shared" si="4"/>
        <v>22</v>
      </c>
      <c r="H18" s="15">
        <f t="shared" si="5"/>
        <v>20</v>
      </c>
      <c r="I18" s="15">
        <f t="shared" si="6"/>
        <v>22</v>
      </c>
      <c r="J18" s="15">
        <f t="shared" si="7"/>
        <v>20</v>
      </c>
      <c r="K18" s="15">
        <f t="shared" si="8"/>
        <v>21</v>
      </c>
      <c r="L18" s="15">
        <f t="shared" si="9"/>
        <v>23</v>
      </c>
      <c r="M18" s="15">
        <f t="shared" si="10"/>
        <v>21</v>
      </c>
      <c r="N18" s="15">
        <f t="shared" si="11"/>
        <v>15</v>
      </c>
      <c r="O18" s="15">
        <f t="shared" si="12"/>
        <v>20</v>
      </c>
      <c r="P18" s="15">
        <f t="shared" si="13"/>
        <v>20</v>
      </c>
      <c r="Q18" s="15">
        <f t="shared" si="14"/>
        <v>22</v>
      </c>
      <c r="R18" s="15">
        <f t="shared" si="15"/>
        <v>20</v>
      </c>
      <c r="S18" s="15">
        <f t="shared" si="16"/>
        <v>20</v>
      </c>
      <c r="T18" s="15">
        <f t="shared" si="17"/>
        <v>22</v>
      </c>
      <c r="U18" s="15">
        <f t="shared" si="18"/>
        <v>22</v>
      </c>
      <c r="V18" s="15">
        <f t="shared" si="19"/>
        <v>0</v>
      </c>
      <c r="W18" s="15">
        <f t="shared" si="20"/>
        <v>0</v>
      </c>
      <c r="X18" s="15">
        <f t="shared" si="21"/>
        <v>0</v>
      </c>
      <c r="Y18" s="15">
        <f t="shared" si="22"/>
        <v>0</v>
      </c>
      <c r="Z18" s="15">
        <f t="shared" si="23"/>
        <v>0</v>
      </c>
      <c r="AA18" s="15">
        <f t="shared" si="24"/>
        <v>0</v>
      </c>
      <c r="AB18" s="15">
        <f t="shared" si="25"/>
        <v>0</v>
      </c>
      <c r="AC18" s="15">
        <f t="shared" si="26"/>
        <v>0</v>
      </c>
      <c r="AD18" s="15">
        <f t="shared" si="27"/>
        <v>0</v>
      </c>
    </row>
    <row r="19" spans="1:30" ht="12.6" customHeight="1" x14ac:dyDescent="0.3">
      <c r="A19" s="12" t="s">
        <v>8</v>
      </c>
      <c r="B19" s="161"/>
      <c r="C19" s="15">
        <f t="shared" si="0"/>
        <v>19</v>
      </c>
      <c r="D19" s="15">
        <f t="shared" si="1"/>
        <v>19</v>
      </c>
      <c r="E19" s="15">
        <f t="shared" si="2"/>
        <v>18.5</v>
      </c>
      <c r="F19" s="15">
        <f t="shared" si="3"/>
        <v>15</v>
      </c>
      <c r="G19" s="15">
        <f t="shared" si="4"/>
        <v>20</v>
      </c>
      <c r="H19" s="15">
        <f t="shared" si="5"/>
        <v>18</v>
      </c>
      <c r="I19" s="15">
        <f t="shared" si="6"/>
        <v>12.5</v>
      </c>
      <c r="J19" s="15">
        <f t="shared" si="7"/>
        <v>13.5</v>
      </c>
      <c r="K19" s="15">
        <f t="shared" si="8"/>
        <v>18</v>
      </c>
      <c r="L19" s="15">
        <f t="shared" si="9"/>
        <v>22</v>
      </c>
      <c r="M19" s="15">
        <f t="shared" si="10"/>
        <v>15</v>
      </c>
      <c r="N19" s="15">
        <f t="shared" si="11"/>
        <v>10.5</v>
      </c>
      <c r="O19" s="15">
        <f t="shared" si="12"/>
        <v>16.5</v>
      </c>
      <c r="P19" s="15">
        <f t="shared" si="13"/>
        <v>11.5</v>
      </c>
      <c r="Q19" s="15">
        <f t="shared" si="14"/>
        <v>18.5</v>
      </c>
      <c r="R19" s="15">
        <f t="shared" si="15"/>
        <v>17</v>
      </c>
      <c r="S19" s="15">
        <f t="shared" si="16"/>
        <v>17</v>
      </c>
      <c r="T19" s="15">
        <f t="shared" si="17"/>
        <v>18</v>
      </c>
      <c r="U19" s="15">
        <f t="shared" si="18"/>
        <v>13</v>
      </c>
      <c r="V19" s="15">
        <f t="shared" si="19"/>
        <v>0</v>
      </c>
      <c r="W19" s="15">
        <f t="shared" si="20"/>
        <v>0</v>
      </c>
      <c r="X19" s="15">
        <f t="shared" si="21"/>
        <v>0</v>
      </c>
      <c r="Y19" s="15">
        <f t="shared" si="22"/>
        <v>0</v>
      </c>
      <c r="Z19" s="15">
        <f t="shared" si="23"/>
        <v>0</v>
      </c>
      <c r="AA19" s="15">
        <f t="shared" si="24"/>
        <v>0</v>
      </c>
      <c r="AB19" s="15">
        <f t="shared" si="25"/>
        <v>0</v>
      </c>
      <c r="AC19" s="15">
        <f t="shared" si="26"/>
        <v>0</v>
      </c>
      <c r="AD19" s="15">
        <f t="shared" si="27"/>
        <v>0</v>
      </c>
    </row>
    <row r="20" spans="1:30" ht="12.6" customHeight="1" x14ac:dyDescent="0.3">
      <c r="A20" s="12" t="s">
        <v>9</v>
      </c>
      <c r="B20" s="13"/>
      <c r="C20" s="15">
        <f t="shared" si="0"/>
        <v>19</v>
      </c>
      <c r="D20" s="15">
        <f t="shared" si="1"/>
        <v>20</v>
      </c>
      <c r="E20" s="15">
        <f t="shared" si="2"/>
        <v>21</v>
      </c>
      <c r="F20" s="15">
        <f t="shared" si="3"/>
        <v>16</v>
      </c>
      <c r="G20" s="15">
        <f t="shared" si="4"/>
        <v>22</v>
      </c>
      <c r="H20" s="15">
        <f t="shared" si="5"/>
        <v>20</v>
      </c>
      <c r="I20" s="15">
        <f t="shared" si="6"/>
        <v>22</v>
      </c>
      <c r="J20" s="15">
        <f t="shared" si="7"/>
        <v>20</v>
      </c>
      <c r="K20" s="15">
        <f t="shared" si="8"/>
        <v>21</v>
      </c>
      <c r="L20" s="15">
        <f t="shared" si="9"/>
        <v>23</v>
      </c>
      <c r="M20" s="15">
        <f t="shared" si="10"/>
        <v>21</v>
      </c>
      <c r="N20" s="15">
        <f t="shared" si="11"/>
        <v>15</v>
      </c>
      <c r="O20" s="15">
        <f t="shared" si="12"/>
        <v>17</v>
      </c>
      <c r="P20" s="15">
        <f t="shared" si="13"/>
        <v>16.5</v>
      </c>
      <c r="Q20" s="15">
        <f t="shared" si="14"/>
        <v>17</v>
      </c>
      <c r="R20" s="15">
        <f t="shared" si="15"/>
        <v>17</v>
      </c>
      <c r="S20" s="15">
        <f t="shared" si="16"/>
        <v>17</v>
      </c>
      <c r="T20" s="15">
        <f t="shared" si="17"/>
        <v>21.5</v>
      </c>
      <c r="U20" s="15">
        <f t="shared" si="18"/>
        <v>22</v>
      </c>
      <c r="V20" s="15">
        <f t="shared" si="19"/>
        <v>0</v>
      </c>
      <c r="W20" s="15">
        <f t="shared" si="20"/>
        <v>0</v>
      </c>
      <c r="X20" s="15">
        <f t="shared" si="21"/>
        <v>0</v>
      </c>
      <c r="Y20" s="15">
        <f t="shared" si="22"/>
        <v>0</v>
      </c>
      <c r="Z20" s="15">
        <f t="shared" si="23"/>
        <v>0</v>
      </c>
      <c r="AA20" s="15">
        <f t="shared" si="24"/>
        <v>0</v>
      </c>
      <c r="AB20" s="15">
        <f t="shared" si="25"/>
        <v>0</v>
      </c>
      <c r="AC20" s="15">
        <f t="shared" si="26"/>
        <v>0</v>
      </c>
      <c r="AD20" s="15">
        <f t="shared" si="27"/>
        <v>0</v>
      </c>
    </row>
    <row r="21" spans="1:30" ht="39" x14ac:dyDescent="0.3">
      <c r="A21" s="12" t="s">
        <v>10</v>
      </c>
      <c r="B21" s="13"/>
      <c r="C21" s="15">
        <f t="shared" ref="C21:AD21" si="28">C5-C13</f>
        <v>0</v>
      </c>
      <c r="D21" s="15">
        <f t="shared" si="28"/>
        <v>0</v>
      </c>
      <c r="E21" s="15">
        <f t="shared" si="28"/>
        <v>0</v>
      </c>
      <c r="F21" s="15">
        <f t="shared" si="28"/>
        <v>0</v>
      </c>
      <c r="G21" s="15">
        <f t="shared" si="28"/>
        <v>0</v>
      </c>
      <c r="H21" s="15">
        <f t="shared" si="28"/>
        <v>0</v>
      </c>
      <c r="I21" s="15">
        <f t="shared" si="28"/>
        <v>0</v>
      </c>
      <c r="J21" s="15">
        <f t="shared" si="28"/>
        <v>0</v>
      </c>
      <c r="K21" s="15">
        <f t="shared" si="28"/>
        <v>0</v>
      </c>
      <c r="L21" s="15">
        <f t="shared" si="28"/>
        <v>0</v>
      </c>
      <c r="M21" s="15">
        <f t="shared" si="28"/>
        <v>0</v>
      </c>
      <c r="N21" s="15">
        <f t="shared" si="28"/>
        <v>0</v>
      </c>
      <c r="O21" s="15">
        <f t="shared" si="28"/>
        <v>0</v>
      </c>
      <c r="P21" s="15">
        <f t="shared" si="28"/>
        <v>0</v>
      </c>
      <c r="Q21" s="15">
        <f t="shared" si="28"/>
        <v>0</v>
      </c>
      <c r="R21" s="15">
        <f t="shared" si="28"/>
        <v>0</v>
      </c>
      <c r="S21" s="15">
        <f t="shared" si="28"/>
        <v>0</v>
      </c>
      <c r="T21" s="15">
        <f t="shared" si="28"/>
        <v>0</v>
      </c>
      <c r="U21" s="15">
        <f t="shared" si="28"/>
        <v>0</v>
      </c>
      <c r="V21" s="15">
        <f t="shared" si="28"/>
        <v>0</v>
      </c>
      <c r="W21" s="15">
        <f t="shared" si="28"/>
        <v>0</v>
      </c>
      <c r="X21" s="15">
        <f t="shared" si="28"/>
        <v>0</v>
      </c>
      <c r="Y21" s="15">
        <f t="shared" si="28"/>
        <v>0</v>
      </c>
      <c r="Z21" s="15">
        <f t="shared" si="28"/>
        <v>0</v>
      </c>
      <c r="AA21" s="15">
        <f t="shared" si="28"/>
        <v>0</v>
      </c>
      <c r="AB21" s="15">
        <f t="shared" si="28"/>
        <v>0</v>
      </c>
      <c r="AC21" s="15">
        <f t="shared" si="28"/>
        <v>0</v>
      </c>
      <c r="AD21" s="15">
        <f t="shared" si="28"/>
        <v>0</v>
      </c>
    </row>
    <row r="22" spans="1:30" ht="45.75" customHeight="1" x14ac:dyDescent="0.3">
      <c r="A22" s="9" t="s">
        <v>11</v>
      </c>
      <c r="B22" s="10" t="s">
        <v>12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</row>
    <row r="23" spans="1:30" ht="12.6" customHeight="1" x14ac:dyDescent="0.3">
      <c r="A23" s="12" t="s">
        <v>4</v>
      </c>
      <c r="B23" s="16">
        <v>15</v>
      </c>
      <c r="C23" s="15">
        <f t="shared" ref="C23:AD23" si="29">C15*$B$23</f>
        <v>247.5</v>
      </c>
      <c r="D23" s="15">
        <f t="shared" si="29"/>
        <v>270</v>
      </c>
      <c r="E23" s="15">
        <f t="shared" si="29"/>
        <v>285</v>
      </c>
      <c r="F23" s="15">
        <f t="shared" si="29"/>
        <v>157.5</v>
      </c>
      <c r="G23" s="15">
        <f t="shared" si="29"/>
        <v>330</v>
      </c>
      <c r="H23" s="15">
        <f t="shared" si="29"/>
        <v>247.5</v>
      </c>
      <c r="I23" s="15">
        <f t="shared" si="29"/>
        <v>172.5</v>
      </c>
      <c r="J23" s="15">
        <f t="shared" si="29"/>
        <v>150</v>
      </c>
      <c r="K23" s="15">
        <f t="shared" si="29"/>
        <v>105</v>
      </c>
      <c r="L23" s="15">
        <f t="shared" si="29"/>
        <v>187.5</v>
      </c>
      <c r="M23" s="15">
        <f t="shared" si="29"/>
        <v>225</v>
      </c>
      <c r="N23" s="15">
        <f t="shared" si="29"/>
        <v>127.5</v>
      </c>
      <c r="O23" s="15">
        <f t="shared" si="29"/>
        <v>180</v>
      </c>
      <c r="P23" s="15">
        <f t="shared" si="29"/>
        <v>172.5</v>
      </c>
      <c r="Q23" s="15">
        <f t="shared" si="29"/>
        <v>277.5</v>
      </c>
      <c r="R23" s="15">
        <f t="shared" si="29"/>
        <v>240</v>
      </c>
      <c r="S23" s="15">
        <f t="shared" si="29"/>
        <v>255</v>
      </c>
      <c r="T23" s="15">
        <f t="shared" si="29"/>
        <v>270</v>
      </c>
      <c r="U23" s="15">
        <f t="shared" si="29"/>
        <v>270</v>
      </c>
      <c r="V23" s="15">
        <f t="shared" si="29"/>
        <v>0</v>
      </c>
      <c r="W23" s="15">
        <f t="shared" si="29"/>
        <v>0</v>
      </c>
      <c r="X23" s="15">
        <f t="shared" si="29"/>
        <v>0</v>
      </c>
      <c r="Y23" s="15">
        <f t="shared" si="29"/>
        <v>0</v>
      </c>
      <c r="Z23" s="15">
        <f t="shared" si="29"/>
        <v>0</v>
      </c>
      <c r="AA23" s="15">
        <f t="shared" si="29"/>
        <v>0</v>
      </c>
      <c r="AB23" s="15">
        <f t="shared" si="29"/>
        <v>0</v>
      </c>
      <c r="AC23" s="15">
        <f t="shared" si="29"/>
        <v>0</v>
      </c>
      <c r="AD23" s="15">
        <f t="shared" si="29"/>
        <v>0</v>
      </c>
    </row>
    <row r="24" spans="1:30" ht="12.6" customHeight="1" x14ac:dyDescent="0.3">
      <c r="A24" s="12" t="s">
        <v>5</v>
      </c>
      <c r="B24" s="16">
        <v>15</v>
      </c>
      <c r="C24" s="15">
        <f t="shared" ref="C24:AD24" si="30">C16*$B$24</f>
        <v>285</v>
      </c>
      <c r="D24" s="15">
        <f t="shared" si="30"/>
        <v>300</v>
      </c>
      <c r="E24" s="15">
        <f t="shared" si="30"/>
        <v>315</v>
      </c>
      <c r="F24" s="15">
        <f t="shared" si="30"/>
        <v>202.5</v>
      </c>
      <c r="G24" s="15">
        <f t="shared" si="30"/>
        <v>330</v>
      </c>
      <c r="H24" s="15">
        <f t="shared" si="30"/>
        <v>285</v>
      </c>
      <c r="I24" s="15">
        <f t="shared" si="30"/>
        <v>187.5</v>
      </c>
      <c r="J24" s="15">
        <f t="shared" si="30"/>
        <v>165</v>
      </c>
      <c r="K24" s="15">
        <f t="shared" si="30"/>
        <v>150</v>
      </c>
      <c r="L24" s="15">
        <f t="shared" si="30"/>
        <v>225</v>
      </c>
      <c r="M24" s="15">
        <f t="shared" si="30"/>
        <v>217.5</v>
      </c>
      <c r="N24" s="15">
        <f t="shared" si="30"/>
        <v>120</v>
      </c>
      <c r="O24" s="15">
        <f t="shared" si="30"/>
        <v>165</v>
      </c>
      <c r="P24" s="15">
        <f t="shared" si="30"/>
        <v>142.5</v>
      </c>
      <c r="Q24" s="15">
        <f t="shared" si="30"/>
        <v>195</v>
      </c>
      <c r="R24" s="15">
        <f t="shared" si="30"/>
        <v>217.5</v>
      </c>
      <c r="S24" s="15">
        <f t="shared" si="30"/>
        <v>255</v>
      </c>
      <c r="T24" s="15">
        <f t="shared" si="30"/>
        <v>240</v>
      </c>
      <c r="U24" s="15">
        <f t="shared" si="30"/>
        <v>270</v>
      </c>
      <c r="V24" s="15">
        <f t="shared" si="30"/>
        <v>0</v>
      </c>
      <c r="W24" s="15">
        <f t="shared" si="30"/>
        <v>0</v>
      </c>
      <c r="X24" s="15">
        <f t="shared" si="30"/>
        <v>0</v>
      </c>
      <c r="Y24" s="15">
        <f t="shared" si="30"/>
        <v>0</v>
      </c>
      <c r="Z24" s="15">
        <f t="shared" si="30"/>
        <v>0</v>
      </c>
      <c r="AA24" s="15">
        <f t="shared" si="30"/>
        <v>0</v>
      </c>
      <c r="AB24" s="15">
        <f t="shared" si="30"/>
        <v>0</v>
      </c>
      <c r="AC24" s="15">
        <f t="shared" si="30"/>
        <v>0</v>
      </c>
      <c r="AD24" s="15">
        <f t="shared" si="30"/>
        <v>0</v>
      </c>
    </row>
    <row r="25" spans="1:30" ht="12.6" customHeight="1" x14ac:dyDescent="0.3">
      <c r="A25" s="12" t="s">
        <v>6</v>
      </c>
      <c r="B25" s="16">
        <v>15</v>
      </c>
      <c r="C25" s="15">
        <f t="shared" ref="C25:AD25" si="31">C17*$B$25</f>
        <v>217.5</v>
      </c>
      <c r="D25" s="15">
        <f t="shared" si="31"/>
        <v>270</v>
      </c>
      <c r="E25" s="15">
        <f t="shared" si="31"/>
        <v>240</v>
      </c>
      <c r="F25" s="15">
        <f t="shared" si="31"/>
        <v>195</v>
      </c>
      <c r="G25" s="15">
        <f t="shared" si="31"/>
        <v>300</v>
      </c>
      <c r="H25" s="15">
        <f t="shared" si="31"/>
        <v>292.5</v>
      </c>
      <c r="I25" s="15">
        <f t="shared" si="31"/>
        <v>165</v>
      </c>
      <c r="J25" s="15">
        <f t="shared" si="31"/>
        <v>165</v>
      </c>
      <c r="K25" s="15">
        <f t="shared" si="31"/>
        <v>165</v>
      </c>
      <c r="L25" s="15">
        <f t="shared" si="31"/>
        <v>225</v>
      </c>
      <c r="M25" s="15">
        <f t="shared" si="31"/>
        <v>217.5</v>
      </c>
      <c r="N25" s="15">
        <f t="shared" si="31"/>
        <v>120</v>
      </c>
      <c r="O25" s="15">
        <f t="shared" si="31"/>
        <v>195</v>
      </c>
      <c r="P25" s="15">
        <f t="shared" si="31"/>
        <v>157.5</v>
      </c>
      <c r="Q25" s="15">
        <f t="shared" si="31"/>
        <v>255</v>
      </c>
      <c r="R25" s="15">
        <f t="shared" si="31"/>
        <v>255</v>
      </c>
      <c r="S25" s="15">
        <f t="shared" si="31"/>
        <v>217.5</v>
      </c>
      <c r="T25" s="15">
        <f t="shared" si="31"/>
        <v>232.5</v>
      </c>
      <c r="U25" s="15">
        <f t="shared" si="31"/>
        <v>240</v>
      </c>
      <c r="V25" s="15">
        <f t="shared" si="31"/>
        <v>0</v>
      </c>
      <c r="W25" s="15">
        <f t="shared" si="31"/>
        <v>0</v>
      </c>
      <c r="X25" s="15">
        <f t="shared" si="31"/>
        <v>0</v>
      </c>
      <c r="Y25" s="15">
        <f t="shared" si="31"/>
        <v>0</v>
      </c>
      <c r="Z25" s="15">
        <f t="shared" si="31"/>
        <v>0</v>
      </c>
      <c r="AA25" s="15">
        <f t="shared" si="31"/>
        <v>0</v>
      </c>
      <c r="AB25" s="15">
        <f t="shared" si="31"/>
        <v>0</v>
      </c>
      <c r="AC25" s="15">
        <f t="shared" si="31"/>
        <v>0</v>
      </c>
      <c r="AD25" s="15">
        <f t="shared" si="31"/>
        <v>0</v>
      </c>
    </row>
    <row r="26" spans="1:30" ht="12.6" hidden="1" customHeight="1" x14ac:dyDescent="0.3">
      <c r="A26" s="12" t="s">
        <v>7</v>
      </c>
      <c r="B26" s="16">
        <v>0</v>
      </c>
      <c r="C26" s="15">
        <f t="shared" ref="C26:AD26" si="32">C18*$B$26</f>
        <v>0</v>
      </c>
      <c r="D26" s="15">
        <f t="shared" si="32"/>
        <v>0</v>
      </c>
      <c r="E26" s="15">
        <f t="shared" si="32"/>
        <v>0</v>
      </c>
      <c r="F26" s="15">
        <f t="shared" si="32"/>
        <v>0</v>
      </c>
      <c r="G26" s="15">
        <f t="shared" si="32"/>
        <v>0</v>
      </c>
      <c r="H26" s="15">
        <f t="shared" si="32"/>
        <v>0</v>
      </c>
      <c r="I26" s="15">
        <f t="shared" si="32"/>
        <v>0</v>
      </c>
      <c r="J26" s="15">
        <f t="shared" si="32"/>
        <v>0</v>
      </c>
      <c r="K26" s="15">
        <f t="shared" si="32"/>
        <v>0</v>
      </c>
      <c r="L26" s="15">
        <f t="shared" si="32"/>
        <v>0</v>
      </c>
      <c r="M26" s="15">
        <f t="shared" si="32"/>
        <v>0</v>
      </c>
      <c r="N26" s="15">
        <f t="shared" si="32"/>
        <v>0</v>
      </c>
      <c r="O26" s="15">
        <f t="shared" si="32"/>
        <v>0</v>
      </c>
      <c r="P26" s="15">
        <f t="shared" si="32"/>
        <v>0</v>
      </c>
      <c r="Q26" s="15">
        <f t="shared" si="32"/>
        <v>0</v>
      </c>
      <c r="R26" s="15">
        <f t="shared" si="32"/>
        <v>0</v>
      </c>
      <c r="S26" s="15">
        <f t="shared" si="32"/>
        <v>0</v>
      </c>
      <c r="T26" s="15">
        <f t="shared" si="32"/>
        <v>0</v>
      </c>
      <c r="U26" s="15">
        <f t="shared" si="32"/>
        <v>0</v>
      </c>
      <c r="V26" s="15">
        <f t="shared" si="32"/>
        <v>0</v>
      </c>
      <c r="W26" s="15">
        <f t="shared" si="32"/>
        <v>0</v>
      </c>
      <c r="X26" s="15">
        <f t="shared" si="32"/>
        <v>0</v>
      </c>
      <c r="Y26" s="15">
        <f t="shared" si="32"/>
        <v>0</v>
      </c>
      <c r="Z26" s="15">
        <f t="shared" si="32"/>
        <v>0</v>
      </c>
      <c r="AA26" s="15">
        <f t="shared" si="32"/>
        <v>0</v>
      </c>
      <c r="AB26" s="15">
        <f t="shared" si="32"/>
        <v>0</v>
      </c>
      <c r="AC26" s="15">
        <f t="shared" si="32"/>
        <v>0</v>
      </c>
      <c r="AD26" s="15">
        <f t="shared" si="32"/>
        <v>0</v>
      </c>
    </row>
    <row r="27" spans="1:30" ht="12.6" customHeight="1" x14ac:dyDescent="0.3">
      <c r="A27" s="12" t="s">
        <v>8</v>
      </c>
      <c r="B27" s="16">
        <v>7</v>
      </c>
      <c r="C27" s="15">
        <f t="shared" ref="C27:AD27" si="33">$B$27*C19</f>
        <v>133</v>
      </c>
      <c r="D27" s="15">
        <f t="shared" si="33"/>
        <v>133</v>
      </c>
      <c r="E27" s="15">
        <f t="shared" si="33"/>
        <v>129.5</v>
      </c>
      <c r="F27" s="15">
        <f t="shared" si="33"/>
        <v>105</v>
      </c>
      <c r="G27" s="15">
        <f t="shared" si="33"/>
        <v>140</v>
      </c>
      <c r="H27" s="15">
        <f t="shared" si="33"/>
        <v>126</v>
      </c>
      <c r="I27" s="15">
        <f t="shared" si="33"/>
        <v>87.5</v>
      </c>
      <c r="J27" s="15">
        <f t="shared" si="33"/>
        <v>94.5</v>
      </c>
      <c r="K27" s="15">
        <f t="shared" si="33"/>
        <v>126</v>
      </c>
      <c r="L27" s="15">
        <f t="shared" si="33"/>
        <v>154</v>
      </c>
      <c r="M27" s="15">
        <f t="shared" si="33"/>
        <v>105</v>
      </c>
      <c r="N27" s="15">
        <f t="shared" si="33"/>
        <v>73.5</v>
      </c>
      <c r="O27" s="15">
        <f t="shared" si="33"/>
        <v>115.5</v>
      </c>
      <c r="P27" s="15">
        <f t="shared" si="33"/>
        <v>80.5</v>
      </c>
      <c r="Q27" s="15">
        <f t="shared" si="33"/>
        <v>129.5</v>
      </c>
      <c r="R27" s="15">
        <f t="shared" si="33"/>
        <v>119</v>
      </c>
      <c r="S27" s="15">
        <f t="shared" si="33"/>
        <v>119</v>
      </c>
      <c r="T27" s="15">
        <f t="shared" si="33"/>
        <v>126</v>
      </c>
      <c r="U27" s="15">
        <f t="shared" si="33"/>
        <v>91</v>
      </c>
      <c r="V27" s="15">
        <f t="shared" si="33"/>
        <v>0</v>
      </c>
      <c r="W27" s="15">
        <f t="shared" si="33"/>
        <v>0</v>
      </c>
      <c r="X27" s="15">
        <f t="shared" si="33"/>
        <v>0</v>
      </c>
      <c r="Y27" s="15">
        <f t="shared" si="33"/>
        <v>0</v>
      </c>
      <c r="Z27" s="15">
        <f t="shared" si="33"/>
        <v>0</v>
      </c>
      <c r="AA27" s="15">
        <f t="shared" si="33"/>
        <v>0</v>
      </c>
      <c r="AB27" s="15">
        <f t="shared" si="33"/>
        <v>0</v>
      </c>
      <c r="AC27" s="15">
        <f t="shared" si="33"/>
        <v>0</v>
      </c>
      <c r="AD27" s="15">
        <f t="shared" si="33"/>
        <v>0</v>
      </c>
    </row>
    <row r="28" spans="1:30" ht="12.6" customHeight="1" x14ac:dyDescent="0.3">
      <c r="A28" s="12" t="s">
        <v>9</v>
      </c>
      <c r="B28" s="17">
        <v>1.6</v>
      </c>
      <c r="C28" s="15">
        <f t="shared" ref="C28:AD28" si="34">$B$28*C20</f>
        <v>30.400000000000002</v>
      </c>
      <c r="D28" s="15">
        <f t="shared" si="34"/>
        <v>32</v>
      </c>
      <c r="E28" s="15">
        <f t="shared" si="34"/>
        <v>33.6</v>
      </c>
      <c r="F28" s="15">
        <f t="shared" si="34"/>
        <v>25.6</v>
      </c>
      <c r="G28" s="15">
        <f t="shared" si="34"/>
        <v>35.200000000000003</v>
      </c>
      <c r="H28" s="15">
        <f t="shared" si="34"/>
        <v>32</v>
      </c>
      <c r="I28" s="15">
        <f t="shared" si="34"/>
        <v>35.200000000000003</v>
      </c>
      <c r="J28" s="15">
        <f t="shared" si="34"/>
        <v>32</v>
      </c>
      <c r="K28" s="15">
        <f t="shared" si="34"/>
        <v>33.6</v>
      </c>
      <c r="L28" s="15">
        <f t="shared" si="34"/>
        <v>36.800000000000004</v>
      </c>
      <c r="M28" s="15">
        <f t="shared" si="34"/>
        <v>33.6</v>
      </c>
      <c r="N28" s="15">
        <f t="shared" si="34"/>
        <v>24</v>
      </c>
      <c r="O28" s="15">
        <f t="shared" si="34"/>
        <v>27.200000000000003</v>
      </c>
      <c r="P28" s="15">
        <f t="shared" si="34"/>
        <v>26.400000000000002</v>
      </c>
      <c r="Q28" s="15">
        <f t="shared" si="34"/>
        <v>27.200000000000003</v>
      </c>
      <c r="R28" s="15">
        <f t="shared" si="34"/>
        <v>27.200000000000003</v>
      </c>
      <c r="S28" s="15">
        <f t="shared" si="34"/>
        <v>27.200000000000003</v>
      </c>
      <c r="T28" s="15">
        <f t="shared" si="34"/>
        <v>34.4</v>
      </c>
      <c r="U28" s="15">
        <f t="shared" si="34"/>
        <v>35.200000000000003</v>
      </c>
      <c r="V28" s="15">
        <f t="shared" si="34"/>
        <v>0</v>
      </c>
      <c r="W28" s="15">
        <f t="shared" si="34"/>
        <v>0</v>
      </c>
      <c r="X28" s="15">
        <f t="shared" si="34"/>
        <v>0</v>
      </c>
      <c r="Y28" s="15">
        <f t="shared" si="34"/>
        <v>0</v>
      </c>
      <c r="Z28" s="15">
        <f t="shared" si="34"/>
        <v>0</v>
      </c>
      <c r="AA28" s="15">
        <f t="shared" si="34"/>
        <v>0</v>
      </c>
      <c r="AB28" s="15">
        <f t="shared" si="34"/>
        <v>0</v>
      </c>
      <c r="AC28" s="15">
        <f t="shared" si="34"/>
        <v>0</v>
      </c>
      <c r="AD28" s="15">
        <f t="shared" si="34"/>
        <v>0</v>
      </c>
    </row>
    <row r="29" spans="1:30" ht="39" x14ac:dyDescent="0.3">
      <c r="A29" s="12" t="s">
        <v>10</v>
      </c>
      <c r="B29" s="17">
        <v>1.6</v>
      </c>
      <c r="C29" s="15">
        <f t="shared" ref="C29:AD29" si="35">$B$29*C21</f>
        <v>0</v>
      </c>
      <c r="D29" s="15">
        <f t="shared" si="35"/>
        <v>0</v>
      </c>
      <c r="E29" s="15">
        <f t="shared" si="35"/>
        <v>0</v>
      </c>
      <c r="F29" s="15">
        <f t="shared" si="35"/>
        <v>0</v>
      </c>
      <c r="G29" s="15">
        <f t="shared" si="35"/>
        <v>0</v>
      </c>
      <c r="H29" s="15">
        <f t="shared" si="35"/>
        <v>0</v>
      </c>
      <c r="I29" s="15">
        <f t="shared" si="35"/>
        <v>0</v>
      </c>
      <c r="J29" s="15">
        <f t="shared" si="35"/>
        <v>0</v>
      </c>
      <c r="K29" s="15">
        <f t="shared" si="35"/>
        <v>0</v>
      </c>
      <c r="L29" s="15">
        <f t="shared" si="35"/>
        <v>0</v>
      </c>
      <c r="M29" s="15">
        <f t="shared" si="35"/>
        <v>0</v>
      </c>
      <c r="N29" s="15">
        <f t="shared" si="35"/>
        <v>0</v>
      </c>
      <c r="O29" s="15">
        <f t="shared" si="35"/>
        <v>0</v>
      </c>
      <c r="P29" s="15">
        <f t="shared" si="35"/>
        <v>0</v>
      </c>
      <c r="Q29" s="15">
        <f t="shared" si="35"/>
        <v>0</v>
      </c>
      <c r="R29" s="15">
        <f t="shared" si="35"/>
        <v>0</v>
      </c>
      <c r="S29" s="15">
        <f t="shared" si="35"/>
        <v>0</v>
      </c>
      <c r="T29" s="15">
        <f t="shared" si="35"/>
        <v>0</v>
      </c>
      <c r="U29" s="15">
        <f t="shared" si="35"/>
        <v>0</v>
      </c>
      <c r="V29" s="15">
        <f t="shared" si="35"/>
        <v>0</v>
      </c>
      <c r="W29" s="15">
        <f t="shared" si="35"/>
        <v>0</v>
      </c>
      <c r="X29" s="15">
        <f t="shared" si="35"/>
        <v>0</v>
      </c>
      <c r="Y29" s="15">
        <f t="shared" si="35"/>
        <v>0</v>
      </c>
      <c r="Z29" s="15">
        <f t="shared" si="35"/>
        <v>0</v>
      </c>
      <c r="AA29" s="15">
        <f t="shared" si="35"/>
        <v>0</v>
      </c>
      <c r="AB29" s="15">
        <f t="shared" si="35"/>
        <v>0</v>
      </c>
      <c r="AC29" s="15">
        <f t="shared" si="35"/>
        <v>0</v>
      </c>
      <c r="AD29" s="15">
        <f t="shared" si="35"/>
        <v>0</v>
      </c>
    </row>
  </sheetData>
  <sheetProtection algorithmName="SHA-512" hashValue="gEvR3/xLSPcEYEQ7APcOqK+f68is+lMC4DS2EHmUQjE6igP7M6XXhMxanmL85nz5MPsUR/+YUiI6mDO3nRZMXQ==" saltValue="f4YEydr8LRfyTVohfGXWxA==" spinCount="100000" sheet="1" objects="1" scenarios="1"/>
  <mergeCells count="4">
    <mergeCell ref="A1:T1"/>
    <mergeCell ref="A3:AD3"/>
    <mergeCell ref="B7:B11"/>
    <mergeCell ref="B15:B19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156"/>
  <sheetViews>
    <sheetView zoomScaleNormal="100" workbookViewId="0">
      <pane xSplit="2" ySplit="5" topLeftCell="U132" activePane="bottomRight" state="frozen"/>
      <selection pane="topRight" activeCell="Q1" sqref="Q1"/>
      <selection pane="bottomLeft" activeCell="A18" sqref="A18"/>
      <selection pane="bottomRight" activeCell="B155" sqref="B155"/>
    </sheetView>
  </sheetViews>
  <sheetFormatPr baseColWidth="10" defaultColWidth="9.109375" defaultRowHeight="14.4" x14ac:dyDescent="0.3"/>
  <cols>
    <col min="1" max="1" width="7.6640625" style="18" customWidth="1"/>
    <col min="2" max="2" width="59" style="19" customWidth="1"/>
    <col min="3" max="6" width="10.6640625" style="20" customWidth="1"/>
    <col min="7" max="7" width="11.88671875" style="20" customWidth="1"/>
    <col min="8" max="30" width="10.6640625" style="20" customWidth="1"/>
    <col min="31" max="1025" width="10.6640625" style="18" customWidth="1"/>
  </cols>
  <sheetData>
    <row r="1" spans="1:30" ht="18" customHeight="1" x14ac:dyDescent="0.3">
      <c r="A1" s="163" t="s">
        <v>13</v>
      </c>
      <c r="B1" s="163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</row>
    <row r="2" spans="1:30" ht="15" customHeight="1" x14ac:dyDescent="0.3">
      <c r="A2" s="165" t="s">
        <v>14</v>
      </c>
      <c r="B2" s="165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</row>
    <row r="3" spans="1:30" ht="15" customHeight="1" x14ac:dyDescent="0.3">
      <c r="A3" s="165"/>
      <c r="B3" s="165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166"/>
      <c r="AD3" s="166"/>
    </row>
    <row r="4" spans="1:30" ht="15" customHeight="1" x14ac:dyDescent="0.3">
      <c r="A4" s="167" t="s">
        <v>15</v>
      </c>
      <c r="B4" s="167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</row>
    <row r="5" spans="1:30" ht="14.4" customHeight="1" x14ac:dyDescent="0.3">
      <c r="A5" s="22" t="s">
        <v>16</v>
      </c>
      <c r="B5" s="23" t="s">
        <v>17</v>
      </c>
      <c r="C5" s="24">
        <v>43466</v>
      </c>
      <c r="D5" s="24">
        <v>43497</v>
      </c>
      <c r="E5" s="24">
        <v>43525</v>
      </c>
      <c r="F5" s="24">
        <v>43556</v>
      </c>
      <c r="G5" s="24">
        <v>43586</v>
      </c>
      <c r="H5" s="24">
        <v>43617</v>
      </c>
      <c r="I5" s="24">
        <v>43647</v>
      </c>
      <c r="J5" s="24">
        <v>43678</v>
      </c>
      <c r="K5" s="24">
        <v>43709</v>
      </c>
      <c r="L5" s="24">
        <v>43739</v>
      </c>
      <c r="M5" s="24">
        <v>43770</v>
      </c>
      <c r="N5" s="24">
        <v>43800</v>
      </c>
      <c r="O5" s="24">
        <v>43831</v>
      </c>
      <c r="P5" s="24">
        <v>43862</v>
      </c>
      <c r="Q5" s="24">
        <v>43891</v>
      </c>
      <c r="R5" s="24">
        <v>43922</v>
      </c>
      <c r="S5" s="24">
        <v>43952</v>
      </c>
      <c r="T5" s="24">
        <v>43983</v>
      </c>
      <c r="U5" s="24">
        <v>44013</v>
      </c>
      <c r="V5" s="24">
        <v>44044</v>
      </c>
      <c r="W5" s="24">
        <v>44075</v>
      </c>
      <c r="X5" s="24">
        <v>44105</v>
      </c>
      <c r="Y5" s="24">
        <v>44136</v>
      </c>
      <c r="Z5" s="24">
        <v>44166</v>
      </c>
      <c r="AA5" s="24">
        <v>44197</v>
      </c>
      <c r="AB5" s="24">
        <v>44228</v>
      </c>
      <c r="AC5" s="24">
        <v>44256</v>
      </c>
      <c r="AD5" s="24">
        <v>44287</v>
      </c>
    </row>
    <row r="6" spans="1:30" ht="15" customHeight="1" x14ac:dyDescent="0.3">
      <c r="A6" s="162" t="s">
        <v>18</v>
      </c>
      <c r="B6" s="162"/>
      <c r="C6" s="25"/>
      <c r="D6" s="25"/>
      <c r="E6" s="25"/>
      <c r="F6" s="25"/>
      <c r="G6" s="26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7"/>
      <c r="AD6" s="27"/>
    </row>
    <row r="7" spans="1:30" s="31" customFormat="1" ht="14.4" customHeight="1" x14ac:dyDescent="0.3">
      <c r="A7" s="28">
        <v>1</v>
      </c>
      <c r="B7" s="29" t="s">
        <v>19</v>
      </c>
      <c r="C7" s="30"/>
      <c r="D7" s="30">
        <v>1</v>
      </c>
      <c r="E7" s="30">
        <v>1</v>
      </c>
      <c r="F7" s="30">
        <v>1</v>
      </c>
      <c r="G7" s="30">
        <v>1</v>
      </c>
      <c r="H7" s="30">
        <v>1</v>
      </c>
      <c r="I7" s="30">
        <v>1</v>
      </c>
      <c r="J7" s="30">
        <v>1</v>
      </c>
      <c r="K7" s="30">
        <v>1</v>
      </c>
      <c r="L7" s="30">
        <v>1</v>
      </c>
      <c r="M7" s="30">
        <v>1</v>
      </c>
      <c r="N7" s="30">
        <v>1</v>
      </c>
      <c r="O7" s="30">
        <v>1</v>
      </c>
      <c r="P7" s="30">
        <v>1</v>
      </c>
      <c r="Q7" s="30">
        <v>1</v>
      </c>
      <c r="R7" s="30">
        <v>1</v>
      </c>
      <c r="S7" s="30">
        <v>1</v>
      </c>
      <c r="T7" s="30">
        <v>1</v>
      </c>
      <c r="U7" s="30">
        <v>1</v>
      </c>
      <c r="V7" s="30"/>
      <c r="W7" s="30"/>
      <c r="X7" s="30"/>
      <c r="Y7" s="30"/>
      <c r="Z7" s="30"/>
      <c r="AA7" s="30"/>
      <c r="AB7" s="30"/>
      <c r="AC7" s="30"/>
      <c r="AD7" s="30"/>
    </row>
    <row r="8" spans="1:30" s="31" customFormat="1" ht="14.4" customHeight="1" x14ac:dyDescent="0.3">
      <c r="A8" s="28">
        <v>2</v>
      </c>
      <c r="B8" s="29" t="s">
        <v>20</v>
      </c>
      <c r="C8" s="30"/>
      <c r="D8" s="30">
        <v>5</v>
      </c>
      <c r="E8" s="30">
        <v>5</v>
      </c>
      <c r="F8" s="30">
        <v>5</v>
      </c>
      <c r="G8" s="30">
        <v>5</v>
      </c>
      <c r="H8" s="30">
        <v>5</v>
      </c>
      <c r="I8" s="30">
        <v>5</v>
      </c>
      <c r="J8" s="30">
        <v>5</v>
      </c>
      <c r="K8" s="30">
        <v>5</v>
      </c>
      <c r="L8" s="30">
        <v>5</v>
      </c>
      <c r="M8" s="30">
        <v>5</v>
      </c>
      <c r="N8" s="30">
        <v>5</v>
      </c>
      <c r="O8" s="30">
        <v>3</v>
      </c>
      <c r="P8" s="30">
        <v>3</v>
      </c>
      <c r="Q8" s="30">
        <v>3</v>
      </c>
      <c r="R8" s="30">
        <v>3</v>
      </c>
      <c r="S8" s="30">
        <v>3</v>
      </c>
      <c r="T8" s="30">
        <v>3</v>
      </c>
      <c r="U8" s="30">
        <v>3</v>
      </c>
      <c r="V8" s="30"/>
      <c r="W8" s="30"/>
      <c r="X8" s="30"/>
      <c r="Y8" s="30"/>
      <c r="Z8" s="30"/>
      <c r="AA8" s="30"/>
      <c r="AB8" s="30"/>
      <c r="AC8" s="30"/>
      <c r="AD8" s="30"/>
    </row>
    <row r="9" spans="1:30" s="35" customFormat="1" ht="14.4" customHeight="1" x14ac:dyDescent="0.3">
      <c r="A9" s="28">
        <v>3</v>
      </c>
      <c r="B9" s="32" t="s">
        <v>21</v>
      </c>
      <c r="C9" s="33"/>
      <c r="D9" s="33">
        <v>43542</v>
      </c>
      <c r="E9" s="33">
        <v>43564</v>
      </c>
      <c r="F9" s="33">
        <v>43593</v>
      </c>
      <c r="G9" s="33">
        <v>43626</v>
      </c>
      <c r="H9" s="33">
        <v>43657</v>
      </c>
      <c r="I9" s="33">
        <v>43690</v>
      </c>
      <c r="J9" s="33">
        <v>43718</v>
      </c>
      <c r="K9" s="33">
        <v>43746</v>
      </c>
      <c r="L9" s="33">
        <v>43776</v>
      </c>
      <c r="M9" s="33">
        <v>43809</v>
      </c>
      <c r="N9" s="33">
        <v>43850</v>
      </c>
      <c r="O9" s="33">
        <v>43874</v>
      </c>
      <c r="P9" s="33">
        <v>43903</v>
      </c>
      <c r="Q9" s="33">
        <v>43938</v>
      </c>
      <c r="R9" s="33">
        <v>43964</v>
      </c>
      <c r="S9" s="33">
        <v>43991</v>
      </c>
      <c r="T9" s="34">
        <v>44021</v>
      </c>
      <c r="U9" s="34">
        <v>44061</v>
      </c>
      <c r="V9" s="34"/>
      <c r="W9" s="34"/>
      <c r="X9" s="34"/>
      <c r="Y9" s="34"/>
      <c r="Z9" s="34"/>
      <c r="AA9" s="34"/>
      <c r="AB9" s="34"/>
      <c r="AC9" s="34"/>
      <c r="AD9" s="34"/>
    </row>
    <row r="10" spans="1:30" s="35" customFormat="1" ht="26.4" customHeight="1" x14ac:dyDescent="0.3">
      <c r="A10" s="28">
        <v>4</v>
      </c>
      <c r="B10" s="32" t="s">
        <v>22</v>
      </c>
      <c r="C10" s="36"/>
      <c r="D10" s="36">
        <v>43566</v>
      </c>
      <c r="E10" s="36">
        <v>43587</v>
      </c>
      <c r="F10" s="37">
        <v>43609</v>
      </c>
      <c r="G10" s="36">
        <v>43686</v>
      </c>
      <c r="H10" s="36">
        <v>43693</v>
      </c>
      <c r="I10" s="36">
        <v>43749</v>
      </c>
      <c r="J10" s="36">
        <v>43763</v>
      </c>
      <c r="K10" s="36">
        <v>43803</v>
      </c>
      <c r="L10" s="36">
        <v>43819</v>
      </c>
      <c r="M10" s="36">
        <v>43819</v>
      </c>
      <c r="N10" s="36">
        <v>43819</v>
      </c>
      <c r="O10" s="36">
        <v>43903</v>
      </c>
      <c r="P10" s="36">
        <v>43889</v>
      </c>
      <c r="Q10" s="36">
        <v>43917</v>
      </c>
      <c r="R10" s="36">
        <v>43951</v>
      </c>
      <c r="S10" s="36">
        <v>44163</v>
      </c>
      <c r="T10" s="36">
        <v>44074</v>
      </c>
      <c r="U10" s="36">
        <v>44179</v>
      </c>
      <c r="V10" s="36"/>
      <c r="W10" s="36"/>
      <c r="X10" s="36"/>
      <c r="Y10" s="36"/>
      <c r="Z10" s="36"/>
      <c r="AA10" s="36"/>
      <c r="AB10" s="36"/>
      <c r="AC10" s="36"/>
      <c r="AD10" s="36"/>
    </row>
    <row r="11" spans="1:30" s="41" customFormat="1" ht="26.4" customHeight="1" x14ac:dyDescent="0.3">
      <c r="A11" s="38">
        <v>5</v>
      </c>
      <c r="B11" s="39" t="s">
        <v>23</v>
      </c>
      <c r="C11" s="40"/>
      <c r="D11" s="40">
        <f t="shared" ref="D11:AD11" si="0">IF(D40="","",MIN(D40,D64,D89,D113,D138))</f>
        <v>43271</v>
      </c>
      <c r="E11" s="40">
        <f t="shared" si="0"/>
        <v>43298</v>
      </c>
      <c r="F11" s="40">
        <f t="shared" si="0"/>
        <v>43482</v>
      </c>
      <c r="G11" s="40">
        <f t="shared" si="0"/>
        <v>43482</v>
      </c>
      <c r="H11" s="40">
        <f t="shared" si="0"/>
        <v>43487</v>
      </c>
      <c r="I11" s="40">
        <f t="shared" si="0"/>
        <v>43580</v>
      </c>
      <c r="J11" s="40">
        <f t="shared" si="0"/>
        <v>43664</v>
      </c>
      <c r="K11" s="40">
        <f t="shared" si="0"/>
        <v>43664</v>
      </c>
      <c r="L11" s="40">
        <f t="shared" si="0"/>
        <v>43725</v>
      </c>
      <c r="M11" s="40">
        <f t="shared" si="0"/>
        <v>43803</v>
      </c>
      <c r="N11" s="40">
        <f t="shared" si="0"/>
        <v>43803</v>
      </c>
      <c r="O11" s="40">
        <f t="shared" si="0"/>
        <v>43843</v>
      </c>
      <c r="P11" s="40">
        <f t="shared" si="0"/>
        <v>43864</v>
      </c>
      <c r="Q11" s="40">
        <f t="shared" si="0"/>
        <v>43909</v>
      </c>
      <c r="R11" s="40">
        <f t="shared" si="0"/>
        <v>43959</v>
      </c>
      <c r="S11" s="40">
        <f t="shared" si="0"/>
        <v>43987</v>
      </c>
      <c r="T11" s="40">
        <f t="shared" si="0"/>
        <v>44015</v>
      </c>
      <c r="U11" s="40">
        <f t="shared" si="0"/>
        <v>44033</v>
      </c>
      <c r="V11" s="40" t="str">
        <f t="shared" si="0"/>
        <v/>
      </c>
      <c r="W11" s="40" t="str">
        <f t="shared" si="0"/>
        <v/>
      </c>
      <c r="X11" s="40" t="str">
        <f t="shared" si="0"/>
        <v/>
      </c>
      <c r="Y11" s="40" t="str">
        <f t="shared" si="0"/>
        <v/>
      </c>
      <c r="Z11" s="40" t="str">
        <f t="shared" si="0"/>
        <v/>
      </c>
      <c r="AA11" s="40" t="str">
        <f t="shared" si="0"/>
        <v/>
      </c>
      <c r="AB11" s="40" t="str">
        <f t="shared" si="0"/>
        <v/>
      </c>
      <c r="AC11" s="40" t="str">
        <f t="shared" si="0"/>
        <v/>
      </c>
      <c r="AD11" s="40" t="str">
        <f t="shared" si="0"/>
        <v/>
      </c>
    </row>
    <row r="12" spans="1:30" s="41" customFormat="1" ht="26.4" customHeight="1" x14ac:dyDescent="0.3">
      <c r="A12" s="38">
        <v>6</v>
      </c>
      <c r="B12" s="39" t="s">
        <v>24</v>
      </c>
      <c r="C12" s="42"/>
      <c r="D12" s="42">
        <f t="shared" ref="D12:AD12" si="1">IF(D43="","",MIN(D43,D67,D92,D116,D141))</f>
        <v>43440</v>
      </c>
      <c r="E12" s="42">
        <f t="shared" si="1"/>
        <v>43441</v>
      </c>
      <c r="F12" s="42">
        <f t="shared" si="1"/>
        <v>43474</v>
      </c>
      <c r="G12" s="42">
        <f t="shared" si="1"/>
        <v>43488</v>
      </c>
      <c r="H12" s="42">
        <f t="shared" si="1"/>
        <v>43488</v>
      </c>
      <c r="I12" s="42">
        <f t="shared" si="1"/>
        <v>43528</v>
      </c>
      <c r="J12" s="42">
        <f t="shared" si="1"/>
        <v>43567</v>
      </c>
      <c r="K12" s="42">
        <f t="shared" si="1"/>
        <v>43594</v>
      </c>
      <c r="L12" s="42">
        <f t="shared" si="1"/>
        <v>43776</v>
      </c>
      <c r="M12" s="42">
        <f t="shared" si="1"/>
        <v>43794</v>
      </c>
      <c r="N12" s="42">
        <f t="shared" si="1"/>
        <v>43802</v>
      </c>
      <c r="O12" s="42">
        <f t="shared" si="1"/>
        <v>43836</v>
      </c>
      <c r="P12" s="42">
        <f t="shared" si="1"/>
        <v>43836</v>
      </c>
      <c r="Q12" s="42">
        <f t="shared" si="1"/>
        <v>43857</v>
      </c>
      <c r="R12" s="42">
        <f t="shared" si="1"/>
        <v>43900</v>
      </c>
      <c r="S12" s="42">
        <f t="shared" si="1"/>
        <v>43958</v>
      </c>
      <c r="T12" s="42">
        <f t="shared" si="1"/>
        <v>44007</v>
      </c>
      <c r="U12" s="42">
        <f t="shared" si="1"/>
        <v>44033</v>
      </c>
      <c r="V12" s="42" t="str">
        <f t="shared" si="1"/>
        <v/>
      </c>
      <c r="W12" s="42" t="str">
        <f t="shared" si="1"/>
        <v/>
      </c>
      <c r="X12" s="42" t="str">
        <f t="shared" si="1"/>
        <v/>
      </c>
      <c r="Y12" s="42" t="str">
        <f t="shared" si="1"/>
        <v/>
      </c>
      <c r="Z12" s="42" t="str">
        <f t="shared" si="1"/>
        <v/>
      </c>
      <c r="AA12" s="42" t="str">
        <f t="shared" si="1"/>
        <v/>
      </c>
      <c r="AB12" s="42" t="str">
        <f t="shared" si="1"/>
        <v/>
      </c>
      <c r="AC12" s="42" t="str">
        <f t="shared" si="1"/>
        <v/>
      </c>
      <c r="AD12" s="42" t="str">
        <f t="shared" si="1"/>
        <v/>
      </c>
    </row>
    <row r="13" spans="1:30" s="45" customFormat="1" ht="14.4" customHeight="1" x14ac:dyDescent="0.3">
      <c r="A13" s="38">
        <v>7</v>
      </c>
      <c r="B13" s="43" t="s">
        <v>25</v>
      </c>
      <c r="C13" s="44"/>
      <c r="D13" s="44">
        <f t="shared" ref="D13:AD13" si="2">D42+D66+D91+D115+D140</f>
        <v>139</v>
      </c>
      <c r="E13" s="44">
        <f t="shared" si="2"/>
        <v>52</v>
      </c>
      <c r="F13" s="44">
        <f t="shared" si="2"/>
        <v>114</v>
      </c>
      <c r="G13" s="44">
        <f t="shared" si="2"/>
        <v>134</v>
      </c>
      <c r="H13" s="44">
        <f t="shared" si="2"/>
        <v>67</v>
      </c>
      <c r="I13" s="44">
        <f t="shared" si="2"/>
        <v>41</v>
      </c>
      <c r="J13" s="44">
        <f t="shared" si="2"/>
        <v>58</v>
      </c>
      <c r="K13" s="44">
        <f t="shared" si="2"/>
        <v>28</v>
      </c>
      <c r="L13" s="44">
        <f t="shared" si="2"/>
        <v>0</v>
      </c>
      <c r="M13" s="44">
        <f t="shared" si="2"/>
        <v>7</v>
      </c>
      <c r="N13" s="44">
        <f t="shared" si="2"/>
        <v>18</v>
      </c>
      <c r="O13" s="44">
        <f t="shared" si="2"/>
        <v>45</v>
      </c>
      <c r="P13" s="44">
        <f t="shared" si="2"/>
        <v>27</v>
      </c>
      <c r="Q13" s="44">
        <f t="shared" si="2"/>
        <v>26</v>
      </c>
      <c r="R13" s="44">
        <f t="shared" si="2"/>
        <v>23</v>
      </c>
      <c r="S13" s="44">
        <f t="shared" si="2"/>
        <v>24</v>
      </c>
      <c r="T13" s="44">
        <f t="shared" si="2"/>
        <v>21</v>
      </c>
      <c r="U13" s="44">
        <f t="shared" si="2"/>
        <v>36</v>
      </c>
      <c r="V13" s="44">
        <f t="shared" si="2"/>
        <v>0</v>
      </c>
      <c r="W13" s="44">
        <f t="shared" si="2"/>
        <v>0</v>
      </c>
      <c r="X13" s="44">
        <f t="shared" si="2"/>
        <v>0</v>
      </c>
      <c r="Y13" s="44">
        <f t="shared" si="2"/>
        <v>0</v>
      </c>
      <c r="Z13" s="44">
        <f t="shared" si="2"/>
        <v>0</v>
      </c>
      <c r="AA13" s="44">
        <f t="shared" si="2"/>
        <v>0</v>
      </c>
      <c r="AB13" s="44">
        <f t="shared" si="2"/>
        <v>0</v>
      </c>
      <c r="AC13" s="44">
        <f t="shared" si="2"/>
        <v>0</v>
      </c>
      <c r="AD13" s="44">
        <f t="shared" si="2"/>
        <v>0</v>
      </c>
    </row>
    <row r="14" spans="1:30" ht="14.4" customHeight="1" x14ac:dyDescent="0.3">
      <c r="A14" s="38">
        <v>8</v>
      </c>
      <c r="B14" s="43" t="s">
        <v>26</v>
      </c>
      <c r="C14" s="46"/>
      <c r="D14" s="46">
        <f t="shared" ref="D14:AD14" si="3">D44+D68+D93+D117+D142</f>
        <v>33</v>
      </c>
      <c r="E14" s="46">
        <f t="shared" si="3"/>
        <v>50</v>
      </c>
      <c r="F14" s="46">
        <f t="shared" si="3"/>
        <v>36</v>
      </c>
      <c r="G14" s="46">
        <f t="shared" si="3"/>
        <v>32</v>
      </c>
      <c r="H14" s="46">
        <f t="shared" si="3"/>
        <v>51</v>
      </c>
      <c r="I14" s="46">
        <f t="shared" si="3"/>
        <v>32</v>
      </c>
      <c r="J14" s="46">
        <f t="shared" si="3"/>
        <v>28</v>
      </c>
      <c r="K14" s="46">
        <f t="shared" si="3"/>
        <v>37</v>
      </c>
      <c r="L14" s="46">
        <f t="shared" si="3"/>
        <v>47</v>
      </c>
      <c r="M14" s="46">
        <f t="shared" si="3"/>
        <v>0</v>
      </c>
      <c r="N14" s="46">
        <f t="shared" si="3"/>
        <v>39</v>
      </c>
      <c r="O14" s="46">
        <f t="shared" si="3"/>
        <v>31</v>
      </c>
      <c r="P14" s="46">
        <f t="shared" si="3"/>
        <v>46</v>
      </c>
      <c r="Q14" s="46">
        <f t="shared" si="3"/>
        <v>32</v>
      </c>
      <c r="R14" s="46">
        <f t="shared" si="3"/>
        <v>26</v>
      </c>
      <c r="S14" s="46">
        <f t="shared" si="3"/>
        <v>30</v>
      </c>
      <c r="T14" s="46">
        <f t="shared" si="3"/>
        <v>44</v>
      </c>
      <c r="U14" s="46">
        <f t="shared" si="3"/>
        <v>43</v>
      </c>
      <c r="V14" s="46">
        <f t="shared" si="3"/>
        <v>0</v>
      </c>
      <c r="W14" s="46">
        <f t="shared" si="3"/>
        <v>0</v>
      </c>
      <c r="X14" s="46">
        <f t="shared" si="3"/>
        <v>0</v>
      </c>
      <c r="Y14" s="46">
        <f t="shared" si="3"/>
        <v>0</v>
      </c>
      <c r="Z14" s="46">
        <f t="shared" si="3"/>
        <v>0</v>
      </c>
      <c r="AA14" s="46">
        <f t="shared" si="3"/>
        <v>0</v>
      </c>
      <c r="AB14" s="46">
        <f t="shared" si="3"/>
        <v>0</v>
      </c>
      <c r="AC14" s="46">
        <f t="shared" si="3"/>
        <v>0</v>
      </c>
      <c r="AD14" s="46">
        <f t="shared" si="3"/>
        <v>0</v>
      </c>
    </row>
    <row r="15" spans="1:30" ht="14.4" customHeight="1" x14ac:dyDescent="0.3">
      <c r="A15" s="38">
        <v>9</v>
      </c>
      <c r="B15" s="43" t="s">
        <v>27</v>
      </c>
      <c r="C15" s="46"/>
      <c r="D15" s="46">
        <f t="shared" ref="D15:AD15" si="4">D45+D69+D94+D118+D143</f>
        <v>19</v>
      </c>
      <c r="E15" s="46">
        <f t="shared" si="4"/>
        <v>24</v>
      </c>
      <c r="F15" s="46">
        <f t="shared" si="4"/>
        <v>18</v>
      </c>
      <c r="G15" s="46">
        <f t="shared" si="4"/>
        <v>21</v>
      </c>
      <c r="H15" s="46">
        <f t="shared" si="4"/>
        <v>24</v>
      </c>
      <c r="I15" s="46">
        <f t="shared" si="4"/>
        <v>15</v>
      </c>
      <c r="J15" s="46">
        <f t="shared" si="4"/>
        <v>13</v>
      </c>
      <c r="K15" s="46">
        <f t="shared" si="4"/>
        <v>23</v>
      </c>
      <c r="L15" s="46">
        <f t="shared" si="4"/>
        <v>29</v>
      </c>
      <c r="M15" s="46">
        <f t="shared" si="4"/>
        <v>0</v>
      </c>
      <c r="N15" s="46">
        <f t="shared" si="4"/>
        <v>26</v>
      </c>
      <c r="O15" s="46">
        <f t="shared" si="4"/>
        <v>13</v>
      </c>
      <c r="P15" s="46">
        <f t="shared" si="4"/>
        <v>26</v>
      </c>
      <c r="Q15" s="46">
        <f t="shared" si="4"/>
        <v>10</v>
      </c>
      <c r="R15" s="46">
        <f t="shared" si="4"/>
        <v>14</v>
      </c>
      <c r="S15" s="46">
        <f t="shared" si="4"/>
        <v>21</v>
      </c>
      <c r="T15" s="46">
        <f t="shared" si="4"/>
        <v>31</v>
      </c>
      <c r="U15" s="46">
        <f t="shared" si="4"/>
        <v>41</v>
      </c>
      <c r="V15" s="46">
        <f t="shared" si="4"/>
        <v>0</v>
      </c>
      <c r="W15" s="46">
        <f t="shared" si="4"/>
        <v>0</v>
      </c>
      <c r="X15" s="46">
        <f t="shared" si="4"/>
        <v>0</v>
      </c>
      <c r="Y15" s="46">
        <f t="shared" si="4"/>
        <v>0</v>
      </c>
      <c r="Z15" s="46">
        <f t="shared" si="4"/>
        <v>0</v>
      </c>
      <c r="AA15" s="46">
        <f t="shared" si="4"/>
        <v>0</v>
      </c>
      <c r="AB15" s="46">
        <f t="shared" si="4"/>
        <v>0</v>
      </c>
      <c r="AC15" s="46">
        <f t="shared" si="4"/>
        <v>0</v>
      </c>
      <c r="AD15" s="46">
        <f t="shared" si="4"/>
        <v>0</v>
      </c>
    </row>
    <row r="16" spans="1:30" ht="26.4" customHeight="1" x14ac:dyDescent="0.3">
      <c r="A16" s="38">
        <v>10</v>
      </c>
      <c r="B16" s="43" t="s">
        <v>28</v>
      </c>
      <c r="C16" s="46"/>
      <c r="D16" s="46">
        <f t="shared" ref="D16:AD16" si="5">SUM(D17:D20)</f>
        <v>420</v>
      </c>
      <c r="E16" s="46">
        <f t="shared" si="5"/>
        <v>512</v>
      </c>
      <c r="F16" s="46">
        <f t="shared" si="5"/>
        <v>360</v>
      </c>
      <c r="G16" s="46">
        <f t="shared" si="5"/>
        <v>540</v>
      </c>
      <c r="H16" s="46">
        <f t="shared" si="5"/>
        <v>467</v>
      </c>
      <c r="I16" s="46">
        <f t="shared" si="5"/>
        <v>643</v>
      </c>
      <c r="J16" s="46">
        <f t="shared" si="5"/>
        <v>446</v>
      </c>
      <c r="K16" s="46">
        <f t="shared" si="5"/>
        <v>428</v>
      </c>
      <c r="L16" s="46">
        <f t="shared" si="5"/>
        <v>585</v>
      </c>
      <c r="M16" s="46">
        <f t="shared" si="5"/>
        <v>174</v>
      </c>
      <c r="N16" s="46">
        <f t="shared" si="5"/>
        <v>156</v>
      </c>
      <c r="O16" s="46">
        <f t="shared" si="5"/>
        <v>583</v>
      </c>
      <c r="P16" s="46">
        <f t="shared" si="5"/>
        <v>649</v>
      </c>
      <c r="Q16" s="46">
        <f t="shared" si="5"/>
        <v>746</v>
      </c>
      <c r="R16" s="46">
        <f t="shared" si="5"/>
        <v>709</v>
      </c>
      <c r="S16" s="46">
        <f t="shared" si="5"/>
        <v>659</v>
      </c>
      <c r="T16" s="46">
        <f t="shared" si="5"/>
        <v>756</v>
      </c>
      <c r="U16" s="46">
        <f t="shared" si="5"/>
        <v>570</v>
      </c>
      <c r="V16" s="46">
        <f t="shared" si="5"/>
        <v>0</v>
      </c>
      <c r="W16" s="46">
        <f t="shared" si="5"/>
        <v>0</v>
      </c>
      <c r="X16" s="46">
        <f t="shared" si="5"/>
        <v>0</v>
      </c>
      <c r="Y16" s="46">
        <f t="shared" si="5"/>
        <v>0</v>
      </c>
      <c r="Z16" s="46">
        <f t="shared" si="5"/>
        <v>0</v>
      </c>
      <c r="AA16" s="46">
        <f t="shared" si="5"/>
        <v>0</v>
      </c>
      <c r="AB16" s="46">
        <f t="shared" si="5"/>
        <v>0</v>
      </c>
      <c r="AC16" s="46">
        <f t="shared" si="5"/>
        <v>0</v>
      </c>
      <c r="AD16" s="46">
        <f t="shared" si="5"/>
        <v>0</v>
      </c>
    </row>
    <row r="17" spans="1:30" ht="14.4" customHeight="1" x14ac:dyDescent="0.3">
      <c r="A17" s="38"/>
      <c r="B17" s="47" t="s">
        <v>29</v>
      </c>
      <c r="C17" s="46"/>
      <c r="D17" s="46">
        <f t="shared" ref="D17:AD17" si="6">SUM(D49,D73,D98,D122,D149)</f>
        <v>106</v>
      </c>
      <c r="E17" s="46">
        <f t="shared" si="6"/>
        <v>137</v>
      </c>
      <c r="F17" s="46">
        <f t="shared" si="6"/>
        <v>133</v>
      </c>
      <c r="G17" s="46">
        <f t="shared" si="6"/>
        <v>177</v>
      </c>
      <c r="H17" s="46">
        <f t="shared" si="6"/>
        <v>137</v>
      </c>
      <c r="I17" s="46">
        <f t="shared" si="6"/>
        <v>198</v>
      </c>
      <c r="J17" s="46">
        <f t="shared" si="6"/>
        <v>171</v>
      </c>
      <c r="K17" s="46">
        <f t="shared" si="6"/>
        <v>157</v>
      </c>
      <c r="L17" s="46">
        <f t="shared" si="6"/>
        <v>171</v>
      </c>
      <c r="M17" s="46">
        <f t="shared" si="6"/>
        <v>50</v>
      </c>
      <c r="N17" s="46">
        <f t="shared" si="6"/>
        <v>40</v>
      </c>
      <c r="O17" s="46">
        <f t="shared" si="6"/>
        <v>227</v>
      </c>
      <c r="P17" s="46">
        <f t="shared" si="6"/>
        <v>260</v>
      </c>
      <c r="Q17" s="46">
        <f t="shared" si="6"/>
        <v>259</v>
      </c>
      <c r="R17" s="46">
        <f t="shared" si="6"/>
        <v>242</v>
      </c>
      <c r="S17" s="46">
        <f t="shared" si="6"/>
        <v>303</v>
      </c>
      <c r="T17" s="46">
        <f t="shared" si="6"/>
        <v>301</v>
      </c>
      <c r="U17" s="46">
        <f t="shared" si="6"/>
        <v>289</v>
      </c>
      <c r="V17" s="46">
        <f t="shared" si="6"/>
        <v>0</v>
      </c>
      <c r="W17" s="46">
        <f t="shared" si="6"/>
        <v>0</v>
      </c>
      <c r="X17" s="46">
        <f t="shared" si="6"/>
        <v>0</v>
      </c>
      <c r="Y17" s="46">
        <f t="shared" si="6"/>
        <v>0</v>
      </c>
      <c r="Z17" s="46">
        <f t="shared" si="6"/>
        <v>0</v>
      </c>
      <c r="AA17" s="46">
        <f t="shared" si="6"/>
        <v>0</v>
      </c>
      <c r="AB17" s="46">
        <f t="shared" si="6"/>
        <v>0</v>
      </c>
      <c r="AC17" s="46">
        <f t="shared" si="6"/>
        <v>0</v>
      </c>
      <c r="AD17" s="46">
        <f t="shared" si="6"/>
        <v>0</v>
      </c>
    </row>
    <row r="18" spans="1:30" ht="14.4" customHeight="1" x14ac:dyDescent="0.3">
      <c r="A18" s="38"/>
      <c r="B18" s="47" t="s">
        <v>30</v>
      </c>
      <c r="C18" s="46"/>
      <c r="D18" s="46">
        <f t="shared" ref="D18:AD18" si="7">SUM(D50,D74,D99,D123,D150)</f>
        <v>186</v>
      </c>
      <c r="E18" s="46">
        <f t="shared" si="7"/>
        <v>248</v>
      </c>
      <c r="F18" s="46">
        <f t="shared" si="7"/>
        <v>176</v>
      </c>
      <c r="G18" s="46">
        <f t="shared" si="7"/>
        <v>266</v>
      </c>
      <c r="H18" s="46">
        <f t="shared" si="7"/>
        <v>210</v>
      </c>
      <c r="I18" s="46">
        <f t="shared" si="7"/>
        <v>261</v>
      </c>
      <c r="J18" s="46">
        <f t="shared" si="7"/>
        <v>187</v>
      </c>
      <c r="K18" s="46">
        <f t="shared" si="7"/>
        <v>179</v>
      </c>
      <c r="L18" s="46">
        <f t="shared" si="7"/>
        <v>190</v>
      </c>
      <c r="M18" s="46">
        <f t="shared" si="7"/>
        <v>44</v>
      </c>
      <c r="N18" s="46">
        <f t="shared" si="7"/>
        <v>54</v>
      </c>
      <c r="O18" s="46">
        <f t="shared" si="7"/>
        <v>182</v>
      </c>
      <c r="P18" s="46">
        <f t="shared" si="7"/>
        <v>211</v>
      </c>
      <c r="Q18" s="46">
        <f t="shared" si="7"/>
        <v>235</v>
      </c>
      <c r="R18" s="46">
        <f t="shared" si="7"/>
        <v>234</v>
      </c>
      <c r="S18" s="46">
        <f t="shared" si="7"/>
        <v>246</v>
      </c>
      <c r="T18" s="46">
        <f t="shared" si="7"/>
        <v>257</v>
      </c>
      <c r="U18" s="46">
        <f t="shared" si="7"/>
        <v>258</v>
      </c>
      <c r="V18" s="46">
        <f t="shared" si="7"/>
        <v>0</v>
      </c>
      <c r="W18" s="46">
        <f t="shared" si="7"/>
        <v>0</v>
      </c>
      <c r="X18" s="46">
        <f t="shared" si="7"/>
        <v>0</v>
      </c>
      <c r="Y18" s="46">
        <f t="shared" si="7"/>
        <v>0</v>
      </c>
      <c r="Z18" s="46">
        <f t="shared" si="7"/>
        <v>0</v>
      </c>
      <c r="AA18" s="46">
        <f t="shared" si="7"/>
        <v>0</v>
      </c>
      <c r="AB18" s="46">
        <f t="shared" si="7"/>
        <v>0</v>
      </c>
      <c r="AC18" s="46">
        <f t="shared" si="7"/>
        <v>0</v>
      </c>
      <c r="AD18" s="46">
        <f t="shared" si="7"/>
        <v>0</v>
      </c>
    </row>
    <row r="19" spans="1:30" ht="14.4" customHeight="1" x14ac:dyDescent="0.3">
      <c r="A19" s="38"/>
      <c r="B19" s="47" t="s">
        <v>31</v>
      </c>
      <c r="C19" s="46"/>
      <c r="D19" s="46">
        <f t="shared" ref="D19:AD19" si="8">SUM(D51,D75,D100,D124,D151)</f>
        <v>118</v>
      </c>
      <c r="E19" s="46">
        <f t="shared" si="8"/>
        <v>118</v>
      </c>
      <c r="F19" s="46">
        <f t="shared" si="8"/>
        <v>39</v>
      </c>
      <c r="G19" s="46">
        <f t="shared" si="8"/>
        <v>97</v>
      </c>
      <c r="H19" s="46">
        <f t="shared" si="8"/>
        <v>119</v>
      </c>
      <c r="I19" s="46">
        <f t="shared" si="8"/>
        <v>171</v>
      </c>
      <c r="J19" s="46">
        <f t="shared" si="8"/>
        <v>84</v>
      </c>
      <c r="K19" s="46">
        <f t="shared" si="8"/>
        <v>91</v>
      </c>
      <c r="L19" s="46">
        <f t="shared" si="8"/>
        <v>222</v>
      </c>
      <c r="M19" s="46">
        <f t="shared" si="8"/>
        <v>78</v>
      </c>
      <c r="N19" s="46">
        <f t="shared" si="8"/>
        <v>62</v>
      </c>
      <c r="O19" s="46">
        <f t="shared" si="8"/>
        <v>174</v>
      </c>
      <c r="P19" s="46">
        <f t="shared" si="8"/>
        <v>174</v>
      </c>
      <c r="Q19" s="46">
        <f t="shared" si="8"/>
        <v>252</v>
      </c>
      <c r="R19" s="46">
        <f t="shared" si="8"/>
        <v>233</v>
      </c>
      <c r="S19" s="46">
        <f t="shared" si="8"/>
        <v>110</v>
      </c>
      <c r="T19" s="46">
        <f t="shared" si="8"/>
        <v>198</v>
      </c>
      <c r="U19" s="46">
        <f t="shared" si="8"/>
        <v>23</v>
      </c>
      <c r="V19" s="46">
        <f t="shared" si="8"/>
        <v>0</v>
      </c>
      <c r="W19" s="46">
        <f t="shared" si="8"/>
        <v>0</v>
      </c>
      <c r="X19" s="46">
        <f t="shared" si="8"/>
        <v>0</v>
      </c>
      <c r="Y19" s="46">
        <f t="shared" si="8"/>
        <v>0</v>
      </c>
      <c r="Z19" s="46">
        <f t="shared" si="8"/>
        <v>0</v>
      </c>
      <c r="AA19" s="46">
        <f t="shared" si="8"/>
        <v>0</v>
      </c>
      <c r="AB19" s="46">
        <f t="shared" si="8"/>
        <v>0</v>
      </c>
      <c r="AC19" s="46">
        <f t="shared" si="8"/>
        <v>0</v>
      </c>
      <c r="AD19" s="46">
        <f t="shared" si="8"/>
        <v>0</v>
      </c>
    </row>
    <row r="20" spans="1:30" ht="14.4" customHeight="1" x14ac:dyDescent="0.3">
      <c r="A20" s="38"/>
      <c r="B20" s="47" t="s">
        <v>32</v>
      </c>
      <c r="C20" s="46"/>
      <c r="D20" s="46">
        <f t="shared" ref="D20:AD20" si="9">SUM(D52,D76,D101,D125,D152)</f>
        <v>10</v>
      </c>
      <c r="E20" s="46">
        <f t="shared" si="9"/>
        <v>9</v>
      </c>
      <c r="F20" s="46">
        <f t="shared" si="9"/>
        <v>12</v>
      </c>
      <c r="G20" s="46">
        <f t="shared" si="9"/>
        <v>0</v>
      </c>
      <c r="H20" s="46">
        <f t="shared" si="9"/>
        <v>1</v>
      </c>
      <c r="I20" s="46">
        <f t="shared" si="9"/>
        <v>13</v>
      </c>
      <c r="J20" s="46">
        <f t="shared" si="9"/>
        <v>4</v>
      </c>
      <c r="K20" s="46">
        <f t="shared" si="9"/>
        <v>1</v>
      </c>
      <c r="L20" s="46">
        <f t="shared" si="9"/>
        <v>2</v>
      </c>
      <c r="M20" s="46">
        <f t="shared" si="9"/>
        <v>2</v>
      </c>
      <c r="N20" s="46">
        <f t="shared" si="9"/>
        <v>0</v>
      </c>
      <c r="O20" s="46">
        <f t="shared" si="9"/>
        <v>0</v>
      </c>
      <c r="P20" s="46">
        <f t="shared" si="9"/>
        <v>4</v>
      </c>
      <c r="Q20" s="46">
        <f t="shared" si="9"/>
        <v>0</v>
      </c>
      <c r="R20" s="46">
        <f t="shared" si="9"/>
        <v>0</v>
      </c>
      <c r="S20" s="46">
        <f t="shared" si="9"/>
        <v>0</v>
      </c>
      <c r="T20" s="46">
        <f t="shared" si="9"/>
        <v>0</v>
      </c>
      <c r="U20" s="46">
        <f t="shared" si="9"/>
        <v>0</v>
      </c>
      <c r="V20" s="46">
        <f t="shared" si="9"/>
        <v>0</v>
      </c>
      <c r="W20" s="46">
        <f t="shared" si="9"/>
        <v>0</v>
      </c>
      <c r="X20" s="46">
        <f t="shared" si="9"/>
        <v>0</v>
      </c>
      <c r="Y20" s="46">
        <f t="shared" si="9"/>
        <v>0</v>
      </c>
      <c r="Z20" s="46">
        <f t="shared" si="9"/>
        <v>0</v>
      </c>
      <c r="AA20" s="46">
        <f t="shared" si="9"/>
        <v>0</v>
      </c>
      <c r="AB20" s="46">
        <f t="shared" si="9"/>
        <v>0</v>
      </c>
      <c r="AC20" s="46">
        <f t="shared" si="9"/>
        <v>0</v>
      </c>
      <c r="AD20" s="46">
        <f t="shared" si="9"/>
        <v>0</v>
      </c>
    </row>
    <row r="21" spans="1:30" ht="26.4" customHeight="1" x14ac:dyDescent="0.3">
      <c r="A21" s="38">
        <v>11</v>
      </c>
      <c r="B21" s="43" t="s">
        <v>33</v>
      </c>
      <c r="C21" s="46"/>
      <c r="D21" s="46">
        <f t="shared" ref="D21:AD21" si="10">SUM(D22:D25)</f>
        <v>973</v>
      </c>
      <c r="E21" s="46">
        <f t="shared" si="10"/>
        <v>969.5</v>
      </c>
      <c r="F21" s="46">
        <f t="shared" si="10"/>
        <v>660</v>
      </c>
      <c r="G21" s="46">
        <f t="shared" si="10"/>
        <v>1100</v>
      </c>
      <c r="H21" s="46">
        <f t="shared" si="10"/>
        <v>951</v>
      </c>
      <c r="I21" s="46">
        <f t="shared" si="10"/>
        <v>612.5</v>
      </c>
      <c r="J21" s="46">
        <f t="shared" si="10"/>
        <v>574.5</v>
      </c>
      <c r="K21" s="46">
        <f t="shared" si="10"/>
        <v>546</v>
      </c>
      <c r="L21" s="46">
        <f t="shared" si="10"/>
        <v>791.5</v>
      </c>
      <c r="M21" s="46">
        <f t="shared" si="10"/>
        <v>765</v>
      </c>
      <c r="N21" s="46">
        <f t="shared" si="10"/>
        <v>441</v>
      </c>
      <c r="O21" s="46">
        <f t="shared" si="10"/>
        <v>655.5</v>
      </c>
      <c r="P21" s="46">
        <f t="shared" si="10"/>
        <v>553</v>
      </c>
      <c r="Q21" s="46">
        <f t="shared" si="10"/>
        <v>857</v>
      </c>
      <c r="R21" s="46">
        <f t="shared" si="10"/>
        <v>831.5</v>
      </c>
      <c r="S21" s="46">
        <f t="shared" si="10"/>
        <v>846.5</v>
      </c>
      <c r="T21" s="46">
        <f t="shared" si="10"/>
        <v>742.5</v>
      </c>
      <c r="U21" s="46">
        <f t="shared" si="10"/>
        <v>780</v>
      </c>
      <c r="V21" s="46">
        <f t="shared" si="10"/>
        <v>0</v>
      </c>
      <c r="W21" s="46">
        <f t="shared" si="10"/>
        <v>0</v>
      </c>
      <c r="X21" s="46">
        <f t="shared" si="10"/>
        <v>0</v>
      </c>
      <c r="Y21" s="46">
        <f t="shared" si="10"/>
        <v>0</v>
      </c>
      <c r="Z21" s="46">
        <f t="shared" si="10"/>
        <v>0</v>
      </c>
      <c r="AA21" s="46">
        <f t="shared" si="10"/>
        <v>0</v>
      </c>
      <c r="AB21" s="46">
        <f t="shared" si="10"/>
        <v>0</v>
      </c>
      <c r="AC21" s="46">
        <f t="shared" si="10"/>
        <v>0</v>
      </c>
      <c r="AD21" s="46">
        <f t="shared" si="10"/>
        <v>0</v>
      </c>
    </row>
    <row r="22" spans="1:30" ht="14.4" customHeight="1" x14ac:dyDescent="0.3">
      <c r="A22" s="38"/>
      <c r="B22" s="47" t="s">
        <v>34</v>
      </c>
      <c r="C22" s="46"/>
      <c r="D22" s="46">
        <f>'1.Cálculo de Cuota'!D23</f>
        <v>270</v>
      </c>
      <c r="E22" s="46">
        <f>'1.Cálculo de Cuota'!E23</f>
        <v>285</v>
      </c>
      <c r="F22" s="46">
        <f>'1.Cálculo de Cuota'!F23</f>
        <v>157.5</v>
      </c>
      <c r="G22" s="46">
        <f>'1.Cálculo de Cuota'!G23</f>
        <v>330</v>
      </c>
      <c r="H22" s="46">
        <f>'1.Cálculo de Cuota'!H23</f>
        <v>247.5</v>
      </c>
      <c r="I22" s="46">
        <f>'1.Cálculo de Cuota'!I23</f>
        <v>172.5</v>
      </c>
      <c r="J22" s="46">
        <f>'1.Cálculo de Cuota'!J23</f>
        <v>150</v>
      </c>
      <c r="K22" s="46">
        <f>'1.Cálculo de Cuota'!K23</f>
        <v>105</v>
      </c>
      <c r="L22" s="46">
        <f>'1.Cálculo de Cuota'!L23</f>
        <v>187.5</v>
      </c>
      <c r="M22" s="46">
        <f>'1.Cálculo de Cuota'!M23</f>
        <v>225</v>
      </c>
      <c r="N22" s="46">
        <f>'1.Cálculo de Cuota'!N23</f>
        <v>127.5</v>
      </c>
      <c r="O22" s="46">
        <f>'1.Cálculo de Cuota'!O23</f>
        <v>180</v>
      </c>
      <c r="P22" s="46">
        <f>'1.Cálculo de Cuota'!P23</f>
        <v>172.5</v>
      </c>
      <c r="Q22" s="46">
        <f>'1.Cálculo de Cuota'!Q23</f>
        <v>277.5</v>
      </c>
      <c r="R22" s="46">
        <f>'1.Cálculo de Cuota'!R23</f>
        <v>240</v>
      </c>
      <c r="S22" s="46">
        <f>'1.Cálculo de Cuota'!S23</f>
        <v>255</v>
      </c>
      <c r="T22" s="46">
        <f>'1.Cálculo de Cuota'!T23</f>
        <v>270</v>
      </c>
      <c r="U22" s="46">
        <f>'1.Cálculo de Cuota'!U23</f>
        <v>270</v>
      </c>
      <c r="V22" s="46">
        <f>'1.Cálculo de Cuota'!V23</f>
        <v>0</v>
      </c>
      <c r="W22" s="46">
        <f>'1.Cálculo de Cuota'!W23</f>
        <v>0</v>
      </c>
      <c r="X22" s="46">
        <f>'1.Cálculo de Cuota'!X23</f>
        <v>0</v>
      </c>
      <c r="Y22" s="46">
        <f>'1.Cálculo de Cuota'!Y23</f>
        <v>0</v>
      </c>
      <c r="Z22" s="46">
        <f>'1.Cálculo de Cuota'!Z23</f>
        <v>0</v>
      </c>
      <c r="AA22" s="46">
        <f>'1.Cálculo de Cuota'!AA23</f>
        <v>0</v>
      </c>
      <c r="AB22" s="46">
        <f>'1.Cálculo de Cuota'!AB23</f>
        <v>0</v>
      </c>
      <c r="AC22" s="46">
        <f>'1.Cálculo de Cuota'!AC23</f>
        <v>0</v>
      </c>
      <c r="AD22" s="46">
        <f>'1.Cálculo de Cuota'!AD23</f>
        <v>0</v>
      </c>
    </row>
    <row r="23" spans="1:30" ht="14.4" customHeight="1" x14ac:dyDescent="0.3">
      <c r="A23" s="38"/>
      <c r="B23" s="47" t="s">
        <v>35</v>
      </c>
      <c r="C23" s="46"/>
      <c r="D23" s="46">
        <f>'1.Cálculo de Cuota'!D24</f>
        <v>300</v>
      </c>
      <c r="E23" s="46">
        <f>'1.Cálculo de Cuota'!E24</f>
        <v>315</v>
      </c>
      <c r="F23" s="46">
        <f>'1.Cálculo de Cuota'!F24</f>
        <v>202.5</v>
      </c>
      <c r="G23" s="46">
        <f>'1.Cálculo de Cuota'!G24</f>
        <v>330</v>
      </c>
      <c r="H23" s="46">
        <f>'1.Cálculo de Cuota'!H24</f>
        <v>285</v>
      </c>
      <c r="I23" s="46">
        <f>'1.Cálculo de Cuota'!I24</f>
        <v>187.5</v>
      </c>
      <c r="J23" s="46">
        <f>'1.Cálculo de Cuota'!J24</f>
        <v>165</v>
      </c>
      <c r="K23" s="46">
        <f>'1.Cálculo de Cuota'!K24</f>
        <v>150</v>
      </c>
      <c r="L23" s="46">
        <f>'1.Cálculo de Cuota'!L24</f>
        <v>225</v>
      </c>
      <c r="M23" s="46">
        <f>'1.Cálculo de Cuota'!M24</f>
        <v>217.5</v>
      </c>
      <c r="N23" s="46">
        <f>'1.Cálculo de Cuota'!N24</f>
        <v>120</v>
      </c>
      <c r="O23" s="46">
        <f>'1.Cálculo de Cuota'!O24</f>
        <v>165</v>
      </c>
      <c r="P23" s="46">
        <f>'1.Cálculo de Cuota'!P24</f>
        <v>142.5</v>
      </c>
      <c r="Q23" s="46">
        <f>'1.Cálculo de Cuota'!Q24</f>
        <v>195</v>
      </c>
      <c r="R23" s="46">
        <f>'1.Cálculo de Cuota'!R24</f>
        <v>217.5</v>
      </c>
      <c r="S23" s="46">
        <f>'1.Cálculo de Cuota'!S24</f>
        <v>255</v>
      </c>
      <c r="T23" s="46">
        <f>'1.Cálculo de Cuota'!T24</f>
        <v>240</v>
      </c>
      <c r="U23" s="46">
        <f>'1.Cálculo de Cuota'!U24</f>
        <v>270</v>
      </c>
      <c r="V23" s="46">
        <f>'1.Cálculo de Cuota'!V24</f>
        <v>0</v>
      </c>
      <c r="W23" s="46">
        <f>'1.Cálculo de Cuota'!W24</f>
        <v>0</v>
      </c>
      <c r="X23" s="46">
        <f>'1.Cálculo de Cuota'!X24</f>
        <v>0</v>
      </c>
      <c r="Y23" s="46">
        <f>'1.Cálculo de Cuota'!Y24</f>
        <v>0</v>
      </c>
      <c r="Z23" s="46">
        <f>'1.Cálculo de Cuota'!Z24</f>
        <v>0</v>
      </c>
      <c r="AA23" s="46">
        <f>'1.Cálculo de Cuota'!AA24</f>
        <v>0</v>
      </c>
      <c r="AB23" s="46">
        <f>'1.Cálculo de Cuota'!AB24</f>
        <v>0</v>
      </c>
      <c r="AC23" s="46">
        <f>'1.Cálculo de Cuota'!AC24</f>
        <v>0</v>
      </c>
      <c r="AD23" s="46">
        <f>'1.Cálculo de Cuota'!AD24</f>
        <v>0</v>
      </c>
    </row>
    <row r="24" spans="1:30" ht="14.4" customHeight="1" x14ac:dyDescent="0.3">
      <c r="A24" s="38"/>
      <c r="B24" s="47" t="s">
        <v>36</v>
      </c>
      <c r="C24" s="46"/>
      <c r="D24" s="46">
        <f>'1.Cálculo de Cuota'!D25</f>
        <v>270</v>
      </c>
      <c r="E24" s="46">
        <f>'1.Cálculo de Cuota'!E25</f>
        <v>240</v>
      </c>
      <c r="F24" s="46">
        <f>'1.Cálculo de Cuota'!F25</f>
        <v>195</v>
      </c>
      <c r="G24" s="46">
        <f>'1.Cálculo de Cuota'!G25</f>
        <v>300</v>
      </c>
      <c r="H24" s="46">
        <f>'1.Cálculo de Cuota'!H25</f>
        <v>292.5</v>
      </c>
      <c r="I24" s="46">
        <f>'1.Cálculo de Cuota'!I25</f>
        <v>165</v>
      </c>
      <c r="J24" s="46">
        <f>'1.Cálculo de Cuota'!J25</f>
        <v>165</v>
      </c>
      <c r="K24" s="46">
        <f>'1.Cálculo de Cuota'!K25</f>
        <v>165</v>
      </c>
      <c r="L24" s="46">
        <f>'1.Cálculo de Cuota'!L25</f>
        <v>225</v>
      </c>
      <c r="M24" s="46">
        <f>'1.Cálculo de Cuota'!M25</f>
        <v>217.5</v>
      </c>
      <c r="N24" s="46">
        <f>'1.Cálculo de Cuota'!N25</f>
        <v>120</v>
      </c>
      <c r="O24" s="46">
        <f>'1.Cálculo de Cuota'!O25</f>
        <v>195</v>
      </c>
      <c r="P24" s="46">
        <f>'1.Cálculo de Cuota'!P25</f>
        <v>157.5</v>
      </c>
      <c r="Q24" s="46">
        <f>'1.Cálculo de Cuota'!Q25</f>
        <v>255</v>
      </c>
      <c r="R24" s="46">
        <f>'1.Cálculo de Cuota'!R25</f>
        <v>255</v>
      </c>
      <c r="S24" s="46">
        <f>'1.Cálculo de Cuota'!S25</f>
        <v>217.5</v>
      </c>
      <c r="T24" s="46">
        <f>'1.Cálculo de Cuota'!T25</f>
        <v>232.5</v>
      </c>
      <c r="U24" s="46">
        <f>'1.Cálculo de Cuota'!U25</f>
        <v>240</v>
      </c>
      <c r="V24" s="46">
        <f>'1.Cálculo de Cuota'!V25</f>
        <v>0</v>
      </c>
      <c r="W24" s="46">
        <f>'1.Cálculo de Cuota'!W25</f>
        <v>0</v>
      </c>
      <c r="X24" s="46">
        <f>'1.Cálculo de Cuota'!X25</f>
        <v>0</v>
      </c>
      <c r="Y24" s="46">
        <f>'1.Cálculo de Cuota'!Y25</f>
        <v>0</v>
      </c>
      <c r="Z24" s="46">
        <f>'1.Cálculo de Cuota'!Z25</f>
        <v>0</v>
      </c>
      <c r="AA24" s="46">
        <f>'1.Cálculo de Cuota'!AA25</f>
        <v>0</v>
      </c>
      <c r="AB24" s="46">
        <f>'1.Cálculo de Cuota'!AB25</f>
        <v>0</v>
      </c>
      <c r="AC24" s="46">
        <f>'1.Cálculo de Cuota'!AC25</f>
        <v>0</v>
      </c>
      <c r="AD24" s="46">
        <f>'1.Cálculo de Cuota'!AD25</f>
        <v>0</v>
      </c>
    </row>
    <row r="25" spans="1:30" ht="14.4" customHeight="1" x14ac:dyDescent="0.3">
      <c r="A25" s="38"/>
      <c r="B25" s="47" t="s">
        <v>37</v>
      </c>
      <c r="C25" s="46"/>
      <c r="D25" s="46">
        <v>133</v>
      </c>
      <c r="E25" s="46">
        <v>129.5</v>
      </c>
      <c r="F25" s="46">
        <v>105</v>
      </c>
      <c r="G25" s="46">
        <v>140</v>
      </c>
      <c r="H25" s="46">
        <v>126</v>
      </c>
      <c r="I25" s="46">
        <v>87.5</v>
      </c>
      <c r="J25" s="46">
        <v>94.5</v>
      </c>
      <c r="K25" s="46">
        <v>126</v>
      </c>
      <c r="L25" s="46">
        <v>154</v>
      </c>
      <c r="M25" s="46">
        <v>105</v>
      </c>
      <c r="N25" s="46">
        <v>73.5</v>
      </c>
      <c r="O25" s="46">
        <v>115.5</v>
      </c>
      <c r="P25" s="46">
        <v>80.5</v>
      </c>
      <c r="Q25" s="46">
        <v>129.5</v>
      </c>
      <c r="R25" s="46">
        <v>119</v>
      </c>
      <c r="S25" s="46">
        <v>119</v>
      </c>
      <c r="T25" s="46">
        <f>'1.Cálculo de Cuota'!T26</f>
        <v>0</v>
      </c>
      <c r="U25" s="46">
        <f>'1.Cálculo de Cuota'!U26</f>
        <v>0</v>
      </c>
      <c r="V25" s="46">
        <f>'1.Cálculo de Cuota'!V26</f>
        <v>0</v>
      </c>
      <c r="W25" s="46">
        <f>'1.Cálculo de Cuota'!W26</f>
        <v>0</v>
      </c>
      <c r="X25" s="46">
        <f>'1.Cálculo de Cuota'!X26</f>
        <v>0</v>
      </c>
      <c r="Y25" s="46">
        <f>'1.Cálculo de Cuota'!Y26</f>
        <v>0</v>
      </c>
      <c r="Z25" s="46">
        <f>'1.Cálculo de Cuota'!Z26</f>
        <v>0</v>
      </c>
      <c r="AA25" s="46">
        <f>'1.Cálculo de Cuota'!AA26</f>
        <v>0</v>
      </c>
      <c r="AB25" s="46">
        <f>'1.Cálculo de Cuota'!AB26</f>
        <v>0</v>
      </c>
      <c r="AC25" s="46">
        <f>'1.Cálculo de Cuota'!AC26</f>
        <v>0</v>
      </c>
      <c r="AD25" s="46">
        <f>'1.Cálculo de Cuota'!AD26</f>
        <v>0</v>
      </c>
    </row>
    <row r="26" spans="1:30" ht="14.4" customHeight="1" x14ac:dyDescent="0.3">
      <c r="A26" s="38">
        <v>12</v>
      </c>
      <c r="B26" s="43" t="s">
        <v>38</v>
      </c>
      <c r="C26" s="46"/>
      <c r="D26" s="46">
        <f t="shared" ref="D26:AD26" si="11">SUM(D27:D27)</f>
        <v>16</v>
      </c>
      <c r="E26" s="46">
        <f t="shared" si="11"/>
        <v>49</v>
      </c>
      <c r="F26" s="46">
        <f t="shared" si="11"/>
        <v>33</v>
      </c>
      <c r="G26" s="46">
        <f t="shared" si="11"/>
        <v>65</v>
      </c>
      <c r="H26" s="46">
        <f t="shared" si="11"/>
        <v>68</v>
      </c>
      <c r="I26" s="46">
        <f t="shared" si="11"/>
        <v>40</v>
      </c>
      <c r="J26" s="46">
        <f t="shared" si="11"/>
        <v>45</v>
      </c>
      <c r="K26" s="46">
        <f t="shared" si="11"/>
        <v>19</v>
      </c>
      <c r="L26" s="46">
        <f t="shared" si="11"/>
        <v>39</v>
      </c>
      <c r="M26" s="46">
        <f t="shared" si="11"/>
        <v>36</v>
      </c>
      <c r="N26" s="46">
        <f t="shared" si="11"/>
        <v>85</v>
      </c>
      <c r="O26" s="46">
        <f t="shared" si="11"/>
        <v>21</v>
      </c>
      <c r="P26" s="46">
        <f t="shared" si="11"/>
        <v>27</v>
      </c>
      <c r="Q26" s="46">
        <f t="shared" si="11"/>
        <v>87</v>
      </c>
      <c r="R26" s="46">
        <f t="shared" si="11"/>
        <v>50</v>
      </c>
      <c r="S26" s="46">
        <f t="shared" si="11"/>
        <v>65</v>
      </c>
      <c r="T26" s="46">
        <f t="shared" si="11"/>
        <v>32</v>
      </c>
      <c r="U26" s="46">
        <f t="shared" si="11"/>
        <v>36</v>
      </c>
      <c r="V26" s="46">
        <f t="shared" si="11"/>
        <v>0</v>
      </c>
      <c r="W26" s="46">
        <f t="shared" si="11"/>
        <v>0</v>
      </c>
      <c r="X26" s="46">
        <f t="shared" si="11"/>
        <v>0</v>
      </c>
      <c r="Y26" s="46">
        <f t="shared" si="11"/>
        <v>0</v>
      </c>
      <c r="Z26" s="46">
        <f t="shared" si="11"/>
        <v>0</v>
      </c>
      <c r="AA26" s="46">
        <f t="shared" si="11"/>
        <v>0</v>
      </c>
      <c r="AB26" s="46">
        <f t="shared" si="11"/>
        <v>0</v>
      </c>
      <c r="AC26" s="46">
        <f t="shared" si="11"/>
        <v>0</v>
      </c>
      <c r="AD26" s="46">
        <f t="shared" si="11"/>
        <v>0</v>
      </c>
    </row>
    <row r="27" spans="1:30" ht="14.4" customHeight="1" x14ac:dyDescent="0.3">
      <c r="A27" s="38"/>
      <c r="B27" s="47" t="s">
        <v>39</v>
      </c>
      <c r="C27" s="46"/>
      <c r="D27" s="46">
        <f t="shared" ref="D27:AD27" si="12">D54+D78+D103+D127+D154</f>
        <v>16</v>
      </c>
      <c r="E27" s="46">
        <f t="shared" si="12"/>
        <v>49</v>
      </c>
      <c r="F27" s="46">
        <f t="shared" si="12"/>
        <v>33</v>
      </c>
      <c r="G27" s="46">
        <f t="shared" si="12"/>
        <v>65</v>
      </c>
      <c r="H27" s="46">
        <f t="shared" si="12"/>
        <v>68</v>
      </c>
      <c r="I27" s="46">
        <f t="shared" si="12"/>
        <v>40</v>
      </c>
      <c r="J27" s="46">
        <f t="shared" si="12"/>
        <v>45</v>
      </c>
      <c r="K27" s="46">
        <f t="shared" si="12"/>
        <v>19</v>
      </c>
      <c r="L27" s="46">
        <f t="shared" si="12"/>
        <v>39</v>
      </c>
      <c r="M27" s="46">
        <f t="shared" si="12"/>
        <v>36</v>
      </c>
      <c r="N27" s="46">
        <f t="shared" si="12"/>
        <v>85</v>
      </c>
      <c r="O27" s="46">
        <f t="shared" si="12"/>
        <v>21</v>
      </c>
      <c r="P27" s="46">
        <f t="shared" si="12"/>
        <v>27</v>
      </c>
      <c r="Q27" s="46">
        <f t="shared" si="12"/>
        <v>87</v>
      </c>
      <c r="R27" s="46">
        <f t="shared" si="12"/>
        <v>50</v>
      </c>
      <c r="S27" s="46">
        <f t="shared" si="12"/>
        <v>65</v>
      </c>
      <c r="T27" s="46">
        <f t="shared" si="12"/>
        <v>32</v>
      </c>
      <c r="U27" s="46">
        <f t="shared" si="12"/>
        <v>36</v>
      </c>
      <c r="V27" s="46">
        <f t="shared" si="12"/>
        <v>0</v>
      </c>
      <c r="W27" s="46">
        <f t="shared" si="12"/>
        <v>0</v>
      </c>
      <c r="X27" s="46">
        <f t="shared" si="12"/>
        <v>0</v>
      </c>
      <c r="Y27" s="46">
        <f t="shared" si="12"/>
        <v>0</v>
      </c>
      <c r="Z27" s="46">
        <f t="shared" si="12"/>
        <v>0</v>
      </c>
      <c r="AA27" s="46">
        <f t="shared" si="12"/>
        <v>0</v>
      </c>
      <c r="AB27" s="46">
        <f t="shared" si="12"/>
        <v>0</v>
      </c>
      <c r="AC27" s="46">
        <f t="shared" si="12"/>
        <v>0</v>
      </c>
      <c r="AD27" s="46">
        <f t="shared" si="12"/>
        <v>0</v>
      </c>
    </row>
    <row r="28" spans="1:30" x14ac:dyDescent="0.3">
      <c r="A28" s="38"/>
      <c r="B28" s="47" t="s">
        <v>10</v>
      </c>
      <c r="C28" s="46"/>
      <c r="D28" s="46">
        <f t="shared" ref="D28:AD28" si="13">D55+D79+D80+D104+D128+D156</f>
        <v>0</v>
      </c>
      <c r="E28" s="46">
        <f t="shared" si="13"/>
        <v>0</v>
      </c>
      <c r="F28" s="46">
        <f t="shared" si="13"/>
        <v>0</v>
      </c>
      <c r="G28" s="46">
        <f t="shared" si="13"/>
        <v>0</v>
      </c>
      <c r="H28" s="46">
        <f t="shared" si="13"/>
        <v>0</v>
      </c>
      <c r="I28" s="46">
        <f t="shared" si="13"/>
        <v>0</v>
      </c>
      <c r="J28" s="46">
        <f t="shared" si="13"/>
        <v>0</v>
      </c>
      <c r="K28" s="46">
        <f t="shared" si="13"/>
        <v>0</v>
      </c>
      <c r="L28" s="46">
        <f t="shared" si="13"/>
        <v>0</v>
      </c>
      <c r="M28" s="46">
        <f t="shared" si="13"/>
        <v>0</v>
      </c>
      <c r="N28" s="46">
        <f t="shared" si="13"/>
        <v>0</v>
      </c>
      <c r="O28" s="46">
        <f t="shared" si="13"/>
        <v>0</v>
      </c>
      <c r="P28" s="46">
        <f t="shared" si="13"/>
        <v>0</v>
      </c>
      <c r="Q28" s="46">
        <f t="shared" si="13"/>
        <v>0</v>
      </c>
      <c r="R28" s="46">
        <f t="shared" si="13"/>
        <v>0</v>
      </c>
      <c r="S28" s="46">
        <f t="shared" si="13"/>
        <v>0</v>
      </c>
      <c r="T28" s="46">
        <f t="shared" si="13"/>
        <v>31</v>
      </c>
      <c r="U28" s="46">
        <f t="shared" si="13"/>
        <v>19</v>
      </c>
      <c r="V28" s="46">
        <f t="shared" si="13"/>
        <v>0</v>
      </c>
      <c r="W28" s="46">
        <f t="shared" si="13"/>
        <v>0</v>
      </c>
      <c r="X28" s="46">
        <f t="shared" si="13"/>
        <v>0</v>
      </c>
      <c r="Y28" s="46">
        <f t="shared" si="13"/>
        <v>0</v>
      </c>
      <c r="Z28" s="46">
        <f t="shared" si="13"/>
        <v>0</v>
      </c>
      <c r="AA28" s="46">
        <f t="shared" si="13"/>
        <v>0</v>
      </c>
      <c r="AB28" s="46">
        <f t="shared" si="13"/>
        <v>0</v>
      </c>
      <c r="AC28" s="46">
        <f t="shared" si="13"/>
        <v>0</v>
      </c>
      <c r="AD28" s="46">
        <f t="shared" si="13"/>
        <v>0</v>
      </c>
    </row>
    <row r="29" spans="1:30" ht="14.4" customHeight="1" x14ac:dyDescent="0.3">
      <c r="A29" s="38">
        <v>13</v>
      </c>
      <c r="B29" s="43" t="s">
        <v>40</v>
      </c>
      <c r="C29" s="46"/>
      <c r="D29" s="46">
        <f t="shared" ref="D29:AD29" si="14">SUM(D30:D30)</f>
        <v>32</v>
      </c>
      <c r="E29" s="46">
        <f t="shared" si="14"/>
        <v>33.6</v>
      </c>
      <c r="F29" s="46">
        <f t="shared" si="14"/>
        <v>25.6</v>
      </c>
      <c r="G29" s="46">
        <f t="shared" si="14"/>
        <v>35.200000000000003</v>
      </c>
      <c r="H29" s="46">
        <f t="shared" si="14"/>
        <v>32</v>
      </c>
      <c r="I29" s="46">
        <f t="shared" si="14"/>
        <v>35.200000000000003</v>
      </c>
      <c r="J29" s="46">
        <f t="shared" si="14"/>
        <v>32</v>
      </c>
      <c r="K29" s="46">
        <f t="shared" si="14"/>
        <v>33.6</v>
      </c>
      <c r="L29" s="46">
        <f t="shared" si="14"/>
        <v>36.800000000000004</v>
      </c>
      <c r="M29" s="46">
        <f t="shared" si="14"/>
        <v>33.6</v>
      </c>
      <c r="N29" s="46">
        <f t="shared" si="14"/>
        <v>24</v>
      </c>
      <c r="O29" s="46">
        <f t="shared" si="14"/>
        <v>27.200000000000003</v>
      </c>
      <c r="P29" s="46">
        <f t="shared" si="14"/>
        <v>26.400000000000002</v>
      </c>
      <c r="Q29" s="46">
        <f t="shared" si="14"/>
        <v>27.200000000000003</v>
      </c>
      <c r="R29" s="46">
        <f t="shared" si="14"/>
        <v>27.200000000000003</v>
      </c>
      <c r="S29" s="46">
        <f t="shared" si="14"/>
        <v>27.200000000000003</v>
      </c>
      <c r="T29" s="46">
        <f t="shared" si="14"/>
        <v>34.4</v>
      </c>
      <c r="U29" s="46">
        <f t="shared" si="14"/>
        <v>35.200000000000003</v>
      </c>
      <c r="V29" s="46">
        <f t="shared" si="14"/>
        <v>0</v>
      </c>
      <c r="W29" s="46">
        <f t="shared" si="14"/>
        <v>0</v>
      </c>
      <c r="X29" s="46">
        <f t="shared" si="14"/>
        <v>0</v>
      </c>
      <c r="Y29" s="46">
        <f t="shared" si="14"/>
        <v>0</v>
      </c>
      <c r="Z29" s="46">
        <f t="shared" si="14"/>
        <v>0</v>
      </c>
      <c r="AA29" s="46">
        <f t="shared" si="14"/>
        <v>0</v>
      </c>
      <c r="AB29" s="46">
        <f t="shared" si="14"/>
        <v>0</v>
      </c>
      <c r="AC29" s="46">
        <f t="shared" si="14"/>
        <v>0</v>
      </c>
      <c r="AD29" s="46">
        <f t="shared" si="14"/>
        <v>0</v>
      </c>
    </row>
    <row r="30" spans="1:30" ht="14.4" customHeight="1" x14ac:dyDescent="0.3">
      <c r="A30" s="38"/>
      <c r="B30" s="47" t="s">
        <v>39</v>
      </c>
      <c r="C30" s="46"/>
      <c r="D30" s="46">
        <f>'1.Cálculo de Cuota'!D28</f>
        <v>32</v>
      </c>
      <c r="E30" s="46">
        <f>'1.Cálculo de Cuota'!E28</f>
        <v>33.6</v>
      </c>
      <c r="F30" s="46">
        <f>'1.Cálculo de Cuota'!F28</f>
        <v>25.6</v>
      </c>
      <c r="G30" s="46">
        <f>'1.Cálculo de Cuota'!G28</f>
        <v>35.200000000000003</v>
      </c>
      <c r="H30" s="46">
        <f>'1.Cálculo de Cuota'!H28</f>
        <v>32</v>
      </c>
      <c r="I30" s="46">
        <f>'1.Cálculo de Cuota'!I28</f>
        <v>35.200000000000003</v>
      </c>
      <c r="J30" s="46">
        <f>'1.Cálculo de Cuota'!J28</f>
        <v>32</v>
      </c>
      <c r="K30" s="46">
        <f>'1.Cálculo de Cuota'!K28</f>
        <v>33.6</v>
      </c>
      <c r="L30" s="46">
        <f>'1.Cálculo de Cuota'!L28</f>
        <v>36.800000000000004</v>
      </c>
      <c r="M30" s="46">
        <f>'1.Cálculo de Cuota'!M28</f>
        <v>33.6</v>
      </c>
      <c r="N30" s="46">
        <f>'1.Cálculo de Cuota'!N28</f>
        <v>24</v>
      </c>
      <c r="O30" s="46">
        <f>'1.Cálculo de Cuota'!O28</f>
        <v>27.200000000000003</v>
      </c>
      <c r="P30" s="46">
        <f>'1.Cálculo de Cuota'!P28</f>
        <v>26.400000000000002</v>
      </c>
      <c r="Q30" s="46">
        <f>'1.Cálculo de Cuota'!Q28</f>
        <v>27.200000000000003</v>
      </c>
      <c r="R30" s="46">
        <f>'1.Cálculo de Cuota'!R28</f>
        <v>27.200000000000003</v>
      </c>
      <c r="S30" s="46">
        <f>'1.Cálculo de Cuota'!S28</f>
        <v>27.200000000000003</v>
      </c>
      <c r="T30" s="46">
        <f>'1.Cálculo de Cuota'!T28</f>
        <v>34.4</v>
      </c>
      <c r="U30" s="46">
        <f>'1.Cálculo de Cuota'!U28</f>
        <v>35.200000000000003</v>
      </c>
      <c r="V30" s="46">
        <f>'1.Cálculo de Cuota'!V28</f>
        <v>0</v>
      </c>
      <c r="W30" s="46">
        <f>'1.Cálculo de Cuota'!W28</f>
        <v>0</v>
      </c>
      <c r="X30" s="46">
        <f>'1.Cálculo de Cuota'!X28</f>
        <v>0</v>
      </c>
      <c r="Y30" s="46">
        <f>'1.Cálculo de Cuota'!Y28</f>
        <v>0</v>
      </c>
      <c r="Z30" s="46">
        <f>'1.Cálculo de Cuota'!Z28</f>
        <v>0</v>
      </c>
      <c r="AA30" s="46">
        <f>'1.Cálculo de Cuota'!AA28</f>
        <v>0</v>
      </c>
      <c r="AB30" s="46">
        <f>'1.Cálculo de Cuota'!AB28</f>
        <v>0</v>
      </c>
      <c r="AC30" s="46">
        <f>'1.Cálculo de Cuota'!AC28</f>
        <v>0</v>
      </c>
      <c r="AD30" s="46">
        <f>'1.Cálculo de Cuota'!AD28</f>
        <v>0</v>
      </c>
    </row>
    <row r="31" spans="1:30" x14ac:dyDescent="0.3">
      <c r="A31" s="38"/>
      <c r="B31" s="47" t="s">
        <v>10</v>
      </c>
      <c r="C31" s="46">
        <v>0</v>
      </c>
      <c r="D31" s="46">
        <f>'1.Cálculo de Cuota'!D29</f>
        <v>0</v>
      </c>
      <c r="E31" s="46">
        <f>'1.Cálculo de Cuota'!E29</f>
        <v>0</v>
      </c>
      <c r="F31" s="46">
        <f>'1.Cálculo de Cuota'!F29</f>
        <v>0</v>
      </c>
      <c r="G31" s="46">
        <f>'1.Cálculo de Cuota'!G29</f>
        <v>0</v>
      </c>
      <c r="H31" s="46">
        <f>'1.Cálculo de Cuota'!H29</f>
        <v>0</v>
      </c>
      <c r="I31" s="46">
        <f>'1.Cálculo de Cuota'!I29</f>
        <v>0</v>
      </c>
      <c r="J31" s="46">
        <f>'1.Cálculo de Cuota'!J29</f>
        <v>0</v>
      </c>
      <c r="K31" s="46">
        <f>'1.Cálculo de Cuota'!K29</f>
        <v>0</v>
      </c>
      <c r="L31" s="46">
        <f>'1.Cálculo de Cuota'!L29</f>
        <v>0</v>
      </c>
      <c r="M31" s="46">
        <f>'1.Cálculo de Cuota'!M29</f>
        <v>0</v>
      </c>
      <c r="N31" s="46">
        <f>'1.Cálculo de Cuota'!N29</f>
        <v>0</v>
      </c>
      <c r="O31" s="46">
        <f>'1.Cálculo de Cuota'!O29</f>
        <v>0</v>
      </c>
      <c r="P31" s="46">
        <f>'1.Cálculo de Cuota'!P29</f>
        <v>0</v>
      </c>
      <c r="Q31" s="46">
        <f>'1.Cálculo de Cuota'!Q29</f>
        <v>0</v>
      </c>
      <c r="R31" s="46">
        <f>'1.Cálculo de Cuota'!R29</f>
        <v>0</v>
      </c>
      <c r="S31" s="46">
        <f>'1.Cálculo de Cuota'!S29</f>
        <v>0</v>
      </c>
      <c r="T31" s="46">
        <f>'1.Cálculo de Cuota'!T29</f>
        <v>0</v>
      </c>
      <c r="U31" s="46">
        <f>'1.Cálculo de Cuota'!U29</f>
        <v>0</v>
      </c>
      <c r="V31" s="46">
        <f>'1.Cálculo de Cuota'!V29</f>
        <v>0</v>
      </c>
      <c r="W31" s="46">
        <f>'1.Cálculo de Cuota'!W29</f>
        <v>0</v>
      </c>
      <c r="X31" s="46">
        <f>'1.Cálculo de Cuota'!X29</f>
        <v>0</v>
      </c>
      <c r="Y31" s="46">
        <f>'1.Cálculo de Cuota'!Y29</f>
        <v>0</v>
      </c>
      <c r="Z31" s="46">
        <f>'1.Cálculo de Cuota'!Z29</f>
        <v>0</v>
      </c>
      <c r="AA31" s="46">
        <f>'1.Cálculo de Cuota'!AA29</f>
        <v>0</v>
      </c>
      <c r="AB31" s="46">
        <f>'1.Cálculo de Cuota'!AB29</f>
        <v>0</v>
      </c>
      <c r="AC31" s="46">
        <f>'1.Cálculo de Cuota'!AC29</f>
        <v>0</v>
      </c>
      <c r="AD31" s="46">
        <f>'1.Cálculo de Cuota'!AD29</f>
        <v>0</v>
      </c>
    </row>
    <row r="32" spans="1:30" ht="15" customHeight="1" x14ac:dyDescent="0.3">
      <c r="A32" s="162" t="s">
        <v>41</v>
      </c>
      <c r="B32" s="162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</row>
    <row r="33" spans="1:30" s="31" customFormat="1" ht="14.4" customHeight="1" x14ac:dyDescent="0.3">
      <c r="A33" s="48">
        <v>1</v>
      </c>
      <c r="B33" s="49" t="s">
        <v>42</v>
      </c>
      <c r="C33" s="50"/>
      <c r="D33" s="51">
        <v>217</v>
      </c>
      <c r="E33" s="52">
        <v>220</v>
      </c>
      <c r="F33" s="52">
        <v>222</v>
      </c>
      <c r="G33" s="52">
        <v>189</v>
      </c>
      <c r="H33" s="52">
        <v>180</v>
      </c>
      <c r="I33" s="52">
        <v>181</v>
      </c>
      <c r="J33" s="52">
        <v>176</v>
      </c>
      <c r="K33" s="52">
        <v>164</v>
      </c>
      <c r="L33" s="52">
        <v>169</v>
      </c>
      <c r="M33" s="52">
        <v>168</v>
      </c>
      <c r="N33" s="52">
        <v>171</v>
      </c>
      <c r="O33" s="52">
        <v>179</v>
      </c>
      <c r="P33" s="52">
        <v>186</v>
      </c>
      <c r="Q33" s="52">
        <v>182</v>
      </c>
      <c r="R33" s="52">
        <v>142</v>
      </c>
      <c r="S33" s="52">
        <v>149</v>
      </c>
      <c r="T33" s="53">
        <v>123</v>
      </c>
      <c r="U33" s="53">
        <v>105</v>
      </c>
      <c r="V33" s="53"/>
      <c r="W33" s="53"/>
      <c r="X33" s="53"/>
      <c r="Y33" s="53"/>
      <c r="Z33" s="53"/>
      <c r="AA33" s="53"/>
      <c r="AB33" s="53"/>
      <c r="AC33" s="53"/>
      <c r="AD33" s="53"/>
    </row>
    <row r="34" spans="1:30" s="31" customFormat="1" ht="14.4" customHeight="1" x14ac:dyDescent="0.3">
      <c r="A34" s="48">
        <v>2</v>
      </c>
      <c r="B34" s="49" t="s">
        <v>43</v>
      </c>
      <c r="C34" s="50"/>
      <c r="D34" s="54">
        <v>23</v>
      </c>
      <c r="E34" s="54">
        <v>19</v>
      </c>
      <c r="F34" s="54">
        <v>13</v>
      </c>
      <c r="G34" s="54">
        <v>13</v>
      </c>
      <c r="H34" s="54">
        <v>20</v>
      </c>
      <c r="I34" s="54">
        <v>21</v>
      </c>
      <c r="J34" s="54">
        <v>15</v>
      </c>
      <c r="K34" s="54">
        <v>12</v>
      </c>
      <c r="L34" s="54">
        <v>6</v>
      </c>
      <c r="M34" s="54">
        <v>6</v>
      </c>
      <c r="N34" s="54">
        <v>9</v>
      </c>
      <c r="O34" s="54">
        <v>10</v>
      </c>
      <c r="P34" s="54">
        <v>16</v>
      </c>
      <c r="Q34" s="54">
        <v>12</v>
      </c>
      <c r="R34" s="54">
        <v>7</v>
      </c>
      <c r="S34" s="54">
        <v>8</v>
      </c>
      <c r="T34" s="53">
        <v>13</v>
      </c>
      <c r="U34" s="53">
        <v>15</v>
      </c>
      <c r="V34" s="53"/>
      <c r="W34" s="53"/>
      <c r="X34" s="53"/>
      <c r="Y34" s="53"/>
      <c r="Z34" s="53"/>
      <c r="AA34" s="53"/>
      <c r="AB34" s="53"/>
      <c r="AC34" s="53"/>
      <c r="AD34" s="53"/>
    </row>
    <row r="35" spans="1:30" s="31" customFormat="1" ht="14.4" customHeight="1" x14ac:dyDescent="0.3">
      <c r="A35" s="48">
        <v>3</v>
      </c>
      <c r="B35" s="49" t="s">
        <v>44</v>
      </c>
      <c r="C35" s="50"/>
      <c r="D35" s="51">
        <v>0</v>
      </c>
      <c r="E35" s="51">
        <v>1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51">
        <v>0</v>
      </c>
      <c r="O35" s="51">
        <v>1</v>
      </c>
      <c r="P35" s="51">
        <v>0</v>
      </c>
      <c r="Q35" s="51">
        <v>0</v>
      </c>
      <c r="R35" s="51">
        <v>0</v>
      </c>
      <c r="S35" s="51">
        <v>0</v>
      </c>
      <c r="T35" s="53">
        <v>1</v>
      </c>
      <c r="U35" s="53">
        <v>0</v>
      </c>
      <c r="V35" s="53"/>
      <c r="W35" s="53"/>
      <c r="X35" s="53"/>
      <c r="Y35" s="53"/>
      <c r="Z35" s="53"/>
      <c r="AA35" s="53"/>
      <c r="AB35" s="53"/>
      <c r="AC35" s="53"/>
      <c r="AD35" s="53"/>
    </row>
    <row r="36" spans="1:30" s="31" customFormat="1" ht="14.4" customHeight="1" x14ac:dyDescent="0.3">
      <c r="A36" s="48">
        <v>4</v>
      </c>
      <c r="B36" s="49" t="s">
        <v>45</v>
      </c>
      <c r="C36" s="50"/>
      <c r="D36" s="51">
        <v>20</v>
      </c>
      <c r="E36" s="51">
        <v>18</v>
      </c>
      <c r="F36" s="51">
        <v>46</v>
      </c>
      <c r="G36" s="51">
        <v>22</v>
      </c>
      <c r="H36" s="51">
        <v>19</v>
      </c>
      <c r="I36" s="51">
        <v>26</v>
      </c>
      <c r="J36" s="51">
        <v>27</v>
      </c>
      <c r="K36" s="51">
        <v>7</v>
      </c>
      <c r="L36" s="51">
        <v>7</v>
      </c>
      <c r="M36" s="51">
        <v>3</v>
      </c>
      <c r="N36" s="51">
        <v>1</v>
      </c>
      <c r="O36" s="51">
        <v>4</v>
      </c>
      <c r="P36" s="51">
        <v>20</v>
      </c>
      <c r="Q36" s="51">
        <v>52</v>
      </c>
      <c r="R36" s="51">
        <v>0</v>
      </c>
      <c r="S36" s="51">
        <v>34</v>
      </c>
      <c r="T36" s="53">
        <v>30</v>
      </c>
      <c r="U36" s="53">
        <v>8</v>
      </c>
      <c r="V36" s="53"/>
      <c r="W36" s="53"/>
      <c r="X36" s="53"/>
      <c r="Y36" s="53"/>
      <c r="Z36" s="53"/>
      <c r="AA36" s="53"/>
      <c r="AB36" s="53"/>
      <c r="AC36" s="53"/>
      <c r="AD36" s="53"/>
    </row>
    <row r="37" spans="1:30" s="57" customFormat="1" ht="14.4" customHeight="1" x14ac:dyDescent="0.3">
      <c r="A37" s="55">
        <v>5</v>
      </c>
      <c r="B37" s="43" t="s">
        <v>46</v>
      </c>
      <c r="C37" s="56"/>
      <c r="D37" s="56">
        <f t="shared" ref="D37:AD37" si="15">D38+D39</f>
        <v>220</v>
      </c>
      <c r="E37" s="56">
        <f t="shared" si="15"/>
        <v>222</v>
      </c>
      <c r="F37" s="56">
        <f t="shared" si="15"/>
        <v>189</v>
      </c>
      <c r="G37" s="56">
        <f t="shared" si="15"/>
        <v>180</v>
      </c>
      <c r="H37" s="56">
        <f t="shared" si="15"/>
        <v>181</v>
      </c>
      <c r="I37" s="56">
        <f t="shared" si="15"/>
        <v>176</v>
      </c>
      <c r="J37" s="56">
        <f t="shared" si="15"/>
        <v>164</v>
      </c>
      <c r="K37" s="56">
        <f t="shared" si="15"/>
        <v>169</v>
      </c>
      <c r="L37" s="56">
        <f t="shared" si="15"/>
        <v>168</v>
      </c>
      <c r="M37" s="56">
        <f t="shared" si="15"/>
        <v>171</v>
      </c>
      <c r="N37" s="56">
        <f t="shared" si="15"/>
        <v>179</v>
      </c>
      <c r="O37" s="56">
        <f t="shared" si="15"/>
        <v>186</v>
      </c>
      <c r="P37" s="56">
        <f t="shared" si="15"/>
        <v>182</v>
      </c>
      <c r="Q37" s="56">
        <f t="shared" si="15"/>
        <v>142</v>
      </c>
      <c r="R37" s="56">
        <f t="shared" si="15"/>
        <v>149</v>
      </c>
      <c r="S37" s="56">
        <f t="shared" si="15"/>
        <v>123</v>
      </c>
      <c r="T37" s="56">
        <f t="shared" si="15"/>
        <v>107</v>
      </c>
      <c r="U37" s="56">
        <f t="shared" si="15"/>
        <v>112</v>
      </c>
      <c r="V37" s="56">
        <f t="shared" si="15"/>
        <v>0</v>
      </c>
      <c r="W37" s="56">
        <f t="shared" si="15"/>
        <v>0</v>
      </c>
      <c r="X37" s="56">
        <f t="shared" si="15"/>
        <v>0</v>
      </c>
      <c r="Y37" s="56">
        <f t="shared" si="15"/>
        <v>0</v>
      </c>
      <c r="Z37" s="56">
        <f t="shared" si="15"/>
        <v>0</v>
      </c>
      <c r="AA37" s="56">
        <f t="shared" si="15"/>
        <v>0</v>
      </c>
      <c r="AB37" s="56">
        <f t="shared" si="15"/>
        <v>0</v>
      </c>
      <c r="AC37" s="56">
        <f t="shared" si="15"/>
        <v>0</v>
      </c>
      <c r="AD37" s="56">
        <f t="shared" si="15"/>
        <v>0</v>
      </c>
    </row>
    <row r="38" spans="1:30" s="31" customFormat="1" ht="14.4" customHeight="1" x14ac:dyDescent="0.3">
      <c r="A38" s="48">
        <v>6</v>
      </c>
      <c r="B38" s="49" t="s">
        <v>47</v>
      </c>
      <c r="C38" s="50"/>
      <c r="D38" s="51">
        <v>220</v>
      </c>
      <c r="E38" s="51">
        <v>222</v>
      </c>
      <c r="F38" s="51">
        <v>189</v>
      </c>
      <c r="G38" s="51">
        <v>180</v>
      </c>
      <c r="H38" s="51">
        <v>181</v>
      </c>
      <c r="I38" s="51">
        <v>176</v>
      </c>
      <c r="J38" s="51">
        <v>164</v>
      </c>
      <c r="K38" s="51">
        <v>169</v>
      </c>
      <c r="L38" s="51">
        <v>168</v>
      </c>
      <c r="M38" s="51">
        <v>171</v>
      </c>
      <c r="N38" s="51">
        <v>179</v>
      </c>
      <c r="O38" s="51">
        <v>186</v>
      </c>
      <c r="P38" s="51">
        <v>182</v>
      </c>
      <c r="Q38" s="51">
        <v>142</v>
      </c>
      <c r="R38" s="51">
        <v>149</v>
      </c>
      <c r="S38" s="51">
        <v>123</v>
      </c>
      <c r="T38" s="53">
        <v>107</v>
      </c>
      <c r="U38" s="53">
        <v>112</v>
      </c>
      <c r="V38" s="53"/>
      <c r="W38" s="53"/>
      <c r="X38" s="53"/>
      <c r="Y38" s="53"/>
      <c r="Z38" s="53"/>
      <c r="AA38" s="53"/>
      <c r="AB38" s="53"/>
      <c r="AC38" s="53"/>
      <c r="AD38" s="53"/>
    </row>
    <row r="39" spans="1:30" s="31" customFormat="1" ht="14.4" customHeight="1" x14ac:dyDescent="0.3">
      <c r="A39" s="48">
        <v>7</v>
      </c>
      <c r="B39" s="49" t="s">
        <v>48</v>
      </c>
      <c r="C39" s="50"/>
      <c r="D39" s="51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  <c r="Q39" s="51">
        <v>0</v>
      </c>
      <c r="R39" s="51">
        <v>0</v>
      </c>
      <c r="S39" s="51">
        <v>0</v>
      </c>
      <c r="T39" s="53">
        <v>0</v>
      </c>
      <c r="U39" s="53">
        <v>0</v>
      </c>
      <c r="V39" s="53"/>
      <c r="W39" s="53"/>
      <c r="X39" s="53"/>
      <c r="Y39" s="53"/>
      <c r="Z39" s="53"/>
      <c r="AA39" s="53"/>
      <c r="AB39" s="53"/>
      <c r="AC39" s="53"/>
      <c r="AD39" s="53"/>
    </row>
    <row r="40" spans="1:30" s="35" customFormat="1" ht="14.4" customHeight="1" x14ac:dyDescent="0.3">
      <c r="A40" s="48">
        <v>8</v>
      </c>
      <c r="B40" s="32" t="s">
        <v>49</v>
      </c>
      <c r="C40" s="58"/>
      <c r="D40" s="33">
        <v>43496</v>
      </c>
      <c r="E40" s="33">
        <v>43496</v>
      </c>
      <c r="F40" s="33">
        <v>43496</v>
      </c>
      <c r="G40" s="33">
        <v>43543</v>
      </c>
      <c r="H40" s="33">
        <v>43543</v>
      </c>
      <c r="I40" s="33">
        <v>43580</v>
      </c>
      <c r="J40" s="33">
        <v>43693</v>
      </c>
      <c r="K40" s="33">
        <v>43696</v>
      </c>
      <c r="L40" s="33">
        <v>43776</v>
      </c>
      <c r="M40" s="33">
        <v>43809</v>
      </c>
      <c r="N40" s="33">
        <v>43819</v>
      </c>
      <c r="O40" s="33">
        <v>43858</v>
      </c>
      <c r="P40" s="33">
        <v>43864</v>
      </c>
      <c r="Q40" s="33">
        <v>43938</v>
      </c>
      <c r="R40" s="33">
        <v>43959</v>
      </c>
      <c r="S40" s="33">
        <v>43990</v>
      </c>
      <c r="T40" s="58">
        <v>44015</v>
      </c>
      <c r="U40" s="58">
        <v>44033</v>
      </c>
      <c r="V40" s="58"/>
      <c r="W40" s="58"/>
      <c r="X40" s="58"/>
      <c r="Y40" s="58"/>
      <c r="Z40" s="58"/>
      <c r="AA40" s="58"/>
      <c r="AB40" s="58"/>
      <c r="AC40" s="58"/>
      <c r="AD40" s="58"/>
    </row>
    <row r="41" spans="1:30" s="35" customFormat="1" ht="26.4" customHeight="1" x14ac:dyDescent="0.3">
      <c r="A41" s="48">
        <v>9</v>
      </c>
      <c r="B41" s="32" t="s">
        <v>50</v>
      </c>
      <c r="C41" s="58"/>
      <c r="D41" s="33">
        <v>43542</v>
      </c>
      <c r="E41" s="33">
        <v>43564</v>
      </c>
      <c r="F41" s="33">
        <v>43593</v>
      </c>
      <c r="G41" s="33">
        <v>43626</v>
      </c>
      <c r="H41" s="33">
        <v>43656</v>
      </c>
      <c r="I41" s="33">
        <v>43690</v>
      </c>
      <c r="J41" s="33">
        <v>43718</v>
      </c>
      <c r="K41" s="33">
        <v>43664</v>
      </c>
      <c r="L41" s="33">
        <v>43664</v>
      </c>
      <c r="M41" s="33">
        <v>43664</v>
      </c>
      <c r="N41" s="33">
        <v>43664</v>
      </c>
      <c r="O41" s="33">
        <v>43664</v>
      </c>
      <c r="P41" s="33">
        <v>43664</v>
      </c>
      <c r="Q41" s="33">
        <v>43915</v>
      </c>
      <c r="R41" s="33">
        <v>43915</v>
      </c>
      <c r="S41" s="33">
        <v>43983</v>
      </c>
      <c r="T41" s="58">
        <v>44012</v>
      </c>
      <c r="U41" s="58">
        <v>44012</v>
      </c>
      <c r="V41" s="58"/>
      <c r="W41" s="58"/>
      <c r="X41" s="58"/>
      <c r="Y41" s="58"/>
      <c r="Z41" s="58"/>
      <c r="AA41" s="58"/>
      <c r="AB41" s="58"/>
      <c r="AC41" s="58"/>
      <c r="AD41" s="58"/>
    </row>
    <row r="42" spans="1:30" s="31" customFormat="1" ht="14.4" customHeight="1" x14ac:dyDescent="0.3">
      <c r="A42" s="48">
        <v>10</v>
      </c>
      <c r="B42" s="49" t="s">
        <v>25</v>
      </c>
      <c r="C42" s="50"/>
      <c r="D42" s="51">
        <v>0</v>
      </c>
      <c r="E42" s="51">
        <v>0</v>
      </c>
      <c r="F42" s="51">
        <v>0</v>
      </c>
      <c r="G42" s="51">
        <v>0</v>
      </c>
      <c r="H42" s="51">
        <v>0</v>
      </c>
      <c r="I42" s="51">
        <v>1</v>
      </c>
      <c r="J42" s="51">
        <v>0</v>
      </c>
      <c r="K42" s="51">
        <v>0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  <c r="Q42" s="51">
        <v>0</v>
      </c>
      <c r="R42" s="51">
        <v>0</v>
      </c>
      <c r="S42" s="51">
        <v>0</v>
      </c>
      <c r="T42" s="50">
        <v>0</v>
      </c>
      <c r="U42" s="50">
        <v>0</v>
      </c>
      <c r="V42" s="50"/>
      <c r="W42" s="50"/>
      <c r="X42" s="50"/>
      <c r="Y42" s="50"/>
      <c r="Z42" s="50"/>
      <c r="AA42" s="50"/>
      <c r="AB42" s="50"/>
      <c r="AC42" s="50"/>
      <c r="AD42" s="50"/>
    </row>
    <row r="43" spans="1:30" s="35" customFormat="1" ht="14.4" customHeight="1" x14ac:dyDescent="0.3">
      <c r="A43" s="48">
        <v>11</v>
      </c>
      <c r="B43" s="32" t="s">
        <v>51</v>
      </c>
      <c r="C43" s="58"/>
      <c r="D43" s="33">
        <v>43542</v>
      </c>
      <c r="E43" s="33">
        <v>43564</v>
      </c>
      <c r="F43" s="33">
        <v>43593</v>
      </c>
      <c r="G43" s="33">
        <v>43626</v>
      </c>
      <c r="H43" s="33">
        <v>43657</v>
      </c>
      <c r="I43" s="33">
        <v>43644</v>
      </c>
      <c r="J43" s="33">
        <v>43718</v>
      </c>
      <c r="K43" s="33">
        <v>43746</v>
      </c>
      <c r="L43" s="33">
        <v>43776</v>
      </c>
      <c r="M43" s="33">
        <v>43809</v>
      </c>
      <c r="N43" s="33">
        <v>43819</v>
      </c>
      <c r="O43" s="33">
        <v>43858</v>
      </c>
      <c r="P43" s="33">
        <v>43890</v>
      </c>
      <c r="Q43" s="33">
        <v>43938</v>
      </c>
      <c r="R43" s="33">
        <v>43964</v>
      </c>
      <c r="S43" s="33">
        <v>43990</v>
      </c>
      <c r="T43" s="58">
        <v>44021</v>
      </c>
      <c r="U43" s="58">
        <v>44061</v>
      </c>
      <c r="V43" s="58"/>
      <c r="W43" s="58"/>
      <c r="X43" s="58"/>
      <c r="Y43" s="58"/>
      <c r="Z43" s="58"/>
      <c r="AA43" s="58"/>
      <c r="AB43" s="58"/>
      <c r="AC43" s="58"/>
      <c r="AD43" s="58"/>
    </row>
    <row r="44" spans="1:30" s="31" customFormat="1" ht="14.4" customHeight="1" x14ac:dyDescent="0.3">
      <c r="A44" s="48">
        <v>12</v>
      </c>
      <c r="B44" s="49" t="s">
        <v>26</v>
      </c>
      <c r="C44" s="50"/>
      <c r="D44" s="51">
        <v>10</v>
      </c>
      <c r="E44" s="51">
        <v>28</v>
      </c>
      <c r="F44" s="51">
        <v>17</v>
      </c>
      <c r="G44" s="51">
        <v>2</v>
      </c>
      <c r="H44" s="51">
        <v>23</v>
      </c>
      <c r="I44" s="51">
        <v>9</v>
      </c>
      <c r="J44" s="51">
        <v>0</v>
      </c>
      <c r="K44" s="51">
        <v>3</v>
      </c>
      <c r="L44" s="51">
        <v>8</v>
      </c>
      <c r="M44" s="51"/>
      <c r="N44" s="51">
        <v>4</v>
      </c>
      <c r="O44" s="51">
        <v>11</v>
      </c>
      <c r="P44" s="51">
        <v>9</v>
      </c>
      <c r="Q44" s="51">
        <v>1</v>
      </c>
      <c r="R44" s="51">
        <v>1</v>
      </c>
      <c r="S44" s="51">
        <v>1</v>
      </c>
      <c r="T44" s="53">
        <v>11</v>
      </c>
      <c r="U44" s="53">
        <v>1</v>
      </c>
      <c r="V44" s="53"/>
      <c r="W44" s="53"/>
      <c r="X44" s="53"/>
      <c r="Y44" s="53"/>
      <c r="Z44" s="53"/>
      <c r="AA44" s="53"/>
      <c r="AB44" s="53"/>
      <c r="AC44" s="53"/>
      <c r="AD44" s="53"/>
    </row>
    <row r="45" spans="1:30" s="31" customFormat="1" ht="14.4" customHeight="1" x14ac:dyDescent="0.3">
      <c r="A45" s="48">
        <v>13</v>
      </c>
      <c r="B45" s="49" t="s">
        <v>27</v>
      </c>
      <c r="C45" s="50"/>
      <c r="D45" s="54">
        <v>3</v>
      </c>
      <c r="E45" s="54">
        <v>9</v>
      </c>
      <c r="F45" s="54">
        <v>6</v>
      </c>
      <c r="G45" s="54">
        <v>0</v>
      </c>
      <c r="H45" s="54">
        <v>6</v>
      </c>
      <c r="I45" s="54">
        <v>2</v>
      </c>
      <c r="J45" s="54">
        <v>0</v>
      </c>
      <c r="K45" s="54">
        <v>0</v>
      </c>
      <c r="L45" s="54">
        <v>5</v>
      </c>
      <c r="M45" s="54"/>
      <c r="N45" s="54">
        <v>1</v>
      </c>
      <c r="O45" s="54">
        <v>1</v>
      </c>
      <c r="P45" s="54">
        <v>4</v>
      </c>
      <c r="Q45" s="54">
        <v>0</v>
      </c>
      <c r="R45" s="54">
        <v>1</v>
      </c>
      <c r="S45" s="54">
        <v>0</v>
      </c>
      <c r="T45" s="53">
        <v>8</v>
      </c>
      <c r="U45" s="53">
        <v>1</v>
      </c>
      <c r="V45" s="53"/>
      <c r="W45" s="53"/>
      <c r="X45" s="53"/>
      <c r="Y45" s="53"/>
      <c r="Z45" s="53"/>
      <c r="AA45" s="53"/>
      <c r="AB45" s="53"/>
      <c r="AC45" s="53"/>
      <c r="AD45" s="53"/>
    </row>
    <row r="46" spans="1:30" s="31" customFormat="1" ht="14.4" customHeight="1" x14ac:dyDescent="0.3">
      <c r="A46" s="48">
        <v>14</v>
      </c>
      <c r="B46" s="59" t="s">
        <v>52</v>
      </c>
      <c r="C46" s="50"/>
      <c r="D46" s="54">
        <v>0</v>
      </c>
      <c r="E46" s="54">
        <v>16</v>
      </c>
      <c r="F46" s="54">
        <v>0</v>
      </c>
      <c r="G46" s="54">
        <v>2</v>
      </c>
      <c r="H46" s="54">
        <v>17</v>
      </c>
      <c r="I46" s="54">
        <v>7</v>
      </c>
      <c r="J46" s="54">
        <v>0</v>
      </c>
      <c r="K46" s="54">
        <v>0</v>
      </c>
      <c r="L46" s="54">
        <v>0</v>
      </c>
      <c r="M46" s="54"/>
      <c r="N46" s="54">
        <v>3</v>
      </c>
      <c r="O46" s="54">
        <v>0</v>
      </c>
      <c r="P46" s="54">
        <v>5</v>
      </c>
      <c r="Q46" s="54">
        <v>1</v>
      </c>
      <c r="R46" s="54">
        <v>0</v>
      </c>
      <c r="S46" s="54">
        <v>1</v>
      </c>
      <c r="T46" s="54">
        <v>3</v>
      </c>
      <c r="U46" s="54">
        <v>0</v>
      </c>
      <c r="V46" s="53"/>
      <c r="W46" s="53"/>
      <c r="X46" s="53"/>
      <c r="Y46" s="53"/>
      <c r="Z46" s="53"/>
      <c r="AA46" s="53"/>
      <c r="AB46" s="53"/>
      <c r="AC46" s="53"/>
      <c r="AD46" s="53"/>
    </row>
    <row r="47" spans="1:30" s="31" customFormat="1" ht="14.4" customHeight="1" x14ac:dyDescent="0.3">
      <c r="A47" s="48">
        <v>15</v>
      </c>
      <c r="B47" s="59" t="s">
        <v>53</v>
      </c>
      <c r="C47" s="51"/>
      <c r="D47" s="54">
        <v>6</v>
      </c>
      <c r="E47" s="54">
        <v>0</v>
      </c>
      <c r="F47" s="54">
        <v>0</v>
      </c>
      <c r="G47" s="54">
        <v>0</v>
      </c>
      <c r="H47" s="54">
        <v>1</v>
      </c>
      <c r="I47" s="54">
        <v>21</v>
      </c>
      <c r="J47" s="54">
        <v>17</v>
      </c>
      <c r="K47" s="54">
        <v>20</v>
      </c>
      <c r="L47" s="54">
        <v>23</v>
      </c>
      <c r="M47" s="54">
        <v>28</v>
      </c>
      <c r="N47" s="54">
        <v>32</v>
      </c>
      <c r="O47" s="54">
        <v>32</v>
      </c>
      <c r="P47" s="54">
        <v>29</v>
      </c>
      <c r="Q47" s="54">
        <v>6</v>
      </c>
      <c r="R47" s="54">
        <v>23</v>
      </c>
      <c r="S47" s="54">
        <v>6</v>
      </c>
      <c r="T47" s="54">
        <v>3</v>
      </c>
      <c r="U47" s="54">
        <v>4</v>
      </c>
      <c r="V47" s="53"/>
      <c r="W47" s="53"/>
      <c r="X47" s="53"/>
      <c r="Y47" s="53"/>
      <c r="Z47" s="53"/>
      <c r="AA47" s="53"/>
      <c r="AB47" s="53"/>
      <c r="AC47" s="53"/>
      <c r="AD47" s="53"/>
    </row>
    <row r="48" spans="1:30" s="57" customFormat="1" ht="26.4" customHeight="1" x14ac:dyDescent="0.3">
      <c r="A48" s="55">
        <v>15</v>
      </c>
      <c r="B48" s="43" t="s">
        <v>28</v>
      </c>
      <c r="C48" s="60"/>
      <c r="D48" s="56">
        <f t="shared" ref="D48:AD48" si="16">SUM(D49:D52)</f>
        <v>57</v>
      </c>
      <c r="E48" s="56">
        <f t="shared" si="16"/>
        <v>51</v>
      </c>
      <c r="F48" s="56">
        <f t="shared" si="16"/>
        <v>67</v>
      </c>
      <c r="G48" s="56">
        <f t="shared" si="16"/>
        <v>93</v>
      </c>
      <c r="H48" s="56">
        <f t="shared" si="16"/>
        <v>38</v>
      </c>
      <c r="I48" s="56">
        <f t="shared" si="16"/>
        <v>71</v>
      </c>
      <c r="J48" s="56">
        <f t="shared" si="16"/>
        <v>33</v>
      </c>
      <c r="K48" s="56">
        <f t="shared" si="16"/>
        <v>39</v>
      </c>
      <c r="L48" s="56">
        <f t="shared" si="16"/>
        <v>48</v>
      </c>
      <c r="M48" s="56">
        <f t="shared" si="16"/>
        <v>26</v>
      </c>
      <c r="N48" s="56">
        <f t="shared" si="16"/>
        <v>9</v>
      </c>
      <c r="O48" s="56">
        <f t="shared" si="16"/>
        <v>40</v>
      </c>
      <c r="P48" s="56">
        <f t="shared" si="16"/>
        <v>30</v>
      </c>
      <c r="Q48" s="56">
        <f t="shared" si="16"/>
        <v>46</v>
      </c>
      <c r="R48" s="56">
        <f t="shared" si="16"/>
        <v>27</v>
      </c>
      <c r="S48" s="56">
        <f t="shared" si="16"/>
        <v>66</v>
      </c>
      <c r="T48" s="56">
        <f t="shared" si="16"/>
        <v>95</v>
      </c>
      <c r="U48" s="56">
        <f t="shared" si="16"/>
        <v>41</v>
      </c>
      <c r="V48" s="56">
        <f t="shared" si="16"/>
        <v>0</v>
      </c>
      <c r="W48" s="56">
        <f t="shared" si="16"/>
        <v>0</v>
      </c>
      <c r="X48" s="56">
        <f t="shared" si="16"/>
        <v>0</v>
      </c>
      <c r="Y48" s="56">
        <f t="shared" si="16"/>
        <v>0</v>
      </c>
      <c r="Z48" s="56">
        <f t="shared" si="16"/>
        <v>0</v>
      </c>
      <c r="AA48" s="56">
        <f t="shared" si="16"/>
        <v>0</v>
      </c>
      <c r="AB48" s="56">
        <f t="shared" si="16"/>
        <v>0</v>
      </c>
      <c r="AC48" s="56">
        <f t="shared" si="16"/>
        <v>0</v>
      </c>
      <c r="AD48" s="56">
        <f t="shared" si="16"/>
        <v>0</v>
      </c>
    </row>
    <row r="49" spans="1:30" s="31" customFormat="1" ht="14.4" customHeight="1" x14ac:dyDescent="0.3">
      <c r="A49" s="48"/>
      <c r="B49" s="61" t="s">
        <v>29</v>
      </c>
      <c r="C49" s="50"/>
      <c r="D49" s="51">
        <v>1</v>
      </c>
      <c r="E49" s="51">
        <v>9</v>
      </c>
      <c r="F49" s="51">
        <v>34</v>
      </c>
      <c r="G49" s="51">
        <v>35</v>
      </c>
      <c r="H49" s="51">
        <v>11</v>
      </c>
      <c r="I49" s="51">
        <v>20</v>
      </c>
      <c r="J49" s="51">
        <v>9</v>
      </c>
      <c r="K49" s="51">
        <v>15</v>
      </c>
      <c r="L49" s="51">
        <v>6</v>
      </c>
      <c r="M49" s="51">
        <v>5</v>
      </c>
      <c r="N49" s="51">
        <v>1</v>
      </c>
      <c r="O49" s="51">
        <v>15</v>
      </c>
      <c r="P49" s="51">
        <v>5</v>
      </c>
      <c r="Q49" s="51">
        <v>24</v>
      </c>
      <c r="R49" s="51">
        <v>9</v>
      </c>
      <c r="S49" s="51">
        <v>21</v>
      </c>
      <c r="T49" s="53">
        <v>10</v>
      </c>
      <c r="U49" s="53">
        <v>5</v>
      </c>
      <c r="V49" s="53"/>
      <c r="W49" s="53"/>
      <c r="X49" s="53"/>
      <c r="Y49" s="53"/>
      <c r="Z49" s="53"/>
      <c r="AA49" s="53"/>
      <c r="AB49" s="53"/>
      <c r="AC49" s="53"/>
      <c r="AD49" s="53"/>
    </row>
    <row r="50" spans="1:30" s="31" customFormat="1" ht="14.4" customHeight="1" x14ac:dyDescent="0.3">
      <c r="A50" s="48"/>
      <c r="B50" s="61" t="s">
        <v>30</v>
      </c>
      <c r="C50" s="50"/>
      <c r="D50" s="51">
        <v>26</v>
      </c>
      <c r="E50" s="51">
        <v>31</v>
      </c>
      <c r="F50" s="51">
        <v>29</v>
      </c>
      <c r="G50" s="51">
        <v>46</v>
      </c>
      <c r="H50" s="51">
        <v>27</v>
      </c>
      <c r="I50" s="51">
        <v>36</v>
      </c>
      <c r="J50" s="51">
        <v>17</v>
      </c>
      <c r="K50" s="51">
        <v>17</v>
      </c>
      <c r="L50" s="51">
        <v>8</v>
      </c>
      <c r="M50" s="51">
        <v>7</v>
      </c>
      <c r="N50" s="51">
        <v>6</v>
      </c>
      <c r="O50" s="51">
        <v>11</v>
      </c>
      <c r="P50" s="51">
        <v>14</v>
      </c>
      <c r="Q50" s="51">
        <v>19</v>
      </c>
      <c r="R50" s="51">
        <v>11</v>
      </c>
      <c r="S50" s="51">
        <v>44</v>
      </c>
      <c r="T50" s="53">
        <v>85</v>
      </c>
      <c r="U50" s="53">
        <v>33</v>
      </c>
      <c r="V50" s="53"/>
      <c r="W50" s="53"/>
      <c r="X50" s="53"/>
      <c r="Y50" s="53"/>
      <c r="Z50" s="53"/>
      <c r="AA50" s="53"/>
      <c r="AB50" s="53"/>
      <c r="AC50" s="53"/>
      <c r="AD50" s="53"/>
    </row>
    <row r="51" spans="1:30" s="31" customFormat="1" ht="14.4" customHeight="1" x14ac:dyDescent="0.3">
      <c r="A51" s="48"/>
      <c r="B51" s="61" t="s">
        <v>31</v>
      </c>
      <c r="C51" s="50"/>
      <c r="D51" s="51">
        <v>29</v>
      </c>
      <c r="E51" s="51">
        <v>11</v>
      </c>
      <c r="F51" s="51">
        <v>2</v>
      </c>
      <c r="G51" s="51">
        <v>12</v>
      </c>
      <c r="H51" s="51">
        <v>0</v>
      </c>
      <c r="I51" s="51">
        <v>9</v>
      </c>
      <c r="J51" s="51">
        <v>6</v>
      </c>
      <c r="K51" s="51">
        <v>7</v>
      </c>
      <c r="L51" s="51">
        <v>34</v>
      </c>
      <c r="M51" s="51">
        <v>14</v>
      </c>
      <c r="N51" s="51">
        <v>2</v>
      </c>
      <c r="O51" s="51">
        <v>14</v>
      </c>
      <c r="P51" s="51">
        <v>7</v>
      </c>
      <c r="Q51" s="51">
        <v>3</v>
      </c>
      <c r="R51" s="51">
        <v>7</v>
      </c>
      <c r="S51" s="51">
        <v>1</v>
      </c>
      <c r="T51" s="53">
        <v>0</v>
      </c>
      <c r="U51" s="53">
        <v>3</v>
      </c>
      <c r="V51" s="53"/>
      <c r="W51" s="53"/>
      <c r="X51" s="53"/>
      <c r="Y51" s="53"/>
      <c r="Z51" s="53"/>
      <c r="AA51" s="53"/>
      <c r="AB51" s="53"/>
      <c r="AC51" s="53"/>
      <c r="AD51" s="53"/>
    </row>
    <row r="52" spans="1:30" s="31" customFormat="1" ht="14.4" customHeight="1" x14ac:dyDescent="0.3">
      <c r="A52" s="48"/>
      <c r="B52" s="61" t="s">
        <v>32</v>
      </c>
      <c r="C52" s="54"/>
      <c r="D52" s="51">
        <v>1</v>
      </c>
      <c r="E52" s="51">
        <v>0</v>
      </c>
      <c r="F52" s="51">
        <v>2</v>
      </c>
      <c r="G52" s="51">
        <v>0</v>
      </c>
      <c r="H52" s="51">
        <v>0</v>
      </c>
      <c r="I52" s="51">
        <v>6</v>
      </c>
      <c r="J52" s="51">
        <v>1</v>
      </c>
      <c r="K52" s="51">
        <v>0</v>
      </c>
      <c r="L52" s="51">
        <v>0</v>
      </c>
      <c r="M52" s="51">
        <v>0</v>
      </c>
      <c r="N52" s="51">
        <v>0</v>
      </c>
      <c r="O52" s="51">
        <v>0</v>
      </c>
      <c r="P52" s="51">
        <v>4</v>
      </c>
      <c r="Q52" s="51">
        <v>0</v>
      </c>
      <c r="R52" s="51">
        <v>0</v>
      </c>
      <c r="S52" s="51">
        <v>0</v>
      </c>
      <c r="T52" s="53">
        <v>0</v>
      </c>
      <c r="U52" s="53">
        <v>0</v>
      </c>
      <c r="V52" s="53"/>
      <c r="W52" s="53"/>
      <c r="X52" s="53"/>
      <c r="Y52" s="53"/>
      <c r="Z52" s="53"/>
      <c r="AA52" s="53"/>
      <c r="AB52" s="53"/>
      <c r="AC52" s="53"/>
      <c r="AD52" s="53"/>
    </row>
    <row r="53" spans="1:30" s="57" customFormat="1" ht="14.4" customHeight="1" x14ac:dyDescent="0.3">
      <c r="A53" s="55">
        <v>16</v>
      </c>
      <c r="B53" s="43" t="s">
        <v>54</v>
      </c>
      <c r="C53" s="60"/>
      <c r="D53" s="62">
        <f t="shared" ref="D53:AD53" si="17">SUM(D54:D55)</f>
        <v>12</v>
      </c>
      <c r="E53" s="62">
        <f t="shared" si="17"/>
        <v>2</v>
      </c>
      <c r="F53" s="62">
        <f t="shared" si="17"/>
        <v>3</v>
      </c>
      <c r="G53" s="62">
        <f t="shared" si="17"/>
        <v>30</v>
      </c>
      <c r="H53" s="62">
        <f t="shared" si="17"/>
        <v>13</v>
      </c>
      <c r="I53" s="62">
        <f t="shared" si="17"/>
        <v>13</v>
      </c>
      <c r="J53" s="62">
        <f t="shared" si="17"/>
        <v>14</v>
      </c>
      <c r="K53" s="62">
        <f t="shared" si="17"/>
        <v>1</v>
      </c>
      <c r="L53" s="62">
        <f t="shared" si="17"/>
        <v>7</v>
      </c>
      <c r="M53" s="62">
        <f t="shared" si="17"/>
        <v>18</v>
      </c>
      <c r="N53" s="62">
        <f t="shared" si="17"/>
        <v>7</v>
      </c>
      <c r="O53" s="62">
        <f t="shared" si="17"/>
        <v>7</v>
      </c>
      <c r="P53" s="62">
        <f t="shared" si="17"/>
        <v>3</v>
      </c>
      <c r="Q53" s="62">
        <f t="shared" si="17"/>
        <v>26</v>
      </c>
      <c r="R53" s="62">
        <f t="shared" si="17"/>
        <v>11</v>
      </c>
      <c r="S53" s="62">
        <f t="shared" si="17"/>
        <v>23</v>
      </c>
      <c r="T53" s="62">
        <f t="shared" si="17"/>
        <v>20</v>
      </c>
      <c r="U53" s="62">
        <f t="shared" si="17"/>
        <v>8</v>
      </c>
      <c r="V53" s="62">
        <f t="shared" si="17"/>
        <v>0</v>
      </c>
      <c r="W53" s="62">
        <f t="shared" si="17"/>
        <v>0</v>
      </c>
      <c r="X53" s="62">
        <f t="shared" si="17"/>
        <v>0</v>
      </c>
      <c r="Y53" s="62">
        <f t="shared" si="17"/>
        <v>0</v>
      </c>
      <c r="Z53" s="62">
        <f t="shared" si="17"/>
        <v>0</v>
      </c>
      <c r="AA53" s="62">
        <f t="shared" si="17"/>
        <v>0</v>
      </c>
      <c r="AB53" s="62">
        <f t="shared" si="17"/>
        <v>0</v>
      </c>
      <c r="AC53" s="62">
        <f t="shared" si="17"/>
        <v>0</v>
      </c>
      <c r="AD53" s="62">
        <f t="shared" si="17"/>
        <v>0</v>
      </c>
    </row>
    <row r="54" spans="1:30" s="31" customFormat="1" ht="14.4" customHeight="1" x14ac:dyDescent="0.3">
      <c r="A54" s="48"/>
      <c r="B54" s="63" t="s">
        <v>39</v>
      </c>
      <c r="C54" s="54"/>
      <c r="D54" s="54">
        <v>12</v>
      </c>
      <c r="E54" s="54">
        <v>2</v>
      </c>
      <c r="F54" s="54">
        <v>3</v>
      </c>
      <c r="G54" s="54">
        <v>30</v>
      </c>
      <c r="H54" s="54">
        <v>13</v>
      </c>
      <c r="I54" s="54">
        <v>13</v>
      </c>
      <c r="J54" s="54">
        <v>14</v>
      </c>
      <c r="K54" s="54">
        <v>1</v>
      </c>
      <c r="L54" s="54">
        <v>7</v>
      </c>
      <c r="M54" s="54">
        <v>18</v>
      </c>
      <c r="N54" s="54">
        <v>7</v>
      </c>
      <c r="O54" s="54">
        <v>7</v>
      </c>
      <c r="P54" s="54">
        <v>3</v>
      </c>
      <c r="Q54" s="54">
        <v>26</v>
      </c>
      <c r="R54" s="54">
        <v>11</v>
      </c>
      <c r="S54" s="54">
        <v>23</v>
      </c>
      <c r="T54" s="53">
        <v>5</v>
      </c>
      <c r="U54" s="53">
        <v>8</v>
      </c>
      <c r="V54" s="53"/>
      <c r="W54" s="53"/>
      <c r="X54" s="53"/>
      <c r="Y54" s="53"/>
      <c r="Z54" s="53"/>
      <c r="AA54" s="53"/>
      <c r="AB54" s="53"/>
      <c r="AC54" s="53"/>
      <c r="AD54" s="53"/>
    </row>
    <row r="55" spans="1:30" x14ac:dyDescent="0.3">
      <c r="A55" s="64"/>
      <c r="B55" s="63" t="s">
        <v>10</v>
      </c>
      <c r="C55" s="65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3">
        <v>15</v>
      </c>
      <c r="U55" s="53">
        <v>0</v>
      </c>
      <c r="V55" s="53"/>
      <c r="W55" s="53"/>
      <c r="X55" s="53"/>
      <c r="Y55" s="53"/>
      <c r="Z55" s="53"/>
      <c r="AA55" s="53"/>
      <c r="AB55" s="53"/>
      <c r="AC55" s="53"/>
      <c r="AD55" s="53"/>
    </row>
    <row r="56" spans="1:30" ht="15" customHeight="1" x14ac:dyDescent="0.3">
      <c r="A56" s="162" t="s">
        <v>55</v>
      </c>
      <c r="B56" s="162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</row>
    <row r="57" spans="1:30" s="31" customFormat="1" ht="14.4" customHeight="1" x14ac:dyDescent="0.3">
      <c r="A57" s="48">
        <v>1</v>
      </c>
      <c r="B57" s="49" t="s">
        <v>42</v>
      </c>
      <c r="C57" s="51"/>
      <c r="D57" s="51">
        <v>102</v>
      </c>
      <c r="E57" s="52">
        <v>105</v>
      </c>
      <c r="F57" s="52">
        <v>109</v>
      </c>
      <c r="G57" s="52">
        <v>111</v>
      </c>
      <c r="H57" s="52">
        <v>110</v>
      </c>
      <c r="I57" s="52">
        <v>118</v>
      </c>
      <c r="J57" s="52">
        <v>118</v>
      </c>
      <c r="K57" s="52">
        <v>124</v>
      </c>
      <c r="L57" s="52">
        <v>99</v>
      </c>
      <c r="M57" s="52">
        <v>98</v>
      </c>
      <c r="N57" s="52">
        <v>100</v>
      </c>
      <c r="O57" s="52">
        <v>101</v>
      </c>
      <c r="P57" s="52">
        <v>92</v>
      </c>
      <c r="Q57" s="52">
        <v>90</v>
      </c>
      <c r="R57" s="52">
        <v>85</v>
      </c>
      <c r="S57" s="52">
        <v>85</v>
      </c>
      <c r="T57" s="53">
        <v>73</v>
      </c>
      <c r="U57" s="53">
        <v>83</v>
      </c>
      <c r="V57" s="53"/>
      <c r="W57" s="53"/>
      <c r="X57" s="53"/>
      <c r="Y57" s="53"/>
      <c r="Z57" s="53"/>
      <c r="AA57" s="53"/>
      <c r="AB57" s="53"/>
      <c r="AC57" s="53"/>
      <c r="AD57" s="53"/>
    </row>
    <row r="58" spans="1:30" s="31" customFormat="1" ht="14.4" customHeight="1" x14ac:dyDescent="0.3">
      <c r="A58" s="48">
        <v>2</v>
      </c>
      <c r="B58" s="49" t="s">
        <v>43</v>
      </c>
      <c r="C58" s="54"/>
      <c r="D58" s="54">
        <v>12</v>
      </c>
      <c r="E58" s="54">
        <v>9</v>
      </c>
      <c r="F58" s="54">
        <v>7</v>
      </c>
      <c r="G58" s="54">
        <v>2</v>
      </c>
      <c r="H58" s="54">
        <v>7</v>
      </c>
      <c r="I58" s="54">
        <v>5</v>
      </c>
      <c r="J58" s="54">
        <v>5</v>
      </c>
      <c r="K58" s="54">
        <v>1</v>
      </c>
      <c r="L58" s="54">
        <v>4</v>
      </c>
      <c r="M58" s="54">
        <v>2</v>
      </c>
      <c r="N58" s="54">
        <v>1</v>
      </c>
      <c r="O58" s="54">
        <v>1</v>
      </c>
      <c r="P58" s="54">
        <v>3</v>
      </c>
      <c r="Q58" s="54">
        <v>4</v>
      </c>
      <c r="R58" s="54">
        <v>2</v>
      </c>
      <c r="S58" s="54">
        <v>3</v>
      </c>
      <c r="T58" s="53">
        <v>10</v>
      </c>
      <c r="U58" s="53">
        <v>1</v>
      </c>
      <c r="V58" s="53"/>
      <c r="W58" s="53"/>
      <c r="X58" s="53"/>
      <c r="Y58" s="53"/>
      <c r="Z58" s="53"/>
      <c r="AA58" s="53"/>
      <c r="AB58" s="53"/>
      <c r="AC58" s="53"/>
      <c r="AD58" s="53"/>
    </row>
    <row r="59" spans="1:30" s="31" customFormat="1" ht="14.4" customHeight="1" x14ac:dyDescent="0.3">
      <c r="A59" s="48">
        <v>3</v>
      </c>
      <c r="B59" s="49" t="s">
        <v>44</v>
      </c>
      <c r="C59" s="51"/>
      <c r="D59" s="51">
        <v>0</v>
      </c>
      <c r="E59" s="51">
        <v>0</v>
      </c>
      <c r="F59" s="51">
        <v>0</v>
      </c>
      <c r="G59" s="51">
        <v>1</v>
      </c>
      <c r="H59" s="51">
        <v>1</v>
      </c>
      <c r="I59" s="51">
        <v>0</v>
      </c>
      <c r="J59" s="51">
        <v>1</v>
      </c>
      <c r="K59" s="51">
        <v>3</v>
      </c>
      <c r="L59" s="51">
        <v>6</v>
      </c>
      <c r="M59" s="51">
        <v>0</v>
      </c>
      <c r="N59" s="51">
        <v>1</v>
      </c>
      <c r="O59" s="51">
        <v>0</v>
      </c>
      <c r="P59" s="51">
        <v>0</v>
      </c>
      <c r="Q59" s="51">
        <v>0</v>
      </c>
      <c r="R59" s="51">
        <v>0</v>
      </c>
      <c r="S59" s="51">
        <v>0</v>
      </c>
      <c r="T59" s="53">
        <v>0</v>
      </c>
      <c r="U59" s="53">
        <v>0</v>
      </c>
      <c r="V59" s="53"/>
      <c r="W59" s="53"/>
      <c r="X59" s="53"/>
      <c r="Y59" s="53"/>
      <c r="Z59" s="53"/>
      <c r="AA59" s="53"/>
      <c r="AB59" s="53"/>
      <c r="AC59" s="53"/>
      <c r="AD59" s="53"/>
    </row>
    <row r="60" spans="1:30" s="31" customFormat="1" ht="14.4" customHeight="1" x14ac:dyDescent="0.3">
      <c r="A60" s="48">
        <v>4</v>
      </c>
      <c r="B60" s="49" t="s">
        <v>45</v>
      </c>
      <c r="C60" s="51"/>
      <c r="D60" s="51">
        <v>10</v>
      </c>
      <c r="E60" s="51">
        <v>6</v>
      </c>
      <c r="F60" s="51">
        <v>5</v>
      </c>
      <c r="G60" s="51">
        <v>5</v>
      </c>
      <c r="H60" s="51">
        <v>1</v>
      </c>
      <c r="I60" s="51">
        <v>5</v>
      </c>
      <c r="J60" s="51">
        <v>0</v>
      </c>
      <c r="K60" s="51">
        <v>29</v>
      </c>
      <c r="L60" s="51">
        <v>13</v>
      </c>
      <c r="M60" s="51">
        <v>1</v>
      </c>
      <c r="N60" s="51">
        <v>1</v>
      </c>
      <c r="O60" s="51">
        <v>10</v>
      </c>
      <c r="P60" s="51">
        <v>5</v>
      </c>
      <c r="Q60" s="51">
        <v>9</v>
      </c>
      <c r="R60" s="51">
        <v>2</v>
      </c>
      <c r="S60" s="51">
        <v>17</v>
      </c>
      <c r="T60" s="53">
        <v>1</v>
      </c>
      <c r="U60" s="53">
        <v>79</v>
      </c>
      <c r="V60" s="53"/>
      <c r="W60" s="53"/>
      <c r="X60" s="53"/>
      <c r="Y60" s="53"/>
      <c r="Z60" s="53"/>
      <c r="AA60" s="53"/>
      <c r="AB60" s="53"/>
      <c r="AC60" s="53"/>
      <c r="AD60" s="53"/>
    </row>
    <row r="61" spans="1:30" s="57" customFormat="1" ht="14.4" customHeight="1" x14ac:dyDescent="0.3">
      <c r="A61" s="55">
        <v>5</v>
      </c>
      <c r="B61" s="43" t="s">
        <v>46</v>
      </c>
      <c r="C61" s="56"/>
      <c r="D61" s="56">
        <f t="shared" ref="D61:AD61" si="18">D62+D63</f>
        <v>105</v>
      </c>
      <c r="E61" s="56">
        <f t="shared" si="18"/>
        <v>109</v>
      </c>
      <c r="F61" s="56">
        <f t="shared" si="18"/>
        <v>111</v>
      </c>
      <c r="G61" s="56">
        <f t="shared" si="18"/>
        <v>110</v>
      </c>
      <c r="H61" s="56">
        <f t="shared" si="18"/>
        <v>118</v>
      </c>
      <c r="I61" s="56">
        <f t="shared" si="18"/>
        <v>118</v>
      </c>
      <c r="J61" s="56">
        <f t="shared" si="18"/>
        <v>124</v>
      </c>
      <c r="K61" s="56">
        <f t="shared" si="18"/>
        <v>99</v>
      </c>
      <c r="L61" s="56">
        <f t="shared" si="18"/>
        <v>98</v>
      </c>
      <c r="M61" s="56">
        <f t="shared" si="18"/>
        <v>100</v>
      </c>
      <c r="N61" s="56">
        <f t="shared" si="18"/>
        <v>117</v>
      </c>
      <c r="O61" s="56">
        <f t="shared" si="18"/>
        <v>109</v>
      </c>
      <c r="P61" s="56">
        <f t="shared" si="18"/>
        <v>104</v>
      </c>
      <c r="Q61" s="56">
        <f t="shared" si="18"/>
        <v>96</v>
      </c>
      <c r="R61" s="56">
        <f t="shared" si="18"/>
        <v>94</v>
      </c>
      <c r="S61" s="56">
        <f t="shared" si="18"/>
        <v>87</v>
      </c>
      <c r="T61" s="56">
        <f t="shared" si="18"/>
        <v>97</v>
      </c>
      <c r="U61" s="56">
        <f t="shared" si="18"/>
        <v>93</v>
      </c>
      <c r="V61" s="56">
        <f t="shared" si="18"/>
        <v>0</v>
      </c>
      <c r="W61" s="56">
        <f t="shared" si="18"/>
        <v>0</v>
      </c>
      <c r="X61" s="56">
        <f t="shared" si="18"/>
        <v>0</v>
      </c>
      <c r="Y61" s="56">
        <f t="shared" si="18"/>
        <v>0</v>
      </c>
      <c r="Z61" s="56">
        <f t="shared" si="18"/>
        <v>0</v>
      </c>
      <c r="AA61" s="56">
        <f t="shared" si="18"/>
        <v>0</v>
      </c>
      <c r="AB61" s="56">
        <f t="shared" si="18"/>
        <v>0</v>
      </c>
      <c r="AC61" s="56">
        <f t="shared" si="18"/>
        <v>0</v>
      </c>
      <c r="AD61" s="56">
        <f t="shared" si="18"/>
        <v>0</v>
      </c>
    </row>
    <row r="62" spans="1:30" s="31" customFormat="1" ht="14.4" customHeight="1" x14ac:dyDescent="0.3">
      <c r="A62" s="48">
        <v>6</v>
      </c>
      <c r="B62" s="49" t="s">
        <v>47</v>
      </c>
      <c r="C62" s="51"/>
      <c r="D62" s="51">
        <v>69</v>
      </c>
      <c r="E62" s="51">
        <v>73</v>
      </c>
      <c r="F62" s="51">
        <v>77</v>
      </c>
      <c r="G62" s="51">
        <v>75</v>
      </c>
      <c r="H62" s="51">
        <v>81</v>
      </c>
      <c r="I62" s="51">
        <v>88</v>
      </c>
      <c r="J62" s="51">
        <v>91</v>
      </c>
      <c r="K62" s="51">
        <v>79</v>
      </c>
      <c r="L62" s="51">
        <v>70</v>
      </c>
      <c r="M62" s="51">
        <v>72</v>
      </c>
      <c r="N62" s="51">
        <v>94</v>
      </c>
      <c r="O62" s="51">
        <v>86</v>
      </c>
      <c r="P62" s="51">
        <v>84</v>
      </c>
      <c r="Q62" s="51">
        <v>82</v>
      </c>
      <c r="R62" s="51">
        <v>80</v>
      </c>
      <c r="S62" s="51">
        <v>71</v>
      </c>
      <c r="T62" s="53">
        <v>81</v>
      </c>
      <c r="U62" s="53">
        <v>77</v>
      </c>
      <c r="V62" s="53"/>
      <c r="W62" s="53"/>
      <c r="X62" s="53"/>
      <c r="Y62" s="53"/>
      <c r="Z62" s="53"/>
      <c r="AA62" s="53"/>
      <c r="AB62" s="53"/>
      <c r="AC62" s="53"/>
      <c r="AD62" s="53"/>
    </row>
    <row r="63" spans="1:30" s="31" customFormat="1" ht="14.4" customHeight="1" x14ac:dyDescent="0.3">
      <c r="A63" s="48">
        <v>7</v>
      </c>
      <c r="B63" s="49" t="s">
        <v>56</v>
      </c>
      <c r="C63" s="51"/>
      <c r="D63" s="51">
        <v>36</v>
      </c>
      <c r="E63" s="51">
        <v>36</v>
      </c>
      <c r="F63" s="51">
        <v>34</v>
      </c>
      <c r="G63" s="51">
        <v>35</v>
      </c>
      <c r="H63" s="51">
        <v>37</v>
      </c>
      <c r="I63" s="51">
        <v>30</v>
      </c>
      <c r="J63" s="51">
        <v>33</v>
      </c>
      <c r="K63" s="51">
        <v>20</v>
      </c>
      <c r="L63" s="51">
        <v>28</v>
      </c>
      <c r="M63" s="51">
        <v>28</v>
      </c>
      <c r="N63" s="51">
        <v>23</v>
      </c>
      <c r="O63" s="51">
        <v>23</v>
      </c>
      <c r="P63" s="51">
        <v>20</v>
      </c>
      <c r="Q63" s="51">
        <v>14</v>
      </c>
      <c r="R63" s="51">
        <v>14</v>
      </c>
      <c r="S63" s="51">
        <v>16</v>
      </c>
      <c r="T63" s="53">
        <v>16</v>
      </c>
      <c r="U63" s="53">
        <v>16</v>
      </c>
      <c r="V63" s="53"/>
      <c r="W63" s="53"/>
      <c r="X63" s="53"/>
      <c r="Y63" s="53"/>
      <c r="Z63" s="53"/>
      <c r="AA63" s="53"/>
      <c r="AB63" s="53"/>
      <c r="AC63" s="53"/>
      <c r="AD63" s="53"/>
    </row>
    <row r="64" spans="1:30" s="35" customFormat="1" ht="14.4" customHeight="1" x14ac:dyDescent="0.3">
      <c r="A64" s="48">
        <v>8</v>
      </c>
      <c r="B64" s="32" t="s">
        <v>49</v>
      </c>
      <c r="C64" s="33"/>
      <c r="D64" s="33">
        <v>43515</v>
      </c>
      <c r="E64" s="33">
        <v>43529</v>
      </c>
      <c r="F64" s="33">
        <v>43593</v>
      </c>
      <c r="G64" s="33">
        <v>43620</v>
      </c>
      <c r="H64" s="33">
        <v>43620</v>
      </c>
      <c r="I64" s="33">
        <v>43690</v>
      </c>
      <c r="J64" s="33">
        <v>43703</v>
      </c>
      <c r="K64" s="33">
        <v>43746</v>
      </c>
      <c r="L64" s="33">
        <v>43776</v>
      </c>
      <c r="M64" s="33">
        <v>43809</v>
      </c>
      <c r="N64" s="33">
        <v>43809</v>
      </c>
      <c r="O64" s="33">
        <v>43843</v>
      </c>
      <c r="P64" s="33">
        <v>43871</v>
      </c>
      <c r="Q64" s="33">
        <v>43909</v>
      </c>
      <c r="R64" s="33">
        <v>43962</v>
      </c>
      <c r="S64" s="33">
        <v>43990</v>
      </c>
      <c r="T64" s="58">
        <v>44018</v>
      </c>
      <c r="U64" s="58">
        <v>44061</v>
      </c>
      <c r="V64" s="58"/>
      <c r="W64" s="58"/>
      <c r="X64" s="58"/>
      <c r="Y64" s="58"/>
      <c r="Z64" s="58"/>
      <c r="AA64" s="58"/>
      <c r="AB64" s="58"/>
      <c r="AC64" s="58"/>
      <c r="AD64" s="58"/>
    </row>
    <row r="65" spans="1:30" s="35" customFormat="1" ht="26.4" customHeight="1" x14ac:dyDescent="0.3">
      <c r="A65" s="48">
        <v>9</v>
      </c>
      <c r="B65" s="32" t="s">
        <v>50</v>
      </c>
      <c r="C65" s="33"/>
      <c r="D65" s="33">
        <v>43511</v>
      </c>
      <c r="E65" s="33">
        <v>43511</v>
      </c>
      <c r="F65" s="33">
        <v>43522</v>
      </c>
      <c r="G65" s="33">
        <v>43522</v>
      </c>
      <c r="H65" s="33">
        <v>43522</v>
      </c>
      <c r="I65" s="33">
        <v>43609</v>
      </c>
      <c r="J65" s="33">
        <v>43718</v>
      </c>
      <c r="K65" s="33">
        <v>43731</v>
      </c>
      <c r="L65" s="33">
        <v>43731</v>
      </c>
      <c r="M65" s="33">
        <v>43731</v>
      </c>
      <c r="N65" s="33">
        <v>43731</v>
      </c>
      <c r="O65" s="33">
        <v>43731</v>
      </c>
      <c r="P65" s="33">
        <v>43731</v>
      </c>
      <c r="Q65" s="33">
        <v>43780</v>
      </c>
      <c r="R65" s="33">
        <v>43964</v>
      </c>
      <c r="S65" s="33">
        <v>43983</v>
      </c>
      <c r="T65" s="58">
        <v>43983</v>
      </c>
      <c r="U65" s="58">
        <v>44061</v>
      </c>
      <c r="V65" s="58"/>
      <c r="W65" s="58"/>
      <c r="X65" s="58"/>
      <c r="Y65" s="58"/>
      <c r="Z65" s="58"/>
      <c r="AA65" s="58"/>
      <c r="AB65" s="58"/>
      <c r="AC65" s="58"/>
      <c r="AD65" s="58"/>
    </row>
    <row r="66" spans="1:30" s="31" customFormat="1" ht="14.4" customHeight="1" x14ac:dyDescent="0.3">
      <c r="A66" s="48">
        <v>10</v>
      </c>
      <c r="B66" s="49" t="s">
        <v>25</v>
      </c>
      <c r="C66" s="51"/>
      <c r="D66" s="51">
        <v>19</v>
      </c>
      <c r="E66" s="51">
        <v>9</v>
      </c>
      <c r="F66" s="51">
        <v>35</v>
      </c>
      <c r="G66" s="51">
        <v>48</v>
      </c>
      <c r="H66" s="51">
        <v>54</v>
      </c>
      <c r="I66" s="51">
        <v>11</v>
      </c>
      <c r="J66" s="51">
        <v>2</v>
      </c>
      <c r="K66" s="51">
        <v>6</v>
      </c>
      <c r="L66" s="51">
        <v>0</v>
      </c>
      <c r="M66" s="51">
        <v>5</v>
      </c>
      <c r="N66" s="51">
        <v>3</v>
      </c>
      <c r="O66" s="51">
        <v>8</v>
      </c>
      <c r="P66" s="51">
        <v>17</v>
      </c>
      <c r="Q66" s="51">
        <v>17</v>
      </c>
      <c r="R66" s="51">
        <v>17</v>
      </c>
      <c r="S66" s="51">
        <v>10</v>
      </c>
      <c r="T66" s="50">
        <v>6</v>
      </c>
      <c r="U66" s="50">
        <v>20</v>
      </c>
      <c r="V66" s="50"/>
      <c r="W66" s="50"/>
      <c r="X66" s="50"/>
      <c r="Y66" s="50"/>
      <c r="Z66" s="50"/>
      <c r="AA66" s="50"/>
      <c r="AB66" s="50"/>
      <c r="AC66" s="50"/>
      <c r="AD66" s="50"/>
    </row>
    <row r="67" spans="1:30" s="35" customFormat="1" ht="14.4" customHeight="1" x14ac:dyDescent="0.3">
      <c r="A67" s="48">
        <v>11</v>
      </c>
      <c r="B67" s="32" t="s">
        <v>51</v>
      </c>
      <c r="C67" s="33"/>
      <c r="D67" s="33">
        <v>43515</v>
      </c>
      <c r="E67" s="33">
        <v>43545</v>
      </c>
      <c r="F67" s="33">
        <v>43524</v>
      </c>
      <c r="G67" s="33">
        <v>43501</v>
      </c>
      <c r="H67" s="33">
        <v>43594</v>
      </c>
      <c r="I67" s="33">
        <v>43591</v>
      </c>
      <c r="J67" s="33">
        <v>43703</v>
      </c>
      <c r="K67" s="33">
        <v>43594</v>
      </c>
      <c r="L67" s="33">
        <v>43776</v>
      </c>
      <c r="M67" s="33">
        <v>43794</v>
      </c>
      <c r="N67" s="33">
        <v>43816</v>
      </c>
      <c r="O67" s="33">
        <v>43836</v>
      </c>
      <c r="P67" s="33">
        <v>43836</v>
      </c>
      <c r="Q67" s="33">
        <v>43857</v>
      </c>
      <c r="R67" s="33">
        <v>43900</v>
      </c>
      <c r="S67" s="33">
        <v>43958</v>
      </c>
      <c r="T67" s="58">
        <v>44011</v>
      </c>
      <c r="U67" s="58">
        <v>44033</v>
      </c>
      <c r="V67" s="58"/>
      <c r="W67" s="58"/>
      <c r="X67" s="58"/>
      <c r="Y67" s="58"/>
      <c r="Z67" s="58"/>
      <c r="AA67" s="58"/>
      <c r="AB67" s="58"/>
      <c r="AC67" s="58"/>
      <c r="AD67" s="58"/>
    </row>
    <row r="68" spans="1:30" s="31" customFormat="1" ht="14.4" customHeight="1" x14ac:dyDescent="0.3">
      <c r="A68" s="48">
        <v>12</v>
      </c>
      <c r="B68" s="49" t="s">
        <v>26</v>
      </c>
      <c r="C68" s="51"/>
      <c r="D68" s="51">
        <v>4</v>
      </c>
      <c r="E68" s="51">
        <v>3</v>
      </c>
      <c r="F68" s="51">
        <v>3</v>
      </c>
      <c r="G68" s="51">
        <v>3</v>
      </c>
      <c r="H68" s="51">
        <v>4</v>
      </c>
      <c r="I68" s="51">
        <v>3</v>
      </c>
      <c r="J68" s="51">
        <v>4</v>
      </c>
      <c r="K68" s="51">
        <v>6</v>
      </c>
      <c r="L68" s="51">
        <v>1</v>
      </c>
      <c r="M68" s="51"/>
      <c r="N68" s="51">
        <v>0</v>
      </c>
      <c r="O68" s="51">
        <v>1</v>
      </c>
      <c r="P68" s="51">
        <v>3</v>
      </c>
      <c r="Q68" s="51">
        <v>4</v>
      </c>
      <c r="R68" s="51">
        <v>0</v>
      </c>
      <c r="S68" s="51">
        <v>5</v>
      </c>
      <c r="T68" s="53">
        <v>4</v>
      </c>
      <c r="U68" s="53">
        <v>5</v>
      </c>
      <c r="V68" s="53"/>
      <c r="W68" s="53"/>
      <c r="X68" s="53"/>
      <c r="Y68" s="53"/>
      <c r="Z68" s="53"/>
      <c r="AA68" s="53"/>
      <c r="AB68" s="53"/>
      <c r="AC68" s="53"/>
      <c r="AD68" s="53"/>
    </row>
    <row r="69" spans="1:30" s="31" customFormat="1" ht="14.4" customHeight="1" x14ac:dyDescent="0.3">
      <c r="A69" s="48">
        <v>13</v>
      </c>
      <c r="B69" s="49" t="s">
        <v>27</v>
      </c>
      <c r="C69" s="54"/>
      <c r="D69" s="54">
        <v>3</v>
      </c>
      <c r="E69" s="54">
        <v>2</v>
      </c>
      <c r="F69" s="54">
        <v>2</v>
      </c>
      <c r="G69" s="54">
        <v>2</v>
      </c>
      <c r="H69" s="54">
        <v>3</v>
      </c>
      <c r="I69" s="54">
        <v>2</v>
      </c>
      <c r="J69" s="54">
        <v>4</v>
      </c>
      <c r="K69" s="54">
        <v>4</v>
      </c>
      <c r="L69" s="54">
        <v>1</v>
      </c>
      <c r="M69" s="54"/>
      <c r="N69" s="54">
        <v>0</v>
      </c>
      <c r="O69" s="54">
        <v>1</v>
      </c>
      <c r="P69" s="54">
        <v>2</v>
      </c>
      <c r="Q69" s="54">
        <v>4</v>
      </c>
      <c r="R69" s="54">
        <v>0</v>
      </c>
      <c r="S69" s="54">
        <v>3</v>
      </c>
      <c r="T69" s="53">
        <v>2</v>
      </c>
      <c r="U69" s="53">
        <v>3</v>
      </c>
      <c r="V69" s="53"/>
      <c r="W69" s="53"/>
      <c r="X69" s="53"/>
      <c r="Y69" s="53"/>
      <c r="Z69" s="53"/>
      <c r="AA69" s="53"/>
      <c r="AB69" s="53"/>
      <c r="AC69" s="53"/>
      <c r="AD69" s="53"/>
    </row>
    <row r="70" spans="1:30" s="31" customFormat="1" ht="14.4" customHeight="1" x14ac:dyDescent="0.3">
      <c r="A70" s="48">
        <v>14</v>
      </c>
      <c r="B70" s="59" t="s">
        <v>52</v>
      </c>
      <c r="C70" s="54"/>
      <c r="D70" s="54">
        <v>3</v>
      </c>
      <c r="E70" s="54">
        <v>3</v>
      </c>
      <c r="F70" s="54">
        <v>0</v>
      </c>
      <c r="G70" s="54">
        <v>1</v>
      </c>
      <c r="H70" s="54">
        <v>3</v>
      </c>
      <c r="I70" s="54">
        <v>1</v>
      </c>
      <c r="J70" s="54">
        <v>0</v>
      </c>
      <c r="K70" s="54">
        <v>0</v>
      </c>
      <c r="L70" s="54">
        <v>1</v>
      </c>
      <c r="M70" s="54"/>
      <c r="N70" s="54">
        <v>0</v>
      </c>
      <c r="O70" s="54">
        <v>0</v>
      </c>
      <c r="P70" s="54">
        <v>1</v>
      </c>
      <c r="Q70" s="54">
        <v>0</v>
      </c>
      <c r="R70" s="54">
        <v>0</v>
      </c>
      <c r="S70" s="54">
        <v>2</v>
      </c>
      <c r="T70" s="54">
        <v>2</v>
      </c>
      <c r="U70" s="54">
        <v>2</v>
      </c>
      <c r="V70" s="53"/>
      <c r="W70" s="53"/>
      <c r="X70" s="53"/>
      <c r="Y70" s="53"/>
      <c r="Z70" s="53"/>
      <c r="AA70" s="53"/>
      <c r="AB70" s="53"/>
      <c r="AC70" s="53"/>
      <c r="AD70" s="53"/>
    </row>
    <row r="71" spans="1:30" s="31" customFormat="1" ht="14.4" customHeight="1" x14ac:dyDescent="0.3">
      <c r="A71" s="48">
        <v>15</v>
      </c>
      <c r="B71" s="59" t="s">
        <v>53</v>
      </c>
      <c r="C71" s="54"/>
      <c r="D71" s="54">
        <v>4</v>
      </c>
      <c r="E71" s="54">
        <v>4</v>
      </c>
      <c r="F71" s="54">
        <v>5</v>
      </c>
      <c r="G71" s="54">
        <v>7</v>
      </c>
      <c r="H71" s="54">
        <v>8</v>
      </c>
      <c r="I71" s="54">
        <v>8</v>
      </c>
      <c r="J71" s="54">
        <v>0</v>
      </c>
      <c r="K71" s="54">
        <v>3</v>
      </c>
      <c r="L71" s="54">
        <v>18</v>
      </c>
      <c r="M71" s="54">
        <v>22</v>
      </c>
      <c r="N71" s="54">
        <v>20</v>
      </c>
      <c r="O71" s="54">
        <v>16</v>
      </c>
      <c r="P71" s="54">
        <v>14</v>
      </c>
      <c r="Q71" s="54">
        <v>2</v>
      </c>
      <c r="R71" s="54">
        <v>0</v>
      </c>
      <c r="S71" s="54">
        <v>3</v>
      </c>
      <c r="T71" s="54">
        <v>6</v>
      </c>
      <c r="U71" s="54">
        <v>0</v>
      </c>
      <c r="V71" s="53"/>
      <c r="W71" s="53"/>
      <c r="X71" s="53"/>
      <c r="Y71" s="53"/>
      <c r="Z71" s="53"/>
      <c r="AA71" s="53"/>
      <c r="AB71" s="53"/>
      <c r="AC71" s="53"/>
      <c r="AD71" s="53"/>
    </row>
    <row r="72" spans="1:30" s="57" customFormat="1" ht="26.4" customHeight="1" x14ac:dyDescent="0.3">
      <c r="A72" s="55">
        <v>16</v>
      </c>
      <c r="B72" s="43" t="s">
        <v>28</v>
      </c>
      <c r="C72" s="56">
        <f t="shared" ref="C72:AD72" si="19">SUM(C73:C76)</f>
        <v>0</v>
      </c>
      <c r="D72" s="56">
        <f t="shared" si="19"/>
        <v>35</v>
      </c>
      <c r="E72" s="56">
        <f t="shared" si="19"/>
        <v>14</v>
      </c>
      <c r="F72" s="56">
        <f t="shared" si="19"/>
        <v>84</v>
      </c>
      <c r="G72" s="56">
        <f t="shared" si="19"/>
        <v>27</v>
      </c>
      <c r="H72" s="56">
        <f t="shared" si="19"/>
        <v>32</v>
      </c>
      <c r="I72" s="56">
        <f t="shared" si="19"/>
        <v>67</v>
      </c>
      <c r="J72" s="56">
        <f t="shared" si="19"/>
        <v>49</v>
      </c>
      <c r="K72" s="56">
        <f t="shared" si="19"/>
        <v>31</v>
      </c>
      <c r="L72" s="56">
        <f t="shared" si="19"/>
        <v>69</v>
      </c>
      <c r="M72" s="56">
        <f t="shared" si="19"/>
        <v>30</v>
      </c>
      <c r="N72" s="56">
        <f t="shared" si="19"/>
        <v>3</v>
      </c>
      <c r="O72" s="56">
        <f t="shared" si="19"/>
        <v>27</v>
      </c>
      <c r="P72" s="56">
        <f t="shared" si="19"/>
        <v>20</v>
      </c>
      <c r="Q72" s="56">
        <f t="shared" si="19"/>
        <v>31</v>
      </c>
      <c r="R72" s="56">
        <f t="shared" si="19"/>
        <v>42</v>
      </c>
      <c r="S72" s="56">
        <f t="shared" si="19"/>
        <v>40</v>
      </c>
      <c r="T72" s="56">
        <f t="shared" si="19"/>
        <v>86</v>
      </c>
      <c r="U72" s="56">
        <f t="shared" si="19"/>
        <v>4</v>
      </c>
      <c r="V72" s="56">
        <f t="shared" si="19"/>
        <v>0</v>
      </c>
      <c r="W72" s="56">
        <f t="shared" si="19"/>
        <v>0</v>
      </c>
      <c r="X72" s="56">
        <f t="shared" si="19"/>
        <v>0</v>
      </c>
      <c r="Y72" s="56">
        <f t="shared" si="19"/>
        <v>0</v>
      </c>
      <c r="Z72" s="56">
        <f t="shared" si="19"/>
        <v>0</v>
      </c>
      <c r="AA72" s="56">
        <f t="shared" si="19"/>
        <v>0</v>
      </c>
      <c r="AB72" s="56">
        <f t="shared" si="19"/>
        <v>0</v>
      </c>
      <c r="AC72" s="56">
        <f t="shared" si="19"/>
        <v>0</v>
      </c>
      <c r="AD72" s="56">
        <f t="shared" si="19"/>
        <v>0</v>
      </c>
    </row>
    <row r="73" spans="1:30" s="31" customFormat="1" ht="14.4" customHeight="1" x14ac:dyDescent="0.3">
      <c r="A73" s="48"/>
      <c r="B73" s="61" t="s">
        <v>29</v>
      </c>
      <c r="C73" s="51"/>
      <c r="D73" s="51">
        <v>2</v>
      </c>
      <c r="E73" s="51">
        <v>5</v>
      </c>
      <c r="F73" s="51">
        <v>22</v>
      </c>
      <c r="G73" s="51">
        <v>3</v>
      </c>
      <c r="H73" s="51">
        <v>10</v>
      </c>
      <c r="I73" s="51">
        <v>21</v>
      </c>
      <c r="J73" s="51">
        <v>19</v>
      </c>
      <c r="K73" s="51">
        <v>7</v>
      </c>
      <c r="L73" s="51">
        <v>22</v>
      </c>
      <c r="M73" s="51">
        <v>6</v>
      </c>
      <c r="N73" s="51">
        <v>0</v>
      </c>
      <c r="O73" s="51">
        <v>15</v>
      </c>
      <c r="P73" s="51">
        <v>11</v>
      </c>
      <c r="Q73" s="51">
        <v>12</v>
      </c>
      <c r="R73" s="51">
        <v>10</v>
      </c>
      <c r="S73" s="51">
        <v>6</v>
      </c>
      <c r="T73" s="53">
        <v>0</v>
      </c>
      <c r="U73" s="53">
        <v>3</v>
      </c>
      <c r="V73" s="53"/>
      <c r="W73" s="53"/>
      <c r="X73" s="53"/>
      <c r="Y73" s="53"/>
      <c r="Z73" s="53"/>
      <c r="AA73" s="53"/>
      <c r="AB73" s="53"/>
      <c r="AC73" s="53"/>
      <c r="AD73" s="53"/>
    </row>
    <row r="74" spans="1:30" s="31" customFormat="1" ht="14.4" customHeight="1" x14ac:dyDescent="0.3">
      <c r="A74" s="48"/>
      <c r="B74" s="61" t="s">
        <v>30</v>
      </c>
      <c r="C74" s="51"/>
      <c r="D74" s="51">
        <v>23</v>
      </c>
      <c r="E74" s="51">
        <v>6</v>
      </c>
      <c r="F74" s="51">
        <v>37</v>
      </c>
      <c r="G74" s="51">
        <v>24</v>
      </c>
      <c r="H74" s="51">
        <v>19</v>
      </c>
      <c r="I74" s="51">
        <v>36</v>
      </c>
      <c r="J74" s="51">
        <v>25</v>
      </c>
      <c r="K74" s="51">
        <v>13</v>
      </c>
      <c r="L74" s="51">
        <v>30</v>
      </c>
      <c r="M74" s="51">
        <v>10</v>
      </c>
      <c r="N74" s="51">
        <v>3</v>
      </c>
      <c r="O74" s="51">
        <v>8</v>
      </c>
      <c r="P74" s="51">
        <v>8</v>
      </c>
      <c r="Q74" s="51">
        <v>18</v>
      </c>
      <c r="R74" s="51">
        <v>7</v>
      </c>
      <c r="S74" s="51">
        <v>4</v>
      </c>
      <c r="T74" s="53">
        <v>0</v>
      </c>
      <c r="U74" s="53">
        <v>0</v>
      </c>
      <c r="V74" s="53"/>
      <c r="W74" s="53"/>
      <c r="X74" s="53"/>
      <c r="Y74" s="53"/>
      <c r="Z74" s="53"/>
      <c r="AA74" s="53"/>
      <c r="AB74" s="53"/>
      <c r="AC74" s="53"/>
      <c r="AD74" s="53"/>
    </row>
    <row r="75" spans="1:30" s="31" customFormat="1" ht="14.4" customHeight="1" x14ac:dyDescent="0.3">
      <c r="A75" s="48"/>
      <c r="B75" s="61" t="s">
        <v>31</v>
      </c>
      <c r="C75" s="51"/>
      <c r="D75" s="51">
        <v>9</v>
      </c>
      <c r="E75" s="51">
        <v>3</v>
      </c>
      <c r="F75" s="51">
        <v>22</v>
      </c>
      <c r="G75" s="51">
        <v>0</v>
      </c>
      <c r="H75" s="51">
        <v>3</v>
      </c>
      <c r="I75" s="51">
        <v>10</v>
      </c>
      <c r="J75" s="51">
        <v>5</v>
      </c>
      <c r="K75" s="51">
        <v>10</v>
      </c>
      <c r="L75" s="51">
        <v>17</v>
      </c>
      <c r="M75" s="51">
        <v>14</v>
      </c>
      <c r="N75" s="51">
        <v>0</v>
      </c>
      <c r="O75" s="51">
        <v>4</v>
      </c>
      <c r="P75" s="51">
        <v>1</v>
      </c>
      <c r="Q75" s="51">
        <v>1</v>
      </c>
      <c r="R75" s="51">
        <v>25</v>
      </c>
      <c r="S75" s="51">
        <v>30</v>
      </c>
      <c r="T75" s="53">
        <v>86</v>
      </c>
      <c r="U75" s="53">
        <v>1</v>
      </c>
      <c r="V75" s="53"/>
      <c r="W75" s="53"/>
      <c r="X75" s="53"/>
      <c r="Y75" s="53"/>
      <c r="Z75" s="53"/>
      <c r="AA75" s="53"/>
      <c r="AB75" s="53"/>
      <c r="AC75" s="53"/>
      <c r="AD75" s="53"/>
    </row>
    <row r="76" spans="1:30" s="31" customFormat="1" ht="14.4" customHeight="1" x14ac:dyDescent="0.3">
      <c r="A76" s="48"/>
      <c r="B76" s="61" t="s">
        <v>32</v>
      </c>
      <c r="C76" s="51"/>
      <c r="D76" s="51">
        <v>1</v>
      </c>
      <c r="E76" s="51">
        <v>0</v>
      </c>
      <c r="F76" s="51">
        <v>3</v>
      </c>
      <c r="G76" s="51">
        <v>0</v>
      </c>
      <c r="H76" s="51">
        <v>0</v>
      </c>
      <c r="I76" s="51">
        <v>0</v>
      </c>
      <c r="J76" s="51">
        <v>0</v>
      </c>
      <c r="K76" s="51">
        <v>1</v>
      </c>
      <c r="L76" s="51">
        <v>0</v>
      </c>
      <c r="M76" s="51">
        <v>0</v>
      </c>
      <c r="N76" s="51">
        <v>0</v>
      </c>
      <c r="O76" s="51">
        <v>0</v>
      </c>
      <c r="P76" s="51">
        <v>0</v>
      </c>
      <c r="Q76" s="51">
        <v>0</v>
      </c>
      <c r="R76" s="51">
        <v>0</v>
      </c>
      <c r="S76" s="51">
        <v>0</v>
      </c>
      <c r="T76" s="53">
        <v>0</v>
      </c>
      <c r="U76" s="53">
        <v>0</v>
      </c>
      <c r="V76" s="53"/>
      <c r="W76" s="53"/>
      <c r="X76" s="53"/>
      <c r="Y76" s="53"/>
      <c r="Z76" s="53"/>
      <c r="AA76" s="53"/>
      <c r="AB76" s="53"/>
      <c r="AC76" s="53"/>
      <c r="AD76" s="53"/>
    </row>
    <row r="77" spans="1:30" s="57" customFormat="1" ht="14.4" customHeight="1" x14ac:dyDescent="0.3">
      <c r="A77" s="55">
        <v>17</v>
      </c>
      <c r="B77" s="43" t="s">
        <v>54</v>
      </c>
      <c r="C77" s="62">
        <f>SUM(C78:C79)</f>
        <v>0</v>
      </c>
      <c r="D77" s="62">
        <f t="shared" ref="D77:AD77" si="20">SUM(D78:D80)</f>
        <v>1</v>
      </c>
      <c r="E77" s="62">
        <f t="shared" si="20"/>
        <v>1</v>
      </c>
      <c r="F77" s="62">
        <f t="shared" si="20"/>
        <v>1</v>
      </c>
      <c r="G77" s="62">
        <f t="shared" si="20"/>
        <v>7</v>
      </c>
      <c r="H77" s="62">
        <f t="shared" si="20"/>
        <v>4</v>
      </c>
      <c r="I77" s="62">
        <f t="shared" si="20"/>
        <v>1</v>
      </c>
      <c r="J77" s="62">
        <f t="shared" si="20"/>
        <v>5</v>
      </c>
      <c r="K77" s="62">
        <f t="shared" si="20"/>
        <v>4</v>
      </c>
      <c r="L77" s="62">
        <f t="shared" si="20"/>
        <v>1</v>
      </c>
      <c r="M77" s="62">
        <f t="shared" si="20"/>
        <v>8</v>
      </c>
      <c r="N77" s="62">
        <f t="shared" si="20"/>
        <v>1</v>
      </c>
      <c r="O77" s="62">
        <f t="shared" si="20"/>
        <v>1</v>
      </c>
      <c r="P77" s="62">
        <f t="shared" si="20"/>
        <v>1</v>
      </c>
      <c r="Q77" s="62">
        <f t="shared" si="20"/>
        <v>9</v>
      </c>
      <c r="R77" s="62">
        <f t="shared" si="20"/>
        <v>0</v>
      </c>
      <c r="S77" s="62">
        <f t="shared" si="20"/>
        <v>1</v>
      </c>
      <c r="T77" s="62">
        <f t="shared" si="20"/>
        <v>1</v>
      </c>
      <c r="U77" s="62">
        <f t="shared" si="20"/>
        <v>0</v>
      </c>
      <c r="V77" s="62">
        <f t="shared" si="20"/>
        <v>0</v>
      </c>
      <c r="W77" s="62">
        <f t="shared" si="20"/>
        <v>0</v>
      </c>
      <c r="X77" s="62">
        <f t="shared" si="20"/>
        <v>0</v>
      </c>
      <c r="Y77" s="62">
        <f t="shared" si="20"/>
        <v>0</v>
      </c>
      <c r="Z77" s="62">
        <f t="shared" si="20"/>
        <v>0</v>
      </c>
      <c r="AA77" s="62">
        <f t="shared" si="20"/>
        <v>0</v>
      </c>
      <c r="AB77" s="62">
        <f t="shared" si="20"/>
        <v>0</v>
      </c>
      <c r="AC77" s="62">
        <f t="shared" si="20"/>
        <v>0</v>
      </c>
      <c r="AD77" s="62">
        <f t="shared" si="20"/>
        <v>0</v>
      </c>
    </row>
    <row r="78" spans="1:30" s="31" customFormat="1" ht="14.4" customHeight="1" x14ac:dyDescent="0.3">
      <c r="A78" s="48"/>
      <c r="B78" s="63" t="s">
        <v>39</v>
      </c>
      <c r="C78" s="54"/>
      <c r="D78" s="54">
        <v>1</v>
      </c>
      <c r="E78" s="54">
        <v>1</v>
      </c>
      <c r="F78" s="54">
        <v>1</v>
      </c>
      <c r="G78" s="54">
        <v>7</v>
      </c>
      <c r="H78" s="54">
        <v>4</v>
      </c>
      <c r="I78" s="54">
        <v>1</v>
      </c>
      <c r="J78" s="54">
        <v>5</v>
      </c>
      <c r="K78" s="54">
        <v>4</v>
      </c>
      <c r="L78" s="54">
        <v>1</v>
      </c>
      <c r="M78" s="54">
        <v>8</v>
      </c>
      <c r="N78" s="54">
        <v>1</v>
      </c>
      <c r="O78" s="54">
        <v>1</v>
      </c>
      <c r="P78" s="54">
        <v>1</v>
      </c>
      <c r="Q78" s="54">
        <v>9</v>
      </c>
      <c r="R78" s="54"/>
      <c r="S78" s="54">
        <v>1</v>
      </c>
      <c r="T78" s="53">
        <v>1</v>
      </c>
      <c r="U78" s="53"/>
      <c r="V78" s="53"/>
      <c r="W78" s="53"/>
      <c r="X78" s="53"/>
      <c r="Y78" s="53"/>
      <c r="Z78" s="53"/>
      <c r="AA78" s="53"/>
      <c r="AB78" s="53"/>
      <c r="AC78" s="53"/>
      <c r="AD78" s="53"/>
    </row>
    <row r="79" spans="1:30" ht="14.4" hidden="1" customHeight="1" x14ac:dyDescent="0.3">
      <c r="A79" s="64"/>
      <c r="B79" s="66" t="s">
        <v>57</v>
      </c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</row>
    <row r="80" spans="1:30" x14ac:dyDescent="0.3">
      <c r="A80" s="64"/>
      <c r="B80" s="63" t="s">
        <v>10</v>
      </c>
      <c r="C80" s="65">
        <v>0</v>
      </c>
      <c r="D80" s="65">
        <v>0</v>
      </c>
      <c r="E80" s="65">
        <v>0</v>
      </c>
      <c r="F80" s="65">
        <v>0</v>
      </c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</row>
    <row r="81" spans="1:30" ht="15" customHeight="1" x14ac:dyDescent="0.3">
      <c r="A81" s="162" t="s">
        <v>58</v>
      </c>
      <c r="B81" s="162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</row>
    <row r="82" spans="1:30" s="31" customFormat="1" ht="14.4" customHeight="1" x14ac:dyDescent="0.3">
      <c r="A82" s="48">
        <v>1</v>
      </c>
      <c r="B82" s="49" t="s">
        <v>42</v>
      </c>
      <c r="C82" s="51"/>
      <c r="D82" s="51">
        <v>450</v>
      </c>
      <c r="E82" s="52">
        <v>418</v>
      </c>
      <c r="F82" s="52">
        <v>431</v>
      </c>
      <c r="G82" s="52">
        <v>415</v>
      </c>
      <c r="H82" s="52">
        <v>401</v>
      </c>
      <c r="I82" s="52">
        <v>356</v>
      </c>
      <c r="J82" s="52">
        <v>343</v>
      </c>
      <c r="K82" s="52">
        <v>351</v>
      </c>
      <c r="L82" s="52">
        <v>340</v>
      </c>
      <c r="M82" s="52">
        <v>290</v>
      </c>
      <c r="N82" s="52">
        <v>215</v>
      </c>
      <c r="O82" s="52">
        <v>222</v>
      </c>
      <c r="P82" s="52">
        <v>242</v>
      </c>
      <c r="Q82" s="52">
        <v>211</v>
      </c>
      <c r="R82" s="52">
        <v>180</v>
      </c>
      <c r="S82" s="52">
        <v>189</v>
      </c>
      <c r="T82" s="53">
        <v>178</v>
      </c>
      <c r="U82" s="53">
        <v>129</v>
      </c>
      <c r="V82" s="53"/>
      <c r="W82" s="53"/>
      <c r="X82" s="53"/>
      <c r="Y82" s="53"/>
      <c r="Z82" s="53"/>
      <c r="AA82" s="53"/>
      <c r="AB82" s="53"/>
      <c r="AC82" s="53"/>
      <c r="AD82" s="53"/>
    </row>
    <row r="83" spans="1:30" s="31" customFormat="1" ht="14.4" customHeight="1" x14ac:dyDescent="0.3">
      <c r="A83" s="48">
        <v>2</v>
      </c>
      <c r="B83" s="49" t="s">
        <v>43</v>
      </c>
      <c r="C83" s="54"/>
      <c r="D83" s="54">
        <v>15</v>
      </c>
      <c r="E83" s="54">
        <v>22</v>
      </c>
      <c r="F83" s="54">
        <v>5</v>
      </c>
      <c r="G83" s="54">
        <v>29</v>
      </c>
      <c r="H83" s="54">
        <v>7</v>
      </c>
      <c r="I83" s="54">
        <v>18</v>
      </c>
      <c r="J83" s="54">
        <v>8</v>
      </c>
      <c r="K83" s="54">
        <v>15</v>
      </c>
      <c r="L83" s="54">
        <v>13</v>
      </c>
      <c r="M83" s="54">
        <v>13</v>
      </c>
      <c r="N83" s="54">
        <v>9</v>
      </c>
      <c r="O83" s="54">
        <v>28</v>
      </c>
      <c r="P83" s="54">
        <v>17</v>
      </c>
      <c r="Q83" s="54">
        <v>13</v>
      </c>
      <c r="R83" s="54">
        <v>8</v>
      </c>
      <c r="S83" s="54">
        <v>8</v>
      </c>
      <c r="T83" s="53">
        <v>10</v>
      </c>
      <c r="U83" s="53">
        <v>4</v>
      </c>
      <c r="V83" s="53"/>
      <c r="W83" s="53"/>
      <c r="X83" s="53"/>
      <c r="Y83" s="53"/>
      <c r="Z83" s="53"/>
      <c r="AA83" s="53"/>
      <c r="AB83" s="53"/>
      <c r="AC83" s="53"/>
      <c r="AD83" s="53"/>
    </row>
    <row r="84" spans="1:30" s="31" customFormat="1" ht="14.4" customHeight="1" x14ac:dyDescent="0.3">
      <c r="A84" s="48">
        <v>3</v>
      </c>
      <c r="B84" s="49" t="s">
        <v>44</v>
      </c>
      <c r="C84" s="51"/>
      <c r="D84" s="51">
        <v>0</v>
      </c>
      <c r="E84" s="51">
        <v>3</v>
      </c>
      <c r="F84" s="51">
        <v>0</v>
      </c>
      <c r="G84" s="51">
        <v>6</v>
      </c>
      <c r="H84" s="51">
        <v>1</v>
      </c>
      <c r="I84" s="51">
        <v>0</v>
      </c>
      <c r="J84" s="51">
        <v>0</v>
      </c>
      <c r="K84" s="51">
        <v>1</v>
      </c>
      <c r="L84" s="51">
        <v>0</v>
      </c>
      <c r="M84" s="51">
        <v>0</v>
      </c>
      <c r="N84" s="51">
        <v>0</v>
      </c>
      <c r="O84" s="51">
        <v>0</v>
      </c>
      <c r="P84" s="51">
        <v>3</v>
      </c>
      <c r="Q84" s="51">
        <v>0</v>
      </c>
      <c r="R84" s="51">
        <v>0</v>
      </c>
      <c r="S84" s="51">
        <v>0</v>
      </c>
      <c r="T84" s="53">
        <v>1</v>
      </c>
      <c r="U84" s="53">
        <v>2</v>
      </c>
      <c r="V84" s="53"/>
      <c r="W84" s="53"/>
      <c r="X84" s="53"/>
      <c r="Y84" s="53"/>
      <c r="Z84" s="53"/>
      <c r="AA84" s="53"/>
      <c r="AB84" s="53"/>
      <c r="AC84" s="53"/>
      <c r="AD84" s="53"/>
    </row>
    <row r="85" spans="1:30" s="31" customFormat="1" ht="14.4" customHeight="1" x14ac:dyDescent="0.3">
      <c r="A85" s="48">
        <v>4</v>
      </c>
      <c r="B85" s="49" t="s">
        <v>45</v>
      </c>
      <c r="C85" s="51"/>
      <c r="D85" s="51">
        <v>47</v>
      </c>
      <c r="E85" s="51">
        <v>12</v>
      </c>
      <c r="F85" s="51">
        <v>21</v>
      </c>
      <c r="G85" s="51">
        <v>49</v>
      </c>
      <c r="H85" s="51">
        <v>53</v>
      </c>
      <c r="I85" s="51">
        <v>31</v>
      </c>
      <c r="J85" s="51">
        <v>0</v>
      </c>
      <c r="K85" s="51">
        <v>27</v>
      </c>
      <c r="L85" s="51">
        <v>63</v>
      </c>
      <c r="M85" s="51">
        <v>88</v>
      </c>
      <c r="N85" s="51">
        <v>3</v>
      </c>
      <c r="O85" s="51">
        <v>9</v>
      </c>
      <c r="P85" s="51">
        <v>51</v>
      </c>
      <c r="Q85" s="51">
        <v>45</v>
      </c>
      <c r="R85" s="51">
        <v>0</v>
      </c>
      <c r="S85" s="51">
        <v>19</v>
      </c>
      <c r="T85" s="53">
        <v>58</v>
      </c>
      <c r="U85" s="53">
        <v>33</v>
      </c>
      <c r="V85" s="53"/>
      <c r="W85" s="53"/>
      <c r="X85" s="53"/>
      <c r="Y85" s="53"/>
      <c r="Z85" s="53"/>
      <c r="AA85" s="53"/>
      <c r="AB85" s="53"/>
      <c r="AC85" s="53"/>
      <c r="AD85" s="53"/>
    </row>
    <row r="86" spans="1:30" s="57" customFormat="1" ht="14.4" customHeight="1" x14ac:dyDescent="0.3">
      <c r="A86" s="55">
        <v>5</v>
      </c>
      <c r="B86" s="43" t="s">
        <v>46</v>
      </c>
      <c r="C86" s="56">
        <f t="shared" ref="C86:AD86" si="21">C87+C88</f>
        <v>0</v>
      </c>
      <c r="D86" s="56">
        <f t="shared" si="21"/>
        <v>418</v>
      </c>
      <c r="E86" s="56">
        <f t="shared" si="21"/>
        <v>431</v>
      </c>
      <c r="F86" s="56">
        <f t="shared" si="21"/>
        <v>415</v>
      </c>
      <c r="G86" s="56">
        <f t="shared" si="21"/>
        <v>401</v>
      </c>
      <c r="H86" s="56">
        <f t="shared" si="21"/>
        <v>356</v>
      </c>
      <c r="I86" s="56">
        <f t="shared" si="21"/>
        <v>343</v>
      </c>
      <c r="J86" s="56">
        <f t="shared" si="21"/>
        <v>351</v>
      </c>
      <c r="K86" s="56">
        <f t="shared" si="21"/>
        <v>340</v>
      </c>
      <c r="L86" s="56">
        <f t="shared" si="21"/>
        <v>290</v>
      </c>
      <c r="M86" s="56">
        <f t="shared" si="21"/>
        <v>88</v>
      </c>
      <c r="N86" s="56">
        <f t="shared" si="21"/>
        <v>222</v>
      </c>
      <c r="O86" s="56">
        <f t="shared" si="21"/>
        <v>241</v>
      </c>
      <c r="P86" s="56">
        <f t="shared" si="21"/>
        <v>211</v>
      </c>
      <c r="Q86" s="56">
        <f t="shared" si="21"/>
        <v>180</v>
      </c>
      <c r="R86" s="56">
        <f t="shared" si="21"/>
        <v>189</v>
      </c>
      <c r="S86" s="56">
        <f t="shared" si="21"/>
        <v>178</v>
      </c>
      <c r="T86" s="56">
        <f t="shared" si="21"/>
        <v>131</v>
      </c>
      <c r="U86" s="56">
        <f t="shared" si="21"/>
        <v>102</v>
      </c>
      <c r="V86" s="56">
        <f t="shared" si="21"/>
        <v>0</v>
      </c>
      <c r="W86" s="56">
        <f t="shared" si="21"/>
        <v>0</v>
      </c>
      <c r="X86" s="56">
        <f t="shared" si="21"/>
        <v>0</v>
      </c>
      <c r="Y86" s="56">
        <f t="shared" si="21"/>
        <v>0</v>
      </c>
      <c r="Z86" s="56">
        <f t="shared" si="21"/>
        <v>0</v>
      </c>
      <c r="AA86" s="56">
        <f t="shared" si="21"/>
        <v>0</v>
      </c>
      <c r="AB86" s="56">
        <f t="shared" si="21"/>
        <v>0</v>
      </c>
      <c r="AC86" s="56">
        <f t="shared" si="21"/>
        <v>0</v>
      </c>
      <c r="AD86" s="56">
        <f t="shared" si="21"/>
        <v>0</v>
      </c>
    </row>
    <row r="87" spans="1:30" s="31" customFormat="1" ht="14.4" customHeight="1" x14ac:dyDescent="0.3">
      <c r="A87" s="48">
        <v>6</v>
      </c>
      <c r="B87" s="49" t="s">
        <v>47</v>
      </c>
      <c r="C87" s="51"/>
      <c r="D87" s="51">
        <v>418</v>
      </c>
      <c r="E87" s="51">
        <v>431</v>
      </c>
      <c r="F87" s="51">
        <v>415</v>
      </c>
      <c r="G87" s="51">
        <v>401</v>
      </c>
      <c r="H87" s="51">
        <v>356</v>
      </c>
      <c r="I87" s="51">
        <v>343</v>
      </c>
      <c r="J87" s="51">
        <v>351</v>
      </c>
      <c r="K87" s="51">
        <v>340</v>
      </c>
      <c r="L87" s="51">
        <v>290</v>
      </c>
      <c r="M87" s="51">
        <v>88</v>
      </c>
      <c r="N87" s="51">
        <v>222</v>
      </c>
      <c r="O87" s="51">
        <v>241</v>
      </c>
      <c r="P87" s="51">
        <v>211</v>
      </c>
      <c r="Q87" s="51">
        <v>180</v>
      </c>
      <c r="R87" s="51">
        <v>189</v>
      </c>
      <c r="S87" s="51">
        <v>178</v>
      </c>
      <c r="T87" s="53">
        <v>131</v>
      </c>
      <c r="U87" s="53">
        <v>102</v>
      </c>
      <c r="V87" s="53"/>
      <c r="W87" s="53"/>
      <c r="X87" s="53"/>
      <c r="Y87" s="53"/>
      <c r="Z87" s="53"/>
      <c r="AA87" s="53"/>
      <c r="AB87" s="53"/>
      <c r="AC87" s="53"/>
      <c r="AD87" s="53"/>
    </row>
    <row r="88" spans="1:30" s="31" customFormat="1" ht="14.4" customHeight="1" x14ac:dyDescent="0.3">
      <c r="A88" s="48">
        <v>7</v>
      </c>
      <c r="B88" s="49" t="s">
        <v>56</v>
      </c>
      <c r="C88" s="51"/>
      <c r="D88" s="51">
        <v>0</v>
      </c>
      <c r="E88" s="51">
        <v>0</v>
      </c>
      <c r="F88" s="51">
        <v>0</v>
      </c>
      <c r="G88" s="51">
        <v>0</v>
      </c>
      <c r="H88" s="51">
        <v>0</v>
      </c>
      <c r="I88" s="51">
        <v>0</v>
      </c>
      <c r="J88" s="51">
        <v>0</v>
      </c>
      <c r="K88" s="51">
        <v>0</v>
      </c>
      <c r="L88" s="51">
        <v>0</v>
      </c>
      <c r="M88" s="51">
        <v>0</v>
      </c>
      <c r="N88" s="51">
        <v>0</v>
      </c>
      <c r="O88" s="51">
        <v>0</v>
      </c>
      <c r="P88" s="51">
        <v>0</v>
      </c>
      <c r="Q88" s="51">
        <v>0</v>
      </c>
      <c r="R88" s="51">
        <v>0</v>
      </c>
      <c r="S88" s="51">
        <v>0</v>
      </c>
      <c r="T88" s="53">
        <v>0</v>
      </c>
      <c r="U88" s="53">
        <v>0</v>
      </c>
      <c r="V88" s="53"/>
      <c r="W88" s="53"/>
      <c r="X88" s="53"/>
      <c r="Y88" s="53"/>
      <c r="Z88" s="53"/>
      <c r="AA88" s="53"/>
      <c r="AB88" s="53"/>
      <c r="AC88" s="53"/>
      <c r="AD88" s="53"/>
    </row>
    <row r="89" spans="1:30" s="35" customFormat="1" ht="14.4" customHeight="1" x14ac:dyDescent="0.3">
      <c r="A89" s="48">
        <v>8</v>
      </c>
      <c r="B89" s="32" t="s">
        <v>49</v>
      </c>
      <c r="C89" s="33"/>
      <c r="D89" s="33">
        <v>43271</v>
      </c>
      <c r="E89" s="33">
        <v>43298</v>
      </c>
      <c r="F89" s="33">
        <v>43482</v>
      </c>
      <c r="G89" s="33">
        <v>43482</v>
      </c>
      <c r="H89" s="33">
        <v>43487</v>
      </c>
      <c r="I89" s="33">
        <v>43647</v>
      </c>
      <c r="J89" s="33">
        <v>43664</v>
      </c>
      <c r="K89" s="33">
        <v>43664</v>
      </c>
      <c r="L89" s="33">
        <v>43725</v>
      </c>
      <c r="M89" s="33">
        <v>43803</v>
      </c>
      <c r="N89" s="33">
        <v>43803</v>
      </c>
      <c r="O89" s="33">
        <v>43854</v>
      </c>
      <c r="P89" s="33">
        <v>43889</v>
      </c>
      <c r="Q89" s="33">
        <v>43922</v>
      </c>
      <c r="R89" s="33">
        <v>43964</v>
      </c>
      <c r="S89" s="33">
        <v>43991</v>
      </c>
      <c r="T89" s="58">
        <v>44021</v>
      </c>
      <c r="U89" s="58">
        <v>44048</v>
      </c>
      <c r="V89" s="58"/>
      <c r="W89" s="58"/>
      <c r="X89" s="58"/>
      <c r="Y89" s="58"/>
      <c r="Z89" s="58"/>
      <c r="AA89" s="58"/>
      <c r="AB89" s="58"/>
      <c r="AC89" s="58"/>
      <c r="AD89" s="58"/>
    </row>
    <row r="90" spans="1:30" s="35" customFormat="1" ht="26.4" customHeight="1" x14ac:dyDescent="0.3">
      <c r="A90" s="48">
        <v>9</v>
      </c>
      <c r="B90" s="32" t="s">
        <v>50</v>
      </c>
      <c r="C90" s="33"/>
      <c r="D90" s="33">
        <v>43508</v>
      </c>
      <c r="E90" s="33">
        <v>43488</v>
      </c>
      <c r="F90" s="33">
        <v>43488</v>
      </c>
      <c r="G90" s="33">
        <v>43605</v>
      </c>
      <c r="H90" s="33">
        <v>43649</v>
      </c>
      <c r="I90" s="33">
        <v>43668</v>
      </c>
      <c r="J90" s="33">
        <v>43668</v>
      </c>
      <c r="K90" s="33">
        <v>43668</v>
      </c>
      <c r="L90" s="33">
        <v>43753</v>
      </c>
      <c r="M90" s="33">
        <v>43804</v>
      </c>
      <c r="N90" s="33">
        <v>43804</v>
      </c>
      <c r="O90" s="33">
        <v>43804</v>
      </c>
      <c r="P90" s="33">
        <v>43873</v>
      </c>
      <c r="Q90" s="33">
        <v>43916</v>
      </c>
      <c r="R90" s="33">
        <v>43956</v>
      </c>
      <c r="S90" s="33">
        <v>43958</v>
      </c>
      <c r="T90" s="58">
        <v>44019</v>
      </c>
      <c r="U90" s="58">
        <v>44026</v>
      </c>
      <c r="V90" s="58"/>
      <c r="W90" s="58"/>
      <c r="X90" s="58"/>
      <c r="Y90" s="58"/>
      <c r="Z90" s="58"/>
      <c r="AA90" s="58"/>
      <c r="AB90" s="58"/>
      <c r="AC90" s="58"/>
      <c r="AD90" s="58"/>
    </row>
    <row r="91" spans="1:30" s="31" customFormat="1" ht="14.4" customHeight="1" x14ac:dyDescent="0.3">
      <c r="A91" s="48">
        <v>10</v>
      </c>
      <c r="B91" s="49" t="s">
        <v>25</v>
      </c>
      <c r="C91" s="51"/>
      <c r="D91" s="51">
        <v>29</v>
      </c>
      <c r="E91" s="51">
        <v>18</v>
      </c>
      <c r="F91" s="51">
        <v>24</v>
      </c>
      <c r="G91" s="51">
        <v>20</v>
      </c>
      <c r="H91" s="51">
        <v>13</v>
      </c>
      <c r="I91" s="51">
        <v>7</v>
      </c>
      <c r="J91" s="51">
        <v>20</v>
      </c>
      <c r="K91" s="51">
        <v>9</v>
      </c>
      <c r="L91" s="51">
        <v>0</v>
      </c>
      <c r="M91" s="51">
        <v>2</v>
      </c>
      <c r="N91" s="51">
        <v>3</v>
      </c>
      <c r="O91" s="51">
        <v>14</v>
      </c>
      <c r="P91" s="51">
        <v>4</v>
      </c>
      <c r="Q91" s="51">
        <v>6</v>
      </c>
      <c r="R91" s="51">
        <v>6</v>
      </c>
      <c r="S91" s="51">
        <v>2</v>
      </c>
      <c r="T91" s="50">
        <v>7</v>
      </c>
      <c r="U91" s="50">
        <v>5</v>
      </c>
      <c r="V91" s="50"/>
      <c r="W91" s="50"/>
      <c r="X91" s="50"/>
      <c r="Y91" s="50"/>
      <c r="Z91" s="50"/>
      <c r="AA91" s="50"/>
      <c r="AB91" s="50"/>
      <c r="AC91" s="50"/>
      <c r="AD91" s="50"/>
    </row>
    <row r="92" spans="1:30" s="35" customFormat="1" ht="14.4" customHeight="1" x14ac:dyDescent="0.3">
      <c r="A92" s="48">
        <v>11</v>
      </c>
      <c r="B92" s="32" t="s">
        <v>51</v>
      </c>
      <c r="C92" s="33"/>
      <c r="D92" s="33">
        <v>43474</v>
      </c>
      <c r="E92" s="33">
        <v>43474</v>
      </c>
      <c r="F92" s="33">
        <v>43474</v>
      </c>
      <c r="G92" s="33">
        <v>43488</v>
      </c>
      <c r="H92" s="33">
        <v>43488</v>
      </c>
      <c r="I92" s="33">
        <v>43528</v>
      </c>
      <c r="J92" s="33">
        <v>43567</v>
      </c>
      <c r="K92" s="33">
        <v>43599</v>
      </c>
      <c r="L92" s="33">
        <v>43776</v>
      </c>
      <c r="M92" s="33">
        <v>43798</v>
      </c>
      <c r="N92" s="33">
        <v>43802</v>
      </c>
      <c r="O92" s="33">
        <v>43838</v>
      </c>
      <c r="P92" s="33">
        <v>43864</v>
      </c>
      <c r="Q92" s="33">
        <v>43864</v>
      </c>
      <c r="R92" s="33">
        <v>43935</v>
      </c>
      <c r="S92" s="33">
        <v>43986</v>
      </c>
      <c r="T92" s="58">
        <v>44007</v>
      </c>
      <c r="U92" s="58">
        <v>44040</v>
      </c>
      <c r="V92" s="58"/>
      <c r="W92" s="58"/>
      <c r="X92" s="58"/>
      <c r="Y92" s="58"/>
      <c r="Z92" s="58"/>
      <c r="AA92" s="58"/>
      <c r="AB92" s="58"/>
      <c r="AC92" s="58"/>
      <c r="AD92" s="58"/>
    </row>
    <row r="93" spans="1:30" s="31" customFormat="1" ht="14.4" customHeight="1" x14ac:dyDescent="0.3">
      <c r="A93" s="48">
        <v>12</v>
      </c>
      <c r="B93" s="49" t="s">
        <v>26</v>
      </c>
      <c r="C93" s="51"/>
      <c r="D93" s="51">
        <v>0</v>
      </c>
      <c r="E93" s="51">
        <v>5</v>
      </c>
      <c r="F93" s="51">
        <v>7</v>
      </c>
      <c r="G93" s="51">
        <v>7</v>
      </c>
      <c r="H93" s="51">
        <v>9</v>
      </c>
      <c r="I93" s="51">
        <v>3</v>
      </c>
      <c r="J93" s="51">
        <v>5</v>
      </c>
      <c r="K93" s="51">
        <v>11</v>
      </c>
      <c r="L93" s="51">
        <v>10</v>
      </c>
      <c r="M93" s="51"/>
      <c r="N93" s="51">
        <v>2</v>
      </c>
      <c r="O93" s="51">
        <v>6</v>
      </c>
      <c r="P93" s="51">
        <v>5</v>
      </c>
      <c r="Q93" s="51">
        <v>7</v>
      </c>
      <c r="R93" s="51">
        <v>5</v>
      </c>
      <c r="S93" s="51">
        <v>9</v>
      </c>
      <c r="T93" s="53">
        <v>8</v>
      </c>
      <c r="U93" s="53">
        <v>10</v>
      </c>
      <c r="V93" s="53"/>
      <c r="W93" s="53"/>
      <c r="X93" s="53"/>
      <c r="Y93" s="53"/>
      <c r="Z93" s="53"/>
      <c r="AA93" s="53"/>
      <c r="AB93" s="53"/>
      <c r="AC93" s="53"/>
      <c r="AD93" s="53"/>
    </row>
    <row r="94" spans="1:30" s="31" customFormat="1" ht="14.4" customHeight="1" x14ac:dyDescent="0.3">
      <c r="A94" s="48">
        <v>13</v>
      </c>
      <c r="B94" s="49" t="s">
        <v>27</v>
      </c>
      <c r="C94" s="54"/>
      <c r="D94" s="54">
        <v>0</v>
      </c>
      <c r="E94" s="54">
        <v>1</v>
      </c>
      <c r="F94" s="54">
        <v>6</v>
      </c>
      <c r="G94" s="54">
        <v>2</v>
      </c>
      <c r="H94" s="54">
        <v>5</v>
      </c>
      <c r="I94" s="54">
        <v>1</v>
      </c>
      <c r="J94" s="54">
        <v>2</v>
      </c>
      <c r="K94" s="54">
        <v>6</v>
      </c>
      <c r="L94" s="54">
        <v>4</v>
      </c>
      <c r="M94" s="54"/>
      <c r="N94" s="54">
        <v>2</v>
      </c>
      <c r="O94" s="54">
        <v>4</v>
      </c>
      <c r="P94" s="54">
        <v>2</v>
      </c>
      <c r="Q94" s="54">
        <v>3</v>
      </c>
      <c r="R94" s="54">
        <v>1</v>
      </c>
      <c r="S94" s="54">
        <v>4</v>
      </c>
      <c r="T94" s="53">
        <v>4</v>
      </c>
      <c r="U94" s="53">
        <v>10</v>
      </c>
      <c r="V94" s="53"/>
      <c r="W94" s="53"/>
      <c r="X94" s="53"/>
      <c r="Y94" s="53"/>
      <c r="Z94" s="53"/>
      <c r="AA94" s="53"/>
      <c r="AB94" s="53"/>
      <c r="AC94" s="53"/>
      <c r="AD94" s="53"/>
    </row>
    <row r="95" spans="1:30" s="31" customFormat="1" ht="14.4" customHeight="1" x14ac:dyDescent="0.3">
      <c r="A95" s="48">
        <v>14</v>
      </c>
      <c r="B95" s="59" t="s">
        <v>52</v>
      </c>
      <c r="C95" s="54"/>
      <c r="D95" s="54">
        <v>2</v>
      </c>
      <c r="E95" s="54">
        <v>5</v>
      </c>
      <c r="F95" s="54">
        <v>7</v>
      </c>
      <c r="G95" s="54">
        <v>5</v>
      </c>
      <c r="H95" s="54">
        <v>4</v>
      </c>
      <c r="I95" s="54">
        <v>2</v>
      </c>
      <c r="J95" s="54">
        <v>1</v>
      </c>
      <c r="K95" s="54">
        <v>0</v>
      </c>
      <c r="L95" s="54">
        <v>0</v>
      </c>
      <c r="M95" s="54"/>
      <c r="N95" s="54">
        <v>0</v>
      </c>
      <c r="O95" s="54">
        <v>2</v>
      </c>
      <c r="P95" s="54">
        <v>3</v>
      </c>
      <c r="Q95" s="54">
        <v>4</v>
      </c>
      <c r="R95" s="54">
        <v>4</v>
      </c>
      <c r="S95" s="54">
        <v>5</v>
      </c>
      <c r="T95" s="54">
        <v>4</v>
      </c>
      <c r="U95" s="54">
        <v>0</v>
      </c>
      <c r="V95" s="53"/>
      <c r="W95" s="53"/>
      <c r="X95" s="53"/>
      <c r="Y95" s="53"/>
      <c r="Z95" s="53"/>
      <c r="AA95" s="53"/>
      <c r="AB95" s="53"/>
      <c r="AC95" s="53"/>
      <c r="AD95" s="53"/>
    </row>
    <row r="96" spans="1:30" s="31" customFormat="1" ht="14.4" customHeight="1" x14ac:dyDescent="0.3">
      <c r="A96" s="48">
        <v>15</v>
      </c>
      <c r="B96" s="59" t="s">
        <v>53</v>
      </c>
      <c r="C96" s="54"/>
      <c r="D96" s="54">
        <v>26</v>
      </c>
      <c r="E96" s="54">
        <v>5</v>
      </c>
      <c r="F96" s="54">
        <v>6</v>
      </c>
      <c r="G96" s="54">
        <v>3</v>
      </c>
      <c r="H96" s="54">
        <v>22</v>
      </c>
      <c r="I96" s="54">
        <v>13</v>
      </c>
      <c r="J96" s="54">
        <v>11</v>
      </c>
      <c r="K96" s="54">
        <v>56</v>
      </c>
      <c r="L96" s="54">
        <v>22</v>
      </c>
      <c r="M96" s="54"/>
      <c r="N96" s="54">
        <v>4</v>
      </c>
      <c r="O96" s="54">
        <v>17</v>
      </c>
      <c r="P96" s="54">
        <v>2</v>
      </c>
      <c r="Q96" s="54">
        <v>2</v>
      </c>
      <c r="R96" s="54">
        <v>4</v>
      </c>
      <c r="S96" s="54">
        <v>19</v>
      </c>
      <c r="T96" s="54">
        <v>4</v>
      </c>
      <c r="U96" s="54">
        <v>6</v>
      </c>
      <c r="V96" s="53"/>
      <c r="W96" s="53"/>
      <c r="X96" s="53"/>
      <c r="Y96" s="53"/>
      <c r="Z96" s="53"/>
      <c r="AA96" s="53"/>
      <c r="AB96" s="53"/>
      <c r="AC96" s="53"/>
      <c r="AD96" s="53"/>
    </row>
    <row r="97" spans="1:30" s="57" customFormat="1" ht="26.4" customHeight="1" x14ac:dyDescent="0.3">
      <c r="A97" s="55">
        <v>16</v>
      </c>
      <c r="B97" s="43" t="s">
        <v>28</v>
      </c>
      <c r="C97" s="56">
        <f t="shared" ref="C97:AD97" si="22">SUM(C98:C101)</f>
        <v>0</v>
      </c>
      <c r="D97" s="56">
        <f t="shared" si="22"/>
        <v>53</v>
      </c>
      <c r="E97" s="56">
        <f t="shared" si="22"/>
        <v>52</v>
      </c>
      <c r="F97" s="56">
        <f t="shared" si="22"/>
        <v>32</v>
      </c>
      <c r="G97" s="56">
        <f t="shared" si="22"/>
        <v>90</v>
      </c>
      <c r="H97" s="56">
        <f t="shared" si="22"/>
        <v>123</v>
      </c>
      <c r="I97" s="56">
        <f t="shared" si="22"/>
        <v>146</v>
      </c>
      <c r="J97" s="56">
        <f t="shared" si="22"/>
        <v>76</v>
      </c>
      <c r="K97" s="56">
        <f t="shared" si="22"/>
        <v>69</v>
      </c>
      <c r="L97" s="56">
        <f t="shared" si="22"/>
        <v>51</v>
      </c>
      <c r="M97" s="56">
        <f t="shared" si="22"/>
        <v>79</v>
      </c>
      <c r="N97" s="56">
        <f t="shared" si="22"/>
        <v>31</v>
      </c>
      <c r="O97" s="56">
        <f t="shared" si="22"/>
        <v>53</v>
      </c>
      <c r="P97" s="56">
        <f t="shared" si="22"/>
        <v>112</v>
      </c>
      <c r="Q97" s="56">
        <f t="shared" si="22"/>
        <v>65</v>
      </c>
      <c r="R97" s="56">
        <f t="shared" si="22"/>
        <v>76</v>
      </c>
      <c r="S97" s="56">
        <f t="shared" si="22"/>
        <v>75</v>
      </c>
      <c r="T97" s="56">
        <f t="shared" si="22"/>
        <v>40</v>
      </c>
      <c r="U97" s="56">
        <f t="shared" si="22"/>
        <v>66</v>
      </c>
      <c r="V97" s="56">
        <f t="shared" si="22"/>
        <v>0</v>
      </c>
      <c r="W97" s="56">
        <f t="shared" si="22"/>
        <v>0</v>
      </c>
      <c r="X97" s="56">
        <f t="shared" si="22"/>
        <v>0</v>
      </c>
      <c r="Y97" s="56">
        <f t="shared" si="22"/>
        <v>0</v>
      </c>
      <c r="Z97" s="56">
        <f t="shared" si="22"/>
        <v>0</v>
      </c>
      <c r="AA97" s="56">
        <f t="shared" si="22"/>
        <v>0</v>
      </c>
      <c r="AB97" s="56">
        <f t="shared" si="22"/>
        <v>0</v>
      </c>
      <c r="AC97" s="56">
        <f t="shared" si="22"/>
        <v>0</v>
      </c>
      <c r="AD97" s="56">
        <f t="shared" si="22"/>
        <v>0</v>
      </c>
    </row>
    <row r="98" spans="1:30" s="31" customFormat="1" ht="14.4" customHeight="1" x14ac:dyDescent="0.3">
      <c r="A98" s="48"/>
      <c r="B98" s="61" t="s">
        <v>29</v>
      </c>
      <c r="C98" s="51"/>
      <c r="D98" s="51">
        <v>5</v>
      </c>
      <c r="E98" s="51">
        <v>3</v>
      </c>
      <c r="F98" s="51">
        <v>5</v>
      </c>
      <c r="G98" s="51">
        <v>37</v>
      </c>
      <c r="H98" s="51">
        <v>26</v>
      </c>
      <c r="I98" s="51">
        <v>56</v>
      </c>
      <c r="J98" s="51">
        <v>24</v>
      </c>
      <c r="K98" s="51">
        <v>31</v>
      </c>
      <c r="L98" s="51">
        <v>10</v>
      </c>
      <c r="M98" s="51">
        <v>29</v>
      </c>
      <c r="N98" s="51">
        <v>8</v>
      </c>
      <c r="O98" s="51">
        <v>31</v>
      </c>
      <c r="P98" s="51">
        <v>64</v>
      </c>
      <c r="Q98" s="51">
        <v>37</v>
      </c>
      <c r="R98" s="51">
        <v>26</v>
      </c>
      <c r="S98" s="51">
        <v>21</v>
      </c>
      <c r="T98" s="53">
        <v>20</v>
      </c>
      <c r="U98" s="53">
        <v>16</v>
      </c>
      <c r="V98" s="53"/>
      <c r="W98" s="53"/>
      <c r="X98" s="53"/>
      <c r="Y98" s="53"/>
      <c r="Z98" s="53"/>
      <c r="AA98" s="53"/>
      <c r="AB98" s="53"/>
      <c r="AC98" s="53"/>
      <c r="AD98" s="53"/>
    </row>
    <row r="99" spans="1:30" s="31" customFormat="1" ht="14.4" customHeight="1" x14ac:dyDescent="0.3">
      <c r="A99" s="48"/>
      <c r="B99" s="61" t="s">
        <v>30</v>
      </c>
      <c r="C99" s="51"/>
      <c r="D99" s="51">
        <v>40</v>
      </c>
      <c r="E99" s="51">
        <v>43</v>
      </c>
      <c r="F99" s="51">
        <v>23</v>
      </c>
      <c r="G99" s="51">
        <v>46</v>
      </c>
      <c r="H99" s="51">
        <v>67</v>
      </c>
      <c r="I99" s="51">
        <v>56</v>
      </c>
      <c r="J99" s="51">
        <v>34</v>
      </c>
      <c r="K99" s="51">
        <v>27</v>
      </c>
      <c r="L99" s="51">
        <v>20</v>
      </c>
      <c r="M99" s="51">
        <v>17</v>
      </c>
      <c r="N99" s="51">
        <v>10</v>
      </c>
      <c r="O99" s="51">
        <v>20</v>
      </c>
      <c r="P99" s="51">
        <v>25</v>
      </c>
      <c r="Q99" s="51">
        <v>12</v>
      </c>
      <c r="R99" s="51">
        <v>26</v>
      </c>
      <c r="S99" s="51">
        <v>41</v>
      </c>
      <c r="T99" s="53">
        <v>20</v>
      </c>
      <c r="U99" s="53">
        <v>49</v>
      </c>
      <c r="V99" s="53"/>
      <c r="W99" s="53"/>
      <c r="X99" s="53"/>
      <c r="Y99" s="53"/>
      <c r="Z99" s="53"/>
      <c r="AA99" s="53"/>
      <c r="AB99" s="53"/>
      <c r="AC99" s="53"/>
      <c r="AD99" s="53"/>
    </row>
    <row r="100" spans="1:30" s="31" customFormat="1" ht="14.4" customHeight="1" x14ac:dyDescent="0.3">
      <c r="A100" s="48"/>
      <c r="B100" s="61" t="s">
        <v>31</v>
      </c>
      <c r="C100" s="51"/>
      <c r="D100" s="51">
        <v>7</v>
      </c>
      <c r="E100" s="51">
        <v>5</v>
      </c>
      <c r="F100" s="51">
        <v>4</v>
      </c>
      <c r="G100" s="51">
        <v>7</v>
      </c>
      <c r="H100" s="51">
        <v>30</v>
      </c>
      <c r="I100" s="51">
        <v>33</v>
      </c>
      <c r="J100" s="51">
        <v>18</v>
      </c>
      <c r="K100" s="51">
        <v>11</v>
      </c>
      <c r="L100" s="51">
        <v>21</v>
      </c>
      <c r="M100" s="51">
        <v>31</v>
      </c>
      <c r="N100" s="51">
        <v>13</v>
      </c>
      <c r="O100" s="51">
        <v>2</v>
      </c>
      <c r="P100" s="51">
        <v>23</v>
      </c>
      <c r="Q100" s="51">
        <v>16</v>
      </c>
      <c r="R100" s="51">
        <v>24</v>
      </c>
      <c r="S100" s="51">
        <v>13</v>
      </c>
      <c r="T100" s="53">
        <v>0</v>
      </c>
      <c r="U100" s="53">
        <v>1</v>
      </c>
      <c r="V100" s="53"/>
      <c r="W100" s="53"/>
      <c r="X100" s="53"/>
      <c r="Y100" s="53"/>
      <c r="Z100" s="53"/>
      <c r="AA100" s="53"/>
      <c r="AB100" s="53"/>
      <c r="AC100" s="53"/>
      <c r="AD100" s="53"/>
    </row>
    <row r="101" spans="1:30" s="31" customFormat="1" ht="14.4" customHeight="1" x14ac:dyDescent="0.3">
      <c r="A101" s="48"/>
      <c r="B101" s="61" t="s">
        <v>32</v>
      </c>
      <c r="C101" s="51"/>
      <c r="D101" s="51">
        <v>1</v>
      </c>
      <c r="E101" s="51">
        <v>1</v>
      </c>
      <c r="F101" s="51">
        <v>0</v>
      </c>
      <c r="G101" s="51">
        <v>0</v>
      </c>
      <c r="H101" s="51">
        <v>0</v>
      </c>
      <c r="I101" s="51">
        <v>1</v>
      </c>
      <c r="J101" s="51">
        <v>0</v>
      </c>
      <c r="K101" s="51">
        <v>0</v>
      </c>
      <c r="L101" s="51">
        <v>0</v>
      </c>
      <c r="M101" s="51">
        <v>2</v>
      </c>
      <c r="N101" s="51">
        <v>0</v>
      </c>
      <c r="O101" s="51">
        <v>0</v>
      </c>
      <c r="P101" s="51">
        <v>0</v>
      </c>
      <c r="Q101" s="51">
        <v>0</v>
      </c>
      <c r="R101" s="51">
        <v>0</v>
      </c>
      <c r="S101" s="51">
        <v>0</v>
      </c>
      <c r="T101" s="53">
        <v>0</v>
      </c>
      <c r="U101" s="53">
        <v>0</v>
      </c>
      <c r="V101" s="53"/>
      <c r="W101" s="53"/>
      <c r="X101" s="53"/>
      <c r="Y101" s="53"/>
      <c r="Z101" s="53"/>
      <c r="AA101" s="53"/>
      <c r="AB101" s="53"/>
      <c r="AC101" s="53"/>
      <c r="AD101" s="53"/>
    </row>
    <row r="102" spans="1:30" s="57" customFormat="1" ht="14.4" customHeight="1" x14ac:dyDescent="0.3">
      <c r="A102" s="55">
        <v>16</v>
      </c>
      <c r="B102" s="43" t="s">
        <v>54</v>
      </c>
      <c r="C102" s="62">
        <f t="shared" ref="C102:AD102" si="23">SUM(C103:C104)</f>
        <v>0</v>
      </c>
      <c r="D102" s="62">
        <f t="shared" si="23"/>
        <v>0</v>
      </c>
      <c r="E102" s="62">
        <f t="shared" si="23"/>
        <v>11</v>
      </c>
      <c r="F102" s="62">
        <f t="shared" si="23"/>
        <v>15</v>
      </c>
      <c r="G102" s="62">
        <f t="shared" si="23"/>
        <v>17</v>
      </c>
      <c r="H102" s="62">
        <f t="shared" si="23"/>
        <v>44</v>
      </c>
      <c r="I102" s="62">
        <f t="shared" si="23"/>
        <v>11</v>
      </c>
      <c r="J102" s="62">
        <f t="shared" si="23"/>
        <v>2</v>
      </c>
      <c r="K102" s="62">
        <f t="shared" si="23"/>
        <v>6</v>
      </c>
      <c r="L102" s="62">
        <f t="shared" si="23"/>
        <v>7</v>
      </c>
      <c r="M102" s="62">
        <f t="shared" si="23"/>
        <v>0</v>
      </c>
      <c r="N102" s="62">
        <f t="shared" si="23"/>
        <v>44</v>
      </c>
      <c r="O102" s="62">
        <f t="shared" si="23"/>
        <v>2</v>
      </c>
      <c r="P102" s="62">
        <f t="shared" si="23"/>
        <v>12</v>
      </c>
      <c r="Q102" s="62">
        <f t="shared" si="23"/>
        <v>32</v>
      </c>
      <c r="R102" s="62">
        <f t="shared" si="23"/>
        <v>7</v>
      </c>
      <c r="S102" s="62">
        <f t="shared" si="23"/>
        <v>25</v>
      </c>
      <c r="T102" s="62">
        <f t="shared" si="23"/>
        <v>29</v>
      </c>
      <c r="U102" s="62">
        <f t="shared" si="23"/>
        <v>31</v>
      </c>
      <c r="V102" s="62">
        <f t="shared" si="23"/>
        <v>0</v>
      </c>
      <c r="W102" s="62">
        <f t="shared" si="23"/>
        <v>0</v>
      </c>
      <c r="X102" s="62">
        <f t="shared" si="23"/>
        <v>0</v>
      </c>
      <c r="Y102" s="62">
        <f t="shared" si="23"/>
        <v>0</v>
      </c>
      <c r="Z102" s="62">
        <f t="shared" si="23"/>
        <v>0</v>
      </c>
      <c r="AA102" s="62">
        <f t="shared" si="23"/>
        <v>0</v>
      </c>
      <c r="AB102" s="62">
        <f t="shared" si="23"/>
        <v>0</v>
      </c>
      <c r="AC102" s="62">
        <f t="shared" si="23"/>
        <v>0</v>
      </c>
      <c r="AD102" s="62">
        <f t="shared" si="23"/>
        <v>0</v>
      </c>
    </row>
    <row r="103" spans="1:30" s="31" customFormat="1" ht="14.4" customHeight="1" x14ac:dyDescent="0.3">
      <c r="A103" s="48"/>
      <c r="B103" s="63" t="s">
        <v>39</v>
      </c>
      <c r="C103" s="54"/>
      <c r="D103" s="54"/>
      <c r="E103" s="54">
        <v>11</v>
      </c>
      <c r="F103" s="54">
        <v>15</v>
      </c>
      <c r="G103" s="54">
        <v>17</v>
      </c>
      <c r="H103" s="54">
        <v>44</v>
      </c>
      <c r="I103" s="54">
        <v>11</v>
      </c>
      <c r="J103" s="54">
        <v>2</v>
      </c>
      <c r="K103" s="54">
        <v>6</v>
      </c>
      <c r="L103" s="54">
        <v>7</v>
      </c>
      <c r="M103" s="54"/>
      <c r="N103" s="54">
        <v>44</v>
      </c>
      <c r="O103" s="54">
        <v>2</v>
      </c>
      <c r="P103" s="54">
        <v>12</v>
      </c>
      <c r="Q103" s="54">
        <v>32</v>
      </c>
      <c r="R103" s="54">
        <v>7</v>
      </c>
      <c r="S103" s="54">
        <v>25</v>
      </c>
      <c r="T103" s="53">
        <v>13</v>
      </c>
      <c r="U103" s="53">
        <v>12</v>
      </c>
      <c r="V103" s="53"/>
      <c r="W103" s="53"/>
      <c r="X103" s="53"/>
      <c r="Y103" s="53"/>
      <c r="Z103" s="53"/>
      <c r="AA103" s="53"/>
      <c r="AB103" s="53"/>
      <c r="AC103" s="53"/>
      <c r="AD103" s="53"/>
    </row>
    <row r="104" spans="1:30" x14ac:dyDescent="0.3">
      <c r="A104" s="64"/>
      <c r="B104" s="63" t="s">
        <v>10</v>
      </c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3">
        <v>16</v>
      </c>
      <c r="U104" s="53">
        <v>19</v>
      </c>
      <c r="V104" s="53"/>
      <c r="W104" s="53"/>
      <c r="X104" s="53"/>
      <c r="Y104" s="53"/>
      <c r="Z104" s="53"/>
      <c r="AA104" s="53"/>
      <c r="AB104" s="53"/>
      <c r="AC104" s="53"/>
      <c r="AD104" s="53"/>
    </row>
    <row r="105" spans="1:30" ht="15" customHeight="1" x14ac:dyDescent="0.3">
      <c r="A105" s="162" t="s">
        <v>59</v>
      </c>
      <c r="B105" s="162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</row>
    <row r="106" spans="1:30" s="31" customFormat="1" ht="14.4" customHeight="1" x14ac:dyDescent="0.3">
      <c r="A106" s="48">
        <v>1</v>
      </c>
      <c r="B106" s="49" t="s">
        <v>42</v>
      </c>
      <c r="C106" s="51"/>
      <c r="D106" s="51">
        <v>254</v>
      </c>
      <c r="E106" s="52">
        <v>253</v>
      </c>
      <c r="F106" s="52">
        <v>227</v>
      </c>
      <c r="G106" s="52">
        <v>233</v>
      </c>
      <c r="H106" s="52">
        <v>221</v>
      </c>
      <c r="I106" s="52">
        <v>217</v>
      </c>
      <c r="J106" s="52">
        <v>197</v>
      </c>
      <c r="K106" s="52">
        <v>205</v>
      </c>
      <c r="L106" s="52">
        <v>196</v>
      </c>
      <c r="M106" s="52">
        <v>179</v>
      </c>
      <c r="N106" s="52">
        <v>177</v>
      </c>
      <c r="O106" s="52">
        <v>183</v>
      </c>
      <c r="P106" s="52">
        <v>201</v>
      </c>
      <c r="Q106" s="52">
        <v>207</v>
      </c>
      <c r="R106" s="52">
        <v>185</v>
      </c>
      <c r="S106" s="52">
        <v>193</v>
      </c>
      <c r="T106" s="53">
        <v>165</v>
      </c>
      <c r="U106" s="53">
        <v>155</v>
      </c>
      <c r="V106" s="53"/>
      <c r="W106" s="53"/>
      <c r="X106" s="53"/>
      <c r="Y106" s="53"/>
      <c r="Z106" s="53"/>
      <c r="AA106" s="53"/>
      <c r="AB106" s="53"/>
      <c r="AC106" s="53"/>
      <c r="AD106" s="53"/>
    </row>
    <row r="107" spans="1:30" s="31" customFormat="1" ht="14.4" customHeight="1" x14ac:dyDescent="0.3">
      <c r="A107" s="48">
        <v>2</v>
      </c>
      <c r="B107" s="49" t="s">
        <v>43</v>
      </c>
      <c r="C107" s="54"/>
      <c r="D107" s="54">
        <v>25</v>
      </c>
      <c r="E107" s="54">
        <v>26</v>
      </c>
      <c r="F107" s="54">
        <v>11</v>
      </c>
      <c r="G107" s="54">
        <v>16</v>
      </c>
      <c r="H107" s="54">
        <v>14</v>
      </c>
      <c r="I107" s="54">
        <v>16</v>
      </c>
      <c r="J107" s="54">
        <v>10</v>
      </c>
      <c r="K107" s="54">
        <v>27</v>
      </c>
      <c r="L107" s="54">
        <v>20</v>
      </c>
      <c r="M107" s="54">
        <v>15</v>
      </c>
      <c r="N107" s="54">
        <v>16</v>
      </c>
      <c r="O107" s="54">
        <v>18</v>
      </c>
      <c r="P107" s="54">
        <v>15</v>
      </c>
      <c r="Q107" s="54">
        <v>11</v>
      </c>
      <c r="R107" s="54">
        <v>6</v>
      </c>
      <c r="S107" s="54">
        <v>14</v>
      </c>
      <c r="T107" s="53">
        <v>31</v>
      </c>
      <c r="U107" s="53">
        <v>27</v>
      </c>
      <c r="V107" s="53"/>
      <c r="W107" s="53"/>
      <c r="X107" s="53"/>
      <c r="Y107" s="53"/>
      <c r="Z107" s="53"/>
      <c r="AA107" s="53"/>
      <c r="AB107" s="53"/>
      <c r="AC107" s="53"/>
      <c r="AD107" s="53"/>
    </row>
    <row r="108" spans="1:30" s="31" customFormat="1" ht="14.4" customHeight="1" x14ac:dyDescent="0.3">
      <c r="A108" s="48">
        <v>3</v>
      </c>
      <c r="B108" s="49" t="s">
        <v>44</v>
      </c>
      <c r="C108" s="51"/>
      <c r="D108" s="51">
        <v>0</v>
      </c>
      <c r="E108" s="51">
        <v>0</v>
      </c>
      <c r="F108" s="51">
        <v>0</v>
      </c>
      <c r="G108" s="51">
        <v>0</v>
      </c>
      <c r="H108" s="51">
        <v>1</v>
      </c>
      <c r="I108" s="51">
        <v>1</v>
      </c>
      <c r="J108" s="51">
        <v>0</v>
      </c>
      <c r="K108" s="51">
        <v>0</v>
      </c>
      <c r="L108" s="51">
        <v>0</v>
      </c>
      <c r="M108" s="51">
        <v>0</v>
      </c>
      <c r="N108" s="51">
        <v>0</v>
      </c>
      <c r="O108" s="51">
        <v>0</v>
      </c>
      <c r="P108" s="51">
        <v>0</v>
      </c>
      <c r="Q108" s="51">
        <v>0</v>
      </c>
      <c r="R108" s="51">
        <v>0</v>
      </c>
      <c r="S108" s="51">
        <v>0</v>
      </c>
      <c r="T108" s="53">
        <v>0</v>
      </c>
      <c r="U108" s="53">
        <v>0</v>
      </c>
      <c r="V108" s="53"/>
      <c r="W108" s="53"/>
      <c r="X108" s="53"/>
      <c r="Y108" s="53"/>
      <c r="Z108" s="53"/>
      <c r="AA108" s="53"/>
      <c r="AB108" s="53"/>
      <c r="AC108" s="53"/>
      <c r="AD108" s="53"/>
    </row>
    <row r="109" spans="1:30" s="31" customFormat="1" ht="14.4" customHeight="1" x14ac:dyDescent="0.3">
      <c r="A109" s="48">
        <v>4</v>
      </c>
      <c r="B109" s="49" t="s">
        <v>45</v>
      </c>
      <c r="C109" s="51"/>
      <c r="D109" s="51">
        <v>26</v>
      </c>
      <c r="E109" s="51">
        <v>52</v>
      </c>
      <c r="F109" s="51">
        <v>5</v>
      </c>
      <c r="G109" s="51">
        <v>28</v>
      </c>
      <c r="H109" s="51">
        <v>19</v>
      </c>
      <c r="I109" s="51">
        <v>37</v>
      </c>
      <c r="J109" s="51">
        <v>2</v>
      </c>
      <c r="K109" s="51">
        <v>39</v>
      </c>
      <c r="L109" s="51">
        <v>39</v>
      </c>
      <c r="M109" s="51">
        <v>20</v>
      </c>
      <c r="N109" s="51">
        <v>13</v>
      </c>
      <c r="O109" s="51">
        <v>9</v>
      </c>
      <c r="P109" s="51">
        <v>15</v>
      </c>
      <c r="Q109" s="51">
        <v>40</v>
      </c>
      <c r="R109" s="51">
        <v>1</v>
      </c>
      <c r="S109" s="51">
        <v>49</v>
      </c>
      <c r="T109" s="53">
        <v>43</v>
      </c>
      <c r="U109" s="53">
        <v>19</v>
      </c>
      <c r="V109" s="53"/>
      <c r="W109" s="53"/>
      <c r="X109" s="53"/>
      <c r="Y109" s="53"/>
      <c r="Z109" s="53"/>
      <c r="AA109" s="53"/>
      <c r="AB109" s="53"/>
      <c r="AC109" s="53"/>
      <c r="AD109" s="53"/>
    </row>
    <row r="110" spans="1:30" s="57" customFormat="1" ht="14.4" customHeight="1" x14ac:dyDescent="0.3">
      <c r="A110" s="55">
        <v>5</v>
      </c>
      <c r="B110" s="43" t="s">
        <v>46</v>
      </c>
      <c r="C110" s="56">
        <f t="shared" ref="C110:AD110" si="24">C111+C112</f>
        <v>0</v>
      </c>
      <c r="D110" s="56">
        <f t="shared" si="24"/>
        <v>253</v>
      </c>
      <c r="E110" s="56">
        <f t="shared" si="24"/>
        <v>227</v>
      </c>
      <c r="F110" s="56">
        <f t="shared" si="24"/>
        <v>233</v>
      </c>
      <c r="G110" s="56">
        <f t="shared" si="24"/>
        <v>221</v>
      </c>
      <c r="H110" s="56">
        <f t="shared" si="24"/>
        <v>217</v>
      </c>
      <c r="I110" s="56">
        <f t="shared" si="24"/>
        <v>197</v>
      </c>
      <c r="J110" s="56">
        <f t="shared" si="24"/>
        <v>205</v>
      </c>
      <c r="K110" s="56">
        <f t="shared" si="24"/>
        <v>196</v>
      </c>
      <c r="L110" s="56">
        <f t="shared" si="24"/>
        <v>179</v>
      </c>
      <c r="M110" s="56">
        <f t="shared" si="24"/>
        <v>177</v>
      </c>
      <c r="N110" s="56">
        <f t="shared" si="24"/>
        <v>231</v>
      </c>
      <c r="O110" s="56">
        <f t="shared" si="24"/>
        <v>248</v>
      </c>
      <c r="P110" s="56">
        <f t="shared" si="24"/>
        <v>256</v>
      </c>
      <c r="Q110" s="56">
        <f t="shared" si="24"/>
        <v>296</v>
      </c>
      <c r="R110" s="56">
        <f t="shared" si="24"/>
        <v>305</v>
      </c>
      <c r="S110" s="56">
        <f t="shared" si="24"/>
        <v>255</v>
      </c>
      <c r="T110" s="56">
        <f t="shared" si="24"/>
        <v>233</v>
      </c>
      <c r="U110" s="56">
        <f t="shared" si="24"/>
        <v>236</v>
      </c>
      <c r="V110" s="56">
        <f t="shared" si="24"/>
        <v>0</v>
      </c>
      <c r="W110" s="56">
        <f t="shared" si="24"/>
        <v>0</v>
      </c>
      <c r="X110" s="56">
        <f t="shared" si="24"/>
        <v>0</v>
      </c>
      <c r="Y110" s="56">
        <f t="shared" si="24"/>
        <v>0</v>
      </c>
      <c r="Z110" s="56">
        <f t="shared" si="24"/>
        <v>0</v>
      </c>
      <c r="AA110" s="56">
        <f t="shared" si="24"/>
        <v>0</v>
      </c>
      <c r="AB110" s="56">
        <f t="shared" si="24"/>
        <v>0</v>
      </c>
      <c r="AC110" s="56">
        <f t="shared" si="24"/>
        <v>0</v>
      </c>
      <c r="AD110" s="56">
        <f t="shared" si="24"/>
        <v>0</v>
      </c>
    </row>
    <row r="111" spans="1:30" s="31" customFormat="1" ht="14.4" customHeight="1" x14ac:dyDescent="0.3">
      <c r="A111" s="48">
        <v>6</v>
      </c>
      <c r="B111" s="49" t="s">
        <v>47</v>
      </c>
      <c r="C111" s="51"/>
      <c r="D111" s="51">
        <v>197</v>
      </c>
      <c r="E111" s="51">
        <v>47</v>
      </c>
      <c r="F111" s="51">
        <v>59</v>
      </c>
      <c r="G111" s="51">
        <v>73</v>
      </c>
      <c r="H111" s="51">
        <v>81</v>
      </c>
      <c r="I111" s="51">
        <v>68</v>
      </c>
      <c r="J111" s="51">
        <v>72</v>
      </c>
      <c r="K111" s="51">
        <v>89</v>
      </c>
      <c r="L111" s="51">
        <v>91</v>
      </c>
      <c r="M111" s="51">
        <v>104</v>
      </c>
      <c r="N111" s="51">
        <v>183</v>
      </c>
      <c r="O111" s="51">
        <v>200</v>
      </c>
      <c r="P111" s="51">
        <v>206</v>
      </c>
      <c r="Q111" s="51">
        <v>185</v>
      </c>
      <c r="R111" s="51">
        <v>193</v>
      </c>
      <c r="S111" s="51">
        <v>165</v>
      </c>
      <c r="T111" s="53">
        <v>158</v>
      </c>
      <c r="U111" s="53">
        <v>168</v>
      </c>
      <c r="V111" s="53"/>
      <c r="W111" s="53"/>
      <c r="X111" s="53"/>
      <c r="Y111" s="53"/>
      <c r="Z111" s="53"/>
      <c r="AA111" s="53"/>
      <c r="AB111" s="53"/>
      <c r="AC111" s="53"/>
      <c r="AD111" s="53"/>
    </row>
    <row r="112" spans="1:30" s="31" customFormat="1" ht="14.4" customHeight="1" x14ac:dyDescent="0.3">
      <c r="A112" s="48">
        <v>7</v>
      </c>
      <c r="B112" s="49" t="s">
        <v>60</v>
      </c>
      <c r="C112" s="51"/>
      <c r="D112" s="51">
        <v>56</v>
      </c>
      <c r="E112" s="51">
        <v>180</v>
      </c>
      <c r="F112" s="51">
        <v>174</v>
      </c>
      <c r="G112" s="51">
        <v>148</v>
      </c>
      <c r="H112" s="51">
        <v>136</v>
      </c>
      <c r="I112" s="51">
        <v>129</v>
      </c>
      <c r="J112" s="51">
        <v>133</v>
      </c>
      <c r="K112" s="51">
        <v>107</v>
      </c>
      <c r="L112" s="51">
        <v>88</v>
      </c>
      <c r="M112" s="51">
        <v>73</v>
      </c>
      <c r="N112" s="51">
        <v>48</v>
      </c>
      <c r="O112" s="51">
        <v>48</v>
      </c>
      <c r="P112" s="51">
        <v>50</v>
      </c>
      <c r="Q112" s="51">
        <v>111</v>
      </c>
      <c r="R112" s="51">
        <v>112</v>
      </c>
      <c r="S112" s="51">
        <v>90</v>
      </c>
      <c r="T112" s="53">
        <v>75</v>
      </c>
      <c r="U112" s="53">
        <v>68</v>
      </c>
      <c r="V112" s="53"/>
      <c r="W112" s="53"/>
      <c r="X112" s="53"/>
      <c r="Y112" s="53"/>
      <c r="Z112" s="53"/>
      <c r="AA112" s="53"/>
      <c r="AB112" s="53"/>
      <c r="AC112" s="53"/>
      <c r="AD112" s="53"/>
    </row>
    <row r="113" spans="1:30" s="35" customFormat="1" ht="14.4" customHeight="1" x14ac:dyDescent="0.3">
      <c r="A113" s="48">
        <v>8</v>
      </c>
      <c r="B113" s="32" t="s">
        <v>49</v>
      </c>
      <c r="C113" s="33"/>
      <c r="D113" s="33">
        <v>43542</v>
      </c>
      <c r="E113" s="33">
        <v>43564</v>
      </c>
      <c r="F113" s="33">
        <v>43593</v>
      </c>
      <c r="G113" s="33">
        <v>43626</v>
      </c>
      <c r="H113" s="33">
        <v>43657</v>
      </c>
      <c r="I113" s="33">
        <v>43690</v>
      </c>
      <c r="J113" s="33">
        <v>43718</v>
      </c>
      <c r="K113" s="33">
        <v>43746</v>
      </c>
      <c r="L113" s="33">
        <v>43776</v>
      </c>
      <c r="M113" s="33">
        <v>43809</v>
      </c>
      <c r="N113" s="33">
        <v>43812</v>
      </c>
      <c r="O113" s="33">
        <v>43857</v>
      </c>
      <c r="P113" s="33">
        <v>43888</v>
      </c>
      <c r="Q113" s="33">
        <v>43938</v>
      </c>
      <c r="R113" s="33">
        <v>43964</v>
      </c>
      <c r="S113" s="33">
        <v>43991</v>
      </c>
      <c r="T113" s="58">
        <v>44021</v>
      </c>
      <c r="U113" s="58">
        <v>44061</v>
      </c>
      <c r="V113" s="58"/>
      <c r="W113" s="58"/>
      <c r="X113" s="58"/>
      <c r="Y113" s="58"/>
      <c r="Z113" s="58"/>
      <c r="AA113" s="58"/>
      <c r="AB113" s="58"/>
      <c r="AC113" s="58"/>
      <c r="AD113" s="58"/>
    </row>
    <row r="114" spans="1:30" s="35" customFormat="1" ht="26.4" customHeight="1" x14ac:dyDescent="0.3">
      <c r="A114" s="48">
        <v>9</v>
      </c>
      <c r="B114" s="32" t="s">
        <v>50</v>
      </c>
      <c r="C114" s="33"/>
      <c r="D114" s="33">
        <v>43526</v>
      </c>
      <c r="E114" s="33">
        <v>43564</v>
      </c>
      <c r="F114" s="33">
        <v>43593</v>
      </c>
      <c r="G114" s="33">
        <v>43626</v>
      </c>
      <c r="H114" s="33">
        <v>43649</v>
      </c>
      <c r="I114" s="33">
        <v>43614</v>
      </c>
      <c r="J114" s="33">
        <v>43718</v>
      </c>
      <c r="K114" s="33">
        <v>43746</v>
      </c>
      <c r="L114" s="33">
        <v>43776</v>
      </c>
      <c r="M114" s="33">
        <v>43809</v>
      </c>
      <c r="N114" s="33">
        <v>43812</v>
      </c>
      <c r="O114" s="33">
        <v>43812</v>
      </c>
      <c r="P114" s="33">
        <v>43890</v>
      </c>
      <c r="Q114" s="33">
        <v>43938</v>
      </c>
      <c r="R114" s="33">
        <v>43964</v>
      </c>
      <c r="S114" s="33">
        <v>43991</v>
      </c>
      <c r="T114" s="58">
        <v>43996</v>
      </c>
      <c r="U114" s="58">
        <v>44034</v>
      </c>
      <c r="V114" s="58"/>
      <c r="W114" s="58"/>
      <c r="X114" s="58"/>
      <c r="Y114" s="58"/>
      <c r="Z114" s="58"/>
      <c r="AA114" s="58"/>
      <c r="AB114" s="58"/>
      <c r="AC114" s="58"/>
      <c r="AD114" s="58"/>
    </row>
    <row r="115" spans="1:30" s="31" customFormat="1" ht="14.4" customHeight="1" x14ac:dyDescent="0.3">
      <c r="A115" s="48">
        <v>10</v>
      </c>
      <c r="B115" s="49" t="s">
        <v>25</v>
      </c>
      <c r="C115" s="51"/>
      <c r="D115" s="51">
        <v>5</v>
      </c>
      <c r="E115" s="51">
        <v>5</v>
      </c>
      <c r="F115" s="51">
        <v>7</v>
      </c>
      <c r="G115" s="51">
        <v>6</v>
      </c>
      <c r="H115" s="51">
        <v>0</v>
      </c>
      <c r="I115" s="51">
        <v>0</v>
      </c>
      <c r="J115" s="51">
        <v>1</v>
      </c>
      <c r="K115" s="51">
        <v>0</v>
      </c>
      <c r="L115" s="51">
        <v>0</v>
      </c>
      <c r="M115" s="51">
        <v>0</v>
      </c>
      <c r="N115" s="51">
        <v>0</v>
      </c>
      <c r="O115" s="51">
        <v>0</v>
      </c>
      <c r="P115" s="51">
        <v>0</v>
      </c>
      <c r="Q115" s="51">
        <v>0</v>
      </c>
      <c r="R115" s="51">
        <v>0</v>
      </c>
      <c r="S115" s="51">
        <v>0</v>
      </c>
      <c r="T115" s="50">
        <v>0</v>
      </c>
      <c r="U115" s="50">
        <v>0</v>
      </c>
      <c r="V115" s="50"/>
      <c r="W115" s="50"/>
      <c r="X115" s="50"/>
      <c r="Y115" s="50"/>
      <c r="Z115" s="50"/>
      <c r="AA115" s="50"/>
      <c r="AB115" s="50"/>
      <c r="AC115" s="50"/>
      <c r="AD115" s="50"/>
    </row>
    <row r="116" spans="1:30" s="35" customFormat="1" ht="14.4" customHeight="1" x14ac:dyDescent="0.3">
      <c r="A116" s="48">
        <v>11</v>
      </c>
      <c r="B116" s="32" t="s">
        <v>51</v>
      </c>
      <c r="C116" s="33"/>
      <c r="D116" s="33">
        <v>43508</v>
      </c>
      <c r="E116" s="33">
        <v>43508</v>
      </c>
      <c r="F116" s="33">
        <v>43508</v>
      </c>
      <c r="G116" s="33">
        <v>43535</v>
      </c>
      <c r="H116" s="33">
        <v>43657</v>
      </c>
      <c r="I116" s="33">
        <v>43690</v>
      </c>
      <c r="J116" s="33">
        <v>43715</v>
      </c>
      <c r="K116" s="33">
        <v>43746</v>
      </c>
      <c r="L116" s="33">
        <v>43776</v>
      </c>
      <c r="M116" s="33">
        <v>43809</v>
      </c>
      <c r="N116" s="33">
        <v>43812</v>
      </c>
      <c r="O116" s="33">
        <v>43857</v>
      </c>
      <c r="P116" s="33">
        <v>43890</v>
      </c>
      <c r="Q116" s="33">
        <v>43938</v>
      </c>
      <c r="R116" s="33">
        <v>43964</v>
      </c>
      <c r="S116" s="33">
        <v>43977</v>
      </c>
      <c r="T116" s="58">
        <v>44021</v>
      </c>
      <c r="U116" s="58">
        <v>44061</v>
      </c>
      <c r="V116" s="58"/>
      <c r="W116" s="58"/>
      <c r="X116" s="58"/>
      <c r="Y116" s="58"/>
      <c r="Z116" s="58"/>
      <c r="AA116" s="58"/>
      <c r="AB116" s="58"/>
      <c r="AC116" s="58"/>
      <c r="AD116" s="58"/>
    </row>
    <row r="117" spans="1:30" s="31" customFormat="1" ht="14.4" customHeight="1" x14ac:dyDescent="0.3">
      <c r="A117" s="48">
        <v>12</v>
      </c>
      <c r="B117" s="49" t="s">
        <v>26</v>
      </c>
      <c r="C117" s="51"/>
      <c r="D117" s="51">
        <v>4</v>
      </c>
      <c r="E117" s="51">
        <v>1</v>
      </c>
      <c r="F117" s="51">
        <v>2</v>
      </c>
      <c r="G117" s="51">
        <v>5</v>
      </c>
      <c r="H117" s="51">
        <v>0</v>
      </c>
      <c r="I117" s="51">
        <v>5</v>
      </c>
      <c r="J117" s="51">
        <v>8</v>
      </c>
      <c r="K117" s="51">
        <v>4</v>
      </c>
      <c r="L117" s="51">
        <v>9</v>
      </c>
      <c r="M117" s="51"/>
      <c r="N117" s="51">
        <v>14</v>
      </c>
      <c r="O117" s="51">
        <v>5</v>
      </c>
      <c r="P117" s="51">
        <v>8</v>
      </c>
      <c r="Q117" s="51">
        <v>2</v>
      </c>
      <c r="R117" s="51">
        <v>10</v>
      </c>
      <c r="S117" s="51">
        <v>3</v>
      </c>
      <c r="T117" s="53">
        <v>4</v>
      </c>
      <c r="U117" s="53">
        <v>4</v>
      </c>
      <c r="V117" s="53"/>
      <c r="W117" s="53"/>
      <c r="X117" s="53"/>
      <c r="Y117" s="53"/>
      <c r="Z117" s="53"/>
      <c r="AA117" s="53"/>
      <c r="AB117" s="53"/>
      <c r="AC117" s="53"/>
      <c r="AD117" s="53"/>
    </row>
    <row r="118" spans="1:30" s="31" customFormat="1" ht="14.4" customHeight="1" x14ac:dyDescent="0.3">
      <c r="A118" s="48">
        <v>13</v>
      </c>
      <c r="B118" s="49" t="s">
        <v>27</v>
      </c>
      <c r="C118" s="54"/>
      <c r="D118" s="54">
        <v>2</v>
      </c>
      <c r="E118" s="51">
        <v>1</v>
      </c>
      <c r="F118" s="54">
        <v>0</v>
      </c>
      <c r="G118" s="54">
        <v>3</v>
      </c>
      <c r="H118" s="54">
        <v>0</v>
      </c>
      <c r="I118" s="54">
        <v>3</v>
      </c>
      <c r="J118" s="54">
        <v>1</v>
      </c>
      <c r="K118" s="54">
        <v>3</v>
      </c>
      <c r="L118" s="54">
        <v>4</v>
      </c>
      <c r="M118" s="54"/>
      <c r="N118" s="54">
        <v>6</v>
      </c>
      <c r="O118" s="54">
        <v>0</v>
      </c>
      <c r="P118" s="54">
        <v>4</v>
      </c>
      <c r="Q118" s="54">
        <v>0</v>
      </c>
      <c r="R118" s="54">
        <v>4</v>
      </c>
      <c r="S118" s="54">
        <v>2</v>
      </c>
      <c r="T118" s="53">
        <v>1</v>
      </c>
      <c r="U118" s="53">
        <v>4</v>
      </c>
      <c r="V118" s="53"/>
      <c r="W118" s="53"/>
      <c r="X118" s="53"/>
      <c r="Y118" s="53"/>
      <c r="Z118" s="53"/>
      <c r="AA118" s="53"/>
      <c r="AB118" s="53"/>
      <c r="AC118" s="53"/>
      <c r="AD118" s="53"/>
    </row>
    <row r="119" spans="1:30" s="31" customFormat="1" ht="14.4" customHeight="1" x14ac:dyDescent="0.3">
      <c r="A119" s="48">
        <v>14</v>
      </c>
      <c r="B119" s="59" t="s">
        <v>52</v>
      </c>
      <c r="C119" s="54"/>
      <c r="D119" s="54">
        <v>0</v>
      </c>
      <c r="E119" s="51">
        <v>12</v>
      </c>
      <c r="F119" s="54">
        <v>5</v>
      </c>
      <c r="G119" s="54">
        <v>2</v>
      </c>
      <c r="H119" s="54">
        <v>0</v>
      </c>
      <c r="I119" s="54">
        <v>2</v>
      </c>
      <c r="J119" s="54">
        <v>6</v>
      </c>
      <c r="K119" s="54">
        <v>0</v>
      </c>
      <c r="L119" s="54">
        <v>1</v>
      </c>
      <c r="M119" s="54"/>
      <c r="N119" s="54">
        <v>8</v>
      </c>
      <c r="O119" s="54">
        <v>5</v>
      </c>
      <c r="P119" s="54">
        <v>4</v>
      </c>
      <c r="Q119" s="54">
        <v>2</v>
      </c>
      <c r="R119" s="54">
        <v>6</v>
      </c>
      <c r="S119" s="54">
        <v>1</v>
      </c>
      <c r="T119" s="54">
        <v>3</v>
      </c>
      <c r="U119" s="54">
        <v>0</v>
      </c>
      <c r="V119" s="53"/>
      <c r="W119" s="53"/>
      <c r="X119" s="53"/>
      <c r="Y119" s="53"/>
      <c r="Z119" s="53"/>
      <c r="AA119" s="53"/>
      <c r="AB119" s="53"/>
      <c r="AC119" s="53"/>
      <c r="AD119" s="53"/>
    </row>
    <row r="120" spans="1:30" s="31" customFormat="1" ht="14.4" customHeight="1" x14ac:dyDescent="0.3">
      <c r="A120" s="48">
        <v>15</v>
      </c>
      <c r="B120" s="59" t="s">
        <v>53</v>
      </c>
      <c r="C120" s="54"/>
      <c r="D120" s="54">
        <v>27</v>
      </c>
      <c r="E120" s="51">
        <v>1</v>
      </c>
      <c r="F120" s="54">
        <v>0</v>
      </c>
      <c r="G120" s="54">
        <v>0</v>
      </c>
      <c r="H120" s="54">
        <v>1</v>
      </c>
      <c r="I120" s="54">
        <v>0</v>
      </c>
      <c r="J120" s="54">
        <v>0</v>
      </c>
      <c r="K120" s="54">
        <v>0</v>
      </c>
      <c r="L120" s="54">
        <v>0</v>
      </c>
      <c r="M120" s="54"/>
      <c r="N120" s="54">
        <v>1</v>
      </c>
      <c r="O120" s="54">
        <v>1</v>
      </c>
      <c r="P120" s="54">
        <v>0</v>
      </c>
      <c r="Q120" s="54">
        <v>0</v>
      </c>
      <c r="R120" s="54">
        <v>0</v>
      </c>
      <c r="S120" s="54">
        <v>0</v>
      </c>
      <c r="T120" s="54">
        <v>2</v>
      </c>
      <c r="U120" s="54">
        <v>1</v>
      </c>
      <c r="V120" s="53"/>
      <c r="W120" s="53"/>
      <c r="X120" s="53"/>
      <c r="Y120" s="53"/>
      <c r="Z120" s="53"/>
      <c r="AA120" s="53"/>
      <c r="AB120" s="53"/>
      <c r="AC120" s="53"/>
      <c r="AD120" s="53"/>
    </row>
    <row r="121" spans="1:30" s="57" customFormat="1" ht="26.4" customHeight="1" x14ac:dyDescent="0.3">
      <c r="A121" s="55">
        <v>16</v>
      </c>
      <c r="B121" s="43" t="s">
        <v>28</v>
      </c>
      <c r="C121" s="56">
        <f t="shared" ref="C121:AD121" si="25">SUM(C122:C125)</f>
        <v>0</v>
      </c>
      <c r="D121" s="56">
        <f t="shared" si="25"/>
        <v>18</v>
      </c>
      <c r="E121" s="56">
        <f t="shared" si="25"/>
        <v>27</v>
      </c>
      <c r="F121" s="56">
        <f t="shared" si="25"/>
        <v>21</v>
      </c>
      <c r="G121" s="56">
        <f t="shared" si="25"/>
        <v>21</v>
      </c>
      <c r="H121" s="56">
        <f t="shared" si="25"/>
        <v>43</v>
      </c>
      <c r="I121" s="56">
        <f t="shared" si="25"/>
        <v>30</v>
      </c>
      <c r="J121" s="56">
        <f t="shared" si="25"/>
        <v>25</v>
      </c>
      <c r="K121" s="56">
        <f t="shared" si="25"/>
        <v>28</v>
      </c>
      <c r="L121" s="56">
        <f t="shared" si="25"/>
        <v>53</v>
      </c>
      <c r="M121" s="56">
        <f t="shared" si="25"/>
        <v>39</v>
      </c>
      <c r="N121" s="56">
        <f t="shared" si="25"/>
        <v>26</v>
      </c>
      <c r="O121" s="56">
        <f t="shared" si="25"/>
        <v>71</v>
      </c>
      <c r="P121" s="56">
        <f t="shared" si="25"/>
        <v>64</v>
      </c>
      <c r="Q121" s="56">
        <f t="shared" si="25"/>
        <v>84</v>
      </c>
      <c r="R121" s="56">
        <f t="shared" si="25"/>
        <v>62</v>
      </c>
      <c r="S121" s="56">
        <f t="shared" si="25"/>
        <v>58</v>
      </c>
      <c r="T121" s="56">
        <f t="shared" si="25"/>
        <v>107</v>
      </c>
      <c r="U121" s="56">
        <f t="shared" si="25"/>
        <v>71</v>
      </c>
      <c r="V121" s="56">
        <f t="shared" si="25"/>
        <v>0</v>
      </c>
      <c r="W121" s="56">
        <f t="shared" si="25"/>
        <v>0</v>
      </c>
      <c r="X121" s="56">
        <f t="shared" si="25"/>
        <v>0</v>
      </c>
      <c r="Y121" s="56">
        <f t="shared" si="25"/>
        <v>0</v>
      </c>
      <c r="Z121" s="56">
        <f t="shared" si="25"/>
        <v>0</v>
      </c>
      <c r="AA121" s="56">
        <f t="shared" si="25"/>
        <v>0</v>
      </c>
      <c r="AB121" s="56">
        <f t="shared" si="25"/>
        <v>0</v>
      </c>
      <c r="AC121" s="56">
        <f t="shared" si="25"/>
        <v>0</v>
      </c>
      <c r="AD121" s="56">
        <f t="shared" si="25"/>
        <v>0</v>
      </c>
    </row>
    <row r="122" spans="1:30" s="31" customFormat="1" ht="14.4" customHeight="1" x14ac:dyDescent="0.3">
      <c r="A122" s="48"/>
      <c r="B122" s="61" t="s">
        <v>29</v>
      </c>
      <c r="C122" s="51"/>
      <c r="D122" s="51">
        <v>7</v>
      </c>
      <c r="E122" s="67" t="s">
        <v>61</v>
      </c>
      <c r="F122" s="51">
        <v>5</v>
      </c>
      <c r="G122" s="51">
        <v>11</v>
      </c>
      <c r="H122" s="51">
        <v>16</v>
      </c>
      <c r="I122" s="51">
        <v>9</v>
      </c>
      <c r="J122" s="51">
        <v>7</v>
      </c>
      <c r="K122" s="51">
        <v>14</v>
      </c>
      <c r="L122" s="51">
        <v>10</v>
      </c>
      <c r="M122" s="51">
        <v>10</v>
      </c>
      <c r="N122" s="51">
        <v>8</v>
      </c>
      <c r="O122" s="51">
        <v>19</v>
      </c>
      <c r="P122" s="51">
        <v>21</v>
      </c>
      <c r="Q122" s="51">
        <v>28</v>
      </c>
      <c r="R122" s="51">
        <v>21</v>
      </c>
      <c r="S122" s="51">
        <v>25</v>
      </c>
      <c r="T122" s="53">
        <v>34</v>
      </c>
      <c r="U122" s="53">
        <v>34</v>
      </c>
      <c r="V122" s="53"/>
      <c r="W122" s="53"/>
      <c r="X122" s="53"/>
      <c r="Y122" s="53"/>
      <c r="Z122" s="53"/>
      <c r="AA122" s="53"/>
      <c r="AB122" s="53"/>
      <c r="AC122" s="53"/>
      <c r="AD122" s="53"/>
    </row>
    <row r="123" spans="1:30" s="31" customFormat="1" ht="14.4" customHeight="1" x14ac:dyDescent="0.3">
      <c r="A123" s="48"/>
      <c r="B123" s="61" t="s">
        <v>30</v>
      </c>
      <c r="C123" s="51"/>
      <c r="D123" s="51">
        <v>6</v>
      </c>
      <c r="E123" s="51">
        <v>20</v>
      </c>
      <c r="F123" s="51">
        <v>16</v>
      </c>
      <c r="G123" s="51">
        <v>6</v>
      </c>
      <c r="H123" s="51">
        <v>16</v>
      </c>
      <c r="I123" s="51">
        <v>9</v>
      </c>
      <c r="J123" s="51">
        <v>14</v>
      </c>
      <c r="K123" s="51">
        <v>10</v>
      </c>
      <c r="L123" s="51">
        <v>16</v>
      </c>
      <c r="M123" s="51">
        <v>10</v>
      </c>
      <c r="N123" s="51">
        <v>5</v>
      </c>
      <c r="O123" s="51">
        <v>28</v>
      </c>
      <c r="P123" s="51">
        <v>26</v>
      </c>
      <c r="Q123" s="51">
        <v>32</v>
      </c>
      <c r="R123" s="51">
        <v>27</v>
      </c>
      <c r="S123" s="51">
        <v>17</v>
      </c>
      <c r="T123" s="53">
        <v>31</v>
      </c>
      <c r="U123" s="53">
        <v>36</v>
      </c>
      <c r="V123" s="53"/>
      <c r="W123" s="53"/>
      <c r="X123" s="53"/>
      <c r="Y123" s="53"/>
      <c r="Z123" s="53"/>
      <c r="AA123" s="53"/>
      <c r="AB123" s="53"/>
      <c r="AC123" s="53"/>
      <c r="AD123" s="53"/>
    </row>
    <row r="124" spans="1:30" s="31" customFormat="1" ht="14.4" customHeight="1" x14ac:dyDescent="0.3">
      <c r="A124" s="48"/>
      <c r="B124" s="61" t="s">
        <v>31</v>
      </c>
      <c r="C124" s="51"/>
      <c r="D124" s="51">
        <v>5</v>
      </c>
      <c r="E124" s="51">
        <v>5</v>
      </c>
      <c r="F124" s="51">
        <v>0</v>
      </c>
      <c r="G124" s="51">
        <v>4</v>
      </c>
      <c r="H124" s="51">
        <v>11</v>
      </c>
      <c r="I124" s="51">
        <v>12</v>
      </c>
      <c r="J124" s="51">
        <v>4</v>
      </c>
      <c r="K124" s="51">
        <v>4</v>
      </c>
      <c r="L124" s="51">
        <v>27</v>
      </c>
      <c r="M124" s="51">
        <v>19</v>
      </c>
      <c r="N124" s="51">
        <v>13</v>
      </c>
      <c r="O124" s="51">
        <v>24</v>
      </c>
      <c r="P124" s="51">
        <v>17</v>
      </c>
      <c r="Q124" s="51">
        <v>24</v>
      </c>
      <c r="R124" s="51">
        <v>14</v>
      </c>
      <c r="S124" s="51">
        <v>16</v>
      </c>
      <c r="T124" s="53">
        <v>42</v>
      </c>
      <c r="U124" s="53">
        <v>1</v>
      </c>
      <c r="V124" s="53"/>
      <c r="W124" s="53"/>
      <c r="X124" s="53"/>
      <c r="Y124" s="53"/>
      <c r="Z124" s="53"/>
      <c r="AA124" s="53"/>
      <c r="AB124" s="53"/>
      <c r="AC124" s="53"/>
      <c r="AD124" s="53"/>
    </row>
    <row r="125" spans="1:30" s="31" customFormat="1" ht="14.4" customHeight="1" x14ac:dyDescent="0.3">
      <c r="A125" s="48"/>
      <c r="B125" s="61" t="s">
        <v>32</v>
      </c>
      <c r="C125" s="51"/>
      <c r="D125" s="51">
        <v>0</v>
      </c>
      <c r="E125" s="51">
        <v>2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0</v>
      </c>
      <c r="L125" s="51">
        <v>0</v>
      </c>
      <c r="M125" s="51">
        <v>0</v>
      </c>
      <c r="N125" s="51">
        <v>0</v>
      </c>
      <c r="O125" s="51">
        <v>0</v>
      </c>
      <c r="P125" s="51">
        <v>0</v>
      </c>
      <c r="Q125" s="51">
        <v>0</v>
      </c>
      <c r="R125" s="51">
        <v>0</v>
      </c>
      <c r="S125" s="51">
        <v>0</v>
      </c>
      <c r="T125" s="53">
        <v>0</v>
      </c>
      <c r="U125" s="53">
        <v>0</v>
      </c>
      <c r="V125" s="53"/>
      <c r="W125" s="53"/>
      <c r="X125" s="53"/>
      <c r="Y125" s="53"/>
      <c r="Z125" s="53"/>
      <c r="AA125" s="53"/>
      <c r="AB125" s="53"/>
      <c r="AC125" s="53"/>
      <c r="AD125" s="53"/>
    </row>
    <row r="126" spans="1:30" s="57" customFormat="1" ht="14.4" customHeight="1" x14ac:dyDescent="0.3">
      <c r="A126" s="55">
        <v>17</v>
      </c>
      <c r="B126" s="43" t="s">
        <v>54</v>
      </c>
      <c r="C126" s="62">
        <f t="shared" ref="C126:AD126" si="26">SUM(C127:C128)</f>
        <v>0</v>
      </c>
      <c r="D126" s="62">
        <f t="shared" si="26"/>
        <v>0</v>
      </c>
      <c r="E126" s="62">
        <f t="shared" si="26"/>
        <v>17</v>
      </c>
      <c r="F126" s="62">
        <f t="shared" si="26"/>
        <v>10</v>
      </c>
      <c r="G126" s="62">
        <f t="shared" si="26"/>
        <v>3</v>
      </c>
      <c r="H126" s="62">
        <f t="shared" si="26"/>
        <v>0</v>
      </c>
      <c r="I126" s="62">
        <f t="shared" si="26"/>
        <v>4</v>
      </c>
      <c r="J126" s="62">
        <f t="shared" si="26"/>
        <v>20</v>
      </c>
      <c r="K126" s="62">
        <f t="shared" si="26"/>
        <v>1</v>
      </c>
      <c r="L126" s="62">
        <f t="shared" si="26"/>
        <v>7</v>
      </c>
      <c r="M126" s="62">
        <f t="shared" si="26"/>
        <v>0</v>
      </c>
      <c r="N126" s="62">
        <f t="shared" si="26"/>
        <v>3</v>
      </c>
      <c r="O126" s="62">
        <f t="shared" si="26"/>
        <v>3</v>
      </c>
      <c r="P126" s="62">
        <f t="shared" si="26"/>
        <v>1</v>
      </c>
      <c r="Q126" s="62">
        <f t="shared" si="26"/>
        <v>3</v>
      </c>
      <c r="R126" s="62">
        <f t="shared" si="26"/>
        <v>6</v>
      </c>
      <c r="S126" s="62">
        <f t="shared" si="26"/>
        <v>2</v>
      </c>
      <c r="T126" s="62">
        <f t="shared" si="26"/>
        <v>2</v>
      </c>
      <c r="U126" s="62">
        <f t="shared" si="26"/>
        <v>7</v>
      </c>
      <c r="V126" s="62">
        <f t="shared" si="26"/>
        <v>0</v>
      </c>
      <c r="W126" s="62">
        <f t="shared" si="26"/>
        <v>0</v>
      </c>
      <c r="X126" s="62">
        <f t="shared" si="26"/>
        <v>0</v>
      </c>
      <c r="Y126" s="62">
        <f t="shared" si="26"/>
        <v>0</v>
      </c>
      <c r="Z126" s="62">
        <f t="shared" si="26"/>
        <v>0</v>
      </c>
      <c r="AA126" s="62">
        <f t="shared" si="26"/>
        <v>0</v>
      </c>
      <c r="AB126" s="62">
        <f t="shared" si="26"/>
        <v>0</v>
      </c>
      <c r="AC126" s="62">
        <f t="shared" si="26"/>
        <v>0</v>
      </c>
      <c r="AD126" s="62">
        <f t="shared" si="26"/>
        <v>0</v>
      </c>
    </row>
    <row r="127" spans="1:30" s="31" customFormat="1" x14ac:dyDescent="0.3">
      <c r="A127" s="48"/>
      <c r="B127" s="63" t="s">
        <v>39</v>
      </c>
      <c r="C127" s="54"/>
      <c r="D127" s="54">
        <v>0</v>
      </c>
      <c r="E127" s="54">
        <v>17</v>
      </c>
      <c r="F127" s="54">
        <v>10</v>
      </c>
      <c r="G127" s="54">
        <v>3</v>
      </c>
      <c r="H127" s="54">
        <v>0</v>
      </c>
      <c r="I127" s="54">
        <v>4</v>
      </c>
      <c r="J127" s="54">
        <v>20</v>
      </c>
      <c r="K127" s="54">
        <v>1</v>
      </c>
      <c r="L127" s="54">
        <v>7</v>
      </c>
      <c r="M127" s="54"/>
      <c r="N127" s="54">
        <v>3</v>
      </c>
      <c r="O127" s="54">
        <v>3</v>
      </c>
      <c r="P127" s="54">
        <v>1</v>
      </c>
      <c r="Q127" s="54">
        <v>3</v>
      </c>
      <c r="R127" s="54">
        <v>6</v>
      </c>
      <c r="S127" s="54">
        <v>2</v>
      </c>
      <c r="T127" s="53">
        <v>2</v>
      </c>
      <c r="U127" s="53">
        <v>7</v>
      </c>
      <c r="V127" s="53"/>
      <c r="W127" s="53"/>
      <c r="X127" s="53"/>
      <c r="Y127" s="53"/>
      <c r="Z127" s="53"/>
      <c r="AA127" s="53"/>
      <c r="AB127" s="53"/>
      <c r="AC127" s="53"/>
      <c r="AD127" s="53"/>
    </row>
    <row r="128" spans="1:30" s="31" customFormat="1" x14ac:dyDescent="0.3">
      <c r="A128" s="48"/>
      <c r="B128" s="63" t="s">
        <v>10</v>
      </c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3">
        <v>0</v>
      </c>
      <c r="U128" s="53">
        <v>0</v>
      </c>
      <c r="V128" s="53"/>
      <c r="W128" s="53"/>
      <c r="X128" s="53"/>
      <c r="Y128" s="53"/>
      <c r="Z128" s="53"/>
      <c r="AA128" s="53"/>
      <c r="AB128" s="53"/>
      <c r="AC128" s="53"/>
      <c r="AD128" s="53"/>
    </row>
    <row r="129" spans="1:30" s="31" customFormat="1" ht="14.4" customHeight="1" x14ac:dyDescent="0.3">
      <c r="A129" s="48">
        <v>18</v>
      </c>
      <c r="B129" s="49" t="s">
        <v>62</v>
      </c>
      <c r="C129" s="54"/>
      <c r="D129" s="54">
        <v>4</v>
      </c>
      <c r="E129" s="54"/>
      <c r="F129" s="54">
        <v>0</v>
      </c>
      <c r="G129" s="54">
        <v>0</v>
      </c>
      <c r="H129" s="54">
        <v>3</v>
      </c>
      <c r="I129" s="54">
        <v>1</v>
      </c>
      <c r="J129" s="54">
        <v>1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2</v>
      </c>
      <c r="R129" s="54">
        <v>1</v>
      </c>
      <c r="S129" s="54">
        <v>1</v>
      </c>
      <c r="T129" s="53">
        <v>4</v>
      </c>
      <c r="U129" s="53">
        <v>5</v>
      </c>
      <c r="V129" s="53"/>
      <c r="W129" s="53"/>
      <c r="X129" s="53"/>
      <c r="Y129" s="53"/>
      <c r="Z129" s="53"/>
      <c r="AA129" s="53"/>
      <c r="AB129" s="53"/>
      <c r="AC129" s="53"/>
      <c r="AD129" s="53"/>
    </row>
    <row r="130" spans="1:30" ht="15" customHeight="1" x14ac:dyDescent="0.3">
      <c r="A130" s="162" t="s">
        <v>63</v>
      </c>
      <c r="B130" s="162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</row>
    <row r="131" spans="1:30" s="31" customFormat="1" ht="14.4" customHeight="1" x14ac:dyDescent="0.3">
      <c r="A131" s="48">
        <v>1</v>
      </c>
      <c r="B131" s="49" t="s">
        <v>42</v>
      </c>
      <c r="C131" s="51"/>
      <c r="D131" s="51">
        <v>811</v>
      </c>
      <c r="E131" s="52">
        <v>827</v>
      </c>
      <c r="F131" s="52">
        <v>833</v>
      </c>
      <c r="G131" s="52">
        <v>838</v>
      </c>
      <c r="H131" s="52">
        <v>868</v>
      </c>
      <c r="I131" s="52">
        <v>876</v>
      </c>
      <c r="J131" s="52">
        <v>892</v>
      </c>
      <c r="K131" s="52">
        <v>899</v>
      </c>
      <c r="L131" s="52">
        <v>904</v>
      </c>
      <c r="M131" s="52">
        <v>911</v>
      </c>
      <c r="N131" s="52">
        <v>923</v>
      </c>
      <c r="O131" s="52">
        <v>932</v>
      </c>
      <c r="P131" s="52">
        <v>762</v>
      </c>
      <c r="Q131" s="52">
        <v>330</v>
      </c>
      <c r="R131" s="52">
        <v>164</v>
      </c>
      <c r="S131" s="52">
        <v>147</v>
      </c>
      <c r="T131" s="53">
        <v>123</v>
      </c>
      <c r="U131" s="53">
        <v>113</v>
      </c>
      <c r="V131" s="53"/>
      <c r="W131" s="53"/>
      <c r="X131" s="53"/>
      <c r="Y131" s="53"/>
      <c r="Z131" s="53"/>
      <c r="AA131" s="53"/>
      <c r="AB131" s="53"/>
      <c r="AC131" s="53"/>
      <c r="AD131" s="53"/>
    </row>
    <row r="132" spans="1:30" s="31" customFormat="1" ht="14.4" customHeight="1" x14ac:dyDescent="0.3">
      <c r="A132" s="48">
        <v>2</v>
      </c>
      <c r="B132" s="49" t="s">
        <v>43</v>
      </c>
      <c r="C132" s="54"/>
      <c r="D132" s="54">
        <v>19</v>
      </c>
      <c r="E132" s="54">
        <v>17</v>
      </c>
      <c r="F132" s="54">
        <v>2</v>
      </c>
      <c r="G132" s="54">
        <v>34</v>
      </c>
      <c r="H132" s="54">
        <v>9</v>
      </c>
      <c r="I132" s="54">
        <v>16</v>
      </c>
      <c r="J132" s="54">
        <v>12</v>
      </c>
      <c r="K132" s="54">
        <v>13</v>
      </c>
      <c r="L132" s="54">
        <v>17</v>
      </c>
      <c r="M132" s="54">
        <v>20</v>
      </c>
      <c r="N132" s="54">
        <v>11</v>
      </c>
      <c r="O132" s="54">
        <v>8</v>
      </c>
      <c r="P132" s="54">
        <v>12</v>
      </c>
      <c r="Q132" s="54">
        <v>23</v>
      </c>
      <c r="R132" s="54">
        <v>1</v>
      </c>
      <c r="S132" s="54">
        <v>9</v>
      </c>
      <c r="T132" s="53">
        <v>20</v>
      </c>
      <c r="U132" s="53">
        <v>15</v>
      </c>
      <c r="V132" s="53"/>
      <c r="W132" s="53"/>
      <c r="X132" s="53"/>
      <c r="Y132" s="53"/>
      <c r="Z132" s="53"/>
      <c r="AA132" s="53"/>
      <c r="AB132" s="53"/>
      <c r="AC132" s="53"/>
      <c r="AD132" s="53"/>
    </row>
    <row r="133" spans="1:30" s="31" customFormat="1" ht="14.4" customHeight="1" x14ac:dyDescent="0.3">
      <c r="A133" s="48">
        <v>3</v>
      </c>
      <c r="B133" s="49" t="s">
        <v>44</v>
      </c>
      <c r="C133" s="51"/>
      <c r="D133" s="51">
        <v>9</v>
      </c>
      <c r="E133" s="51">
        <v>5</v>
      </c>
      <c r="F133" s="51">
        <v>3</v>
      </c>
      <c r="G133" s="51">
        <v>3</v>
      </c>
      <c r="H133" s="51">
        <v>2</v>
      </c>
      <c r="I133" s="51">
        <v>5</v>
      </c>
      <c r="J133" s="51">
        <v>3</v>
      </c>
      <c r="K133" s="51">
        <v>3</v>
      </c>
      <c r="L133" s="51">
        <v>8</v>
      </c>
      <c r="M133" s="51">
        <v>3</v>
      </c>
      <c r="N133" s="51">
        <v>1</v>
      </c>
      <c r="O133" s="51">
        <v>7</v>
      </c>
      <c r="P133" s="51">
        <v>7</v>
      </c>
      <c r="Q133" s="51">
        <v>3</v>
      </c>
      <c r="R133" s="51">
        <v>1</v>
      </c>
      <c r="S133" s="51">
        <v>3</v>
      </c>
      <c r="T133" s="53">
        <v>2</v>
      </c>
      <c r="U133" s="53">
        <v>1</v>
      </c>
      <c r="V133" s="53"/>
      <c r="W133" s="53"/>
      <c r="X133" s="53"/>
      <c r="Y133" s="53"/>
      <c r="Z133" s="53"/>
      <c r="AA133" s="53"/>
      <c r="AB133" s="53"/>
      <c r="AC133" s="53"/>
      <c r="AD133" s="53"/>
    </row>
    <row r="134" spans="1:30" s="31" customFormat="1" ht="14.4" customHeight="1" x14ac:dyDescent="0.3">
      <c r="A134" s="48">
        <v>4</v>
      </c>
      <c r="B134" s="49" t="s">
        <v>45</v>
      </c>
      <c r="C134" s="51"/>
      <c r="D134" s="51">
        <v>12</v>
      </c>
      <c r="E134" s="51">
        <v>16</v>
      </c>
      <c r="F134" s="51">
        <v>0</v>
      </c>
      <c r="G134" s="51">
        <v>7</v>
      </c>
      <c r="H134" s="51">
        <v>3</v>
      </c>
      <c r="I134" s="51">
        <v>5</v>
      </c>
      <c r="J134" s="51">
        <v>8</v>
      </c>
      <c r="K134" s="51">
        <v>11</v>
      </c>
      <c r="L134" s="51">
        <v>18</v>
      </c>
      <c r="M134" s="51">
        <v>11</v>
      </c>
      <c r="N134" s="51">
        <v>3</v>
      </c>
      <c r="O134" s="51">
        <v>184</v>
      </c>
      <c r="P134" s="51">
        <v>419</v>
      </c>
      <c r="Q134" s="51">
        <v>185</v>
      </c>
      <c r="R134" s="51">
        <v>19</v>
      </c>
      <c r="S134" s="51">
        <v>36</v>
      </c>
      <c r="T134" s="53">
        <v>32</v>
      </c>
      <c r="U134" s="53">
        <v>9</v>
      </c>
      <c r="V134" s="53"/>
      <c r="W134" s="53"/>
      <c r="X134" s="53"/>
      <c r="Y134" s="53"/>
      <c r="Z134" s="53"/>
      <c r="AA134" s="53"/>
      <c r="AB134" s="53"/>
      <c r="AC134" s="53"/>
      <c r="AD134" s="53"/>
    </row>
    <row r="135" spans="1:30" s="57" customFormat="1" ht="14.4" customHeight="1" x14ac:dyDescent="0.3">
      <c r="A135" s="55">
        <v>5</v>
      </c>
      <c r="B135" s="43" t="s">
        <v>46</v>
      </c>
      <c r="C135" s="56">
        <f t="shared" ref="C135:AD135" si="27">C136+C137</f>
        <v>0</v>
      </c>
      <c r="D135" s="56">
        <f t="shared" si="27"/>
        <v>827</v>
      </c>
      <c r="E135" s="56">
        <f t="shared" si="27"/>
        <v>833</v>
      </c>
      <c r="F135" s="56">
        <f t="shared" si="27"/>
        <v>838</v>
      </c>
      <c r="G135" s="56">
        <f t="shared" si="27"/>
        <v>868</v>
      </c>
      <c r="H135" s="56">
        <f t="shared" si="27"/>
        <v>876</v>
      </c>
      <c r="I135" s="56">
        <f t="shared" si="27"/>
        <v>892</v>
      </c>
      <c r="J135" s="56">
        <f t="shared" si="27"/>
        <v>899</v>
      </c>
      <c r="K135" s="56">
        <f t="shared" si="27"/>
        <v>904</v>
      </c>
      <c r="L135" s="56">
        <f t="shared" si="27"/>
        <v>911</v>
      </c>
      <c r="M135" s="56">
        <f t="shared" si="27"/>
        <v>923</v>
      </c>
      <c r="N135" s="56">
        <f t="shared" si="27"/>
        <v>1649</v>
      </c>
      <c r="O135" s="56">
        <f t="shared" si="27"/>
        <v>1333</v>
      </c>
      <c r="P135" s="56">
        <f t="shared" si="27"/>
        <v>485</v>
      </c>
      <c r="Q135" s="56">
        <f t="shared" si="27"/>
        <v>176</v>
      </c>
      <c r="R135" s="56">
        <f t="shared" si="27"/>
        <v>150</v>
      </c>
      <c r="S135" s="56">
        <f t="shared" si="27"/>
        <v>124</v>
      </c>
      <c r="T135" s="56">
        <f t="shared" si="27"/>
        <v>114</v>
      </c>
      <c r="U135" s="56">
        <f t="shared" si="27"/>
        <v>117</v>
      </c>
      <c r="V135" s="56">
        <f t="shared" si="27"/>
        <v>0</v>
      </c>
      <c r="W135" s="56">
        <f t="shared" si="27"/>
        <v>0</v>
      </c>
      <c r="X135" s="56">
        <f t="shared" si="27"/>
        <v>0</v>
      </c>
      <c r="Y135" s="56">
        <f t="shared" si="27"/>
        <v>0</v>
      </c>
      <c r="Z135" s="56">
        <f t="shared" si="27"/>
        <v>0</v>
      </c>
      <c r="AA135" s="56">
        <f t="shared" si="27"/>
        <v>0</v>
      </c>
      <c r="AB135" s="56">
        <f t="shared" si="27"/>
        <v>0</v>
      </c>
      <c r="AC135" s="56">
        <f t="shared" si="27"/>
        <v>0</v>
      </c>
      <c r="AD135" s="56">
        <f t="shared" si="27"/>
        <v>0</v>
      </c>
    </row>
    <row r="136" spans="1:30" s="31" customFormat="1" ht="14.4" customHeight="1" x14ac:dyDescent="0.3">
      <c r="A136" s="48">
        <v>6</v>
      </c>
      <c r="B136" s="49" t="s">
        <v>47</v>
      </c>
      <c r="C136" s="51"/>
      <c r="D136" s="51">
        <v>174</v>
      </c>
      <c r="E136" s="51">
        <v>174</v>
      </c>
      <c r="F136" s="51">
        <v>98</v>
      </c>
      <c r="G136" s="51">
        <v>129</v>
      </c>
      <c r="H136" s="51">
        <v>134</v>
      </c>
      <c r="I136" s="51">
        <v>151</v>
      </c>
      <c r="J136" s="51">
        <v>160</v>
      </c>
      <c r="K136" s="51">
        <v>168</v>
      </c>
      <c r="L136" s="51">
        <v>174</v>
      </c>
      <c r="M136" s="51">
        <v>190</v>
      </c>
      <c r="N136" s="51">
        <v>916</v>
      </c>
      <c r="O136" s="51">
        <v>749</v>
      </c>
      <c r="P136" s="51">
        <v>315</v>
      </c>
      <c r="Q136" s="51">
        <v>150</v>
      </c>
      <c r="R136" s="51">
        <v>134</v>
      </c>
      <c r="S136" s="51">
        <v>110</v>
      </c>
      <c r="T136" s="53">
        <v>103</v>
      </c>
      <c r="U136" s="53">
        <v>110</v>
      </c>
      <c r="V136" s="53"/>
      <c r="W136" s="53"/>
      <c r="X136" s="53"/>
      <c r="Y136" s="53"/>
      <c r="Z136" s="53"/>
      <c r="AA136" s="53"/>
      <c r="AB136" s="53"/>
      <c r="AC136" s="53"/>
      <c r="AD136" s="53"/>
    </row>
    <row r="137" spans="1:30" s="31" customFormat="1" ht="14.4" customHeight="1" x14ac:dyDescent="0.3">
      <c r="A137" s="48">
        <v>7</v>
      </c>
      <c r="B137" s="49" t="s">
        <v>56</v>
      </c>
      <c r="C137" s="51"/>
      <c r="D137" s="51">
        <v>653</v>
      </c>
      <c r="E137" s="51">
        <v>659</v>
      </c>
      <c r="F137" s="51">
        <v>740</v>
      </c>
      <c r="G137" s="51">
        <v>739</v>
      </c>
      <c r="H137" s="51">
        <v>742</v>
      </c>
      <c r="I137" s="51">
        <v>741</v>
      </c>
      <c r="J137" s="51">
        <v>739</v>
      </c>
      <c r="K137" s="51">
        <v>736</v>
      </c>
      <c r="L137" s="51">
        <v>737</v>
      </c>
      <c r="M137" s="51">
        <v>733</v>
      </c>
      <c r="N137" s="51">
        <v>733</v>
      </c>
      <c r="O137" s="51">
        <v>584</v>
      </c>
      <c r="P137" s="51">
        <v>170</v>
      </c>
      <c r="Q137" s="51">
        <v>26</v>
      </c>
      <c r="R137" s="51">
        <v>16</v>
      </c>
      <c r="S137" s="51">
        <v>14</v>
      </c>
      <c r="T137" s="53">
        <v>11</v>
      </c>
      <c r="U137" s="53">
        <v>7</v>
      </c>
      <c r="V137" s="53"/>
      <c r="W137" s="53"/>
      <c r="X137" s="53"/>
      <c r="Y137" s="53"/>
      <c r="Z137" s="53"/>
      <c r="AA137" s="53"/>
      <c r="AB137" s="53"/>
      <c r="AC137" s="53"/>
      <c r="AD137" s="53"/>
    </row>
    <row r="138" spans="1:30" s="35" customFormat="1" ht="14.4" customHeight="1" x14ac:dyDescent="0.3">
      <c r="A138" s="48">
        <v>8</v>
      </c>
      <c r="B138" s="32" t="s">
        <v>49</v>
      </c>
      <c r="C138" s="33"/>
      <c r="D138" s="33">
        <v>43542</v>
      </c>
      <c r="E138" s="33">
        <v>43564</v>
      </c>
      <c r="F138" s="33">
        <v>43593</v>
      </c>
      <c r="G138" s="33">
        <v>43626</v>
      </c>
      <c r="H138" s="33">
        <v>43643</v>
      </c>
      <c r="I138" s="33">
        <v>43690</v>
      </c>
      <c r="J138" s="33">
        <v>43718</v>
      </c>
      <c r="K138" s="33">
        <v>43734</v>
      </c>
      <c r="L138" s="33">
        <v>43776</v>
      </c>
      <c r="M138" s="33">
        <v>43809</v>
      </c>
      <c r="N138" s="33">
        <v>43804</v>
      </c>
      <c r="O138" s="33">
        <v>43859</v>
      </c>
      <c r="P138" s="33">
        <v>43880</v>
      </c>
      <c r="Q138" s="33">
        <v>43938</v>
      </c>
      <c r="R138" s="33">
        <v>43964</v>
      </c>
      <c r="S138" s="33">
        <v>43987</v>
      </c>
      <c r="T138" s="58">
        <v>44021</v>
      </c>
      <c r="U138" s="58">
        <v>44056</v>
      </c>
      <c r="V138" s="58"/>
      <c r="W138" s="58"/>
      <c r="X138" s="58"/>
      <c r="Y138" s="58"/>
      <c r="Z138" s="58"/>
      <c r="AA138" s="58"/>
      <c r="AB138" s="58"/>
      <c r="AC138" s="58"/>
      <c r="AD138" s="58"/>
    </row>
    <row r="139" spans="1:30" s="35" customFormat="1" ht="26.4" customHeight="1" x14ac:dyDescent="0.3">
      <c r="A139" s="48">
        <v>9</v>
      </c>
      <c r="B139" s="32" t="s">
        <v>50</v>
      </c>
      <c r="C139" s="33"/>
      <c r="D139" s="33">
        <v>43439</v>
      </c>
      <c r="E139" s="33">
        <v>43439</v>
      </c>
      <c r="F139" s="33">
        <v>43447</v>
      </c>
      <c r="G139" s="33">
        <v>43510</v>
      </c>
      <c r="H139" s="33">
        <v>43584</v>
      </c>
      <c r="I139" s="33">
        <v>43584</v>
      </c>
      <c r="J139" s="33">
        <v>43584</v>
      </c>
      <c r="K139" s="33">
        <v>43584</v>
      </c>
      <c r="L139" s="33">
        <v>43664</v>
      </c>
      <c r="M139" s="33">
        <v>43698</v>
      </c>
      <c r="N139" s="33">
        <v>43698</v>
      </c>
      <c r="O139" s="33">
        <v>43698</v>
      </c>
      <c r="P139" s="33">
        <v>43698</v>
      </c>
      <c r="Q139" s="33">
        <v>43698</v>
      </c>
      <c r="R139" s="33">
        <v>43760</v>
      </c>
      <c r="S139" s="33">
        <v>43760</v>
      </c>
      <c r="T139" s="58">
        <v>43761</v>
      </c>
      <c r="U139" s="58">
        <v>43761</v>
      </c>
      <c r="V139" s="58"/>
      <c r="W139" s="58"/>
      <c r="X139" s="58"/>
      <c r="Y139" s="58"/>
      <c r="Z139" s="58"/>
      <c r="AA139" s="58"/>
      <c r="AB139" s="58"/>
      <c r="AC139" s="58"/>
      <c r="AD139" s="58"/>
    </row>
    <row r="140" spans="1:30" s="31" customFormat="1" ht="14.4" customHeight="1" x14ac:dyDescent="0.3">
      <c r="A140" s="48">
        <v>10</v>
      </c>
      <c r="B140" s="49" t="s">
        <v>25</v>
      </c>
      <c r="C140" s="51"/>
      <c r="D140" s="51">
        <v>86</v>
      </c>
      <c r="E140" s="51">
        <v>20</v>
      </c>
      <c r="F140" s="51">
        <v>48</v>
      </c>
      <c r="G140" s="51">
        <v>60</v>
      </c>
      <c r="H140" s="51">
        <v>0</v>
      </c>
      <c r="I140" s="51">
        <v>22</v>
      </c>
      <c r="J140" s="51">
        <v>35</v>
      </c>
      <c r="K140" s="51">
        <v>13</v>
      </c>
      <c r="L140" s="51">
        <v>0</v>
      </c>
      <c r="M140" s="51">
        <v>0</v>
      </c>
      <c r="N140" s="51">
        <v>12</v>
      </c>
      <c r="O140" s="51">
        <v>23</v>
      </c>
      <c r="P140" s="51">
        <v>6</v>
      </c>
      <c r="Q140" s="51">
        <v>3</v>
      </c>
      <c r="R140" s="51">
        <v>0</v>
      </c>
      <c r="S140" s="51">
        <v>12</v>
      </c>
      <c r="T140" s="50">
        <v>8</v>
      </c>
      <c r="U140" s="50">
        <v>11</v>
      </c>
      <c r="V140" s="50"/>
      <c r="W140" s="50"/>
      <c r="X140" s="50"/>
      <c r="Y140" s="50"/>
      <c r="Z140" s="50"/>
      <c r="AA140" s="50"/>
      <c r="AB140" s="50"/>
      <c r="AC140" s="50"/>
      <c r="AD140" s="50"/>
    </row>
    <row r="141" spans="1:30" s="35" customFormat="1" ht="14.4" customHeight="1" x14ac:dyDescent="0.3">
      <c r="A141" s="48">
        <v>11</v>
      </c>
      <c r="B141" s="32" t="s">
        <v>51</v>
      </c>
      <c r="C141" s="33"/>
      <c r="D141" s="33">
        <v>43440</v>
      </c>
      <c r="E141" s="33">
        <v>43441</v>
      </c>
      <c r="F141" s="33">
        <v>43530</v>
      </c>
      <c r="G141" s="33">
        <v>43552</v>
      </c>
      <c r="H141" s="33">
        <v>43657</v>
      </c>
      <c r="I141" s="33">
        <v>43664</v>
      </c>
      <c r="J141" s="33">
        <v>43669</v>
      </c>
      <c r="K141" s="33">
        <v>43713</v>
      </c>
      <c r="L141" s="33">
        <v>43776</v>
      </c>
      <c r="M141" s="33">
        <v>43796</v>
      </c>
      <c r="N141" s="33">
        <v>43822</v>
      </c>
      <c r="O141" s="33">
        <v>43838</v>
      </c>
      <c r="P141" s="33">
        <v>43871</v>
      </c>
      <c r="Q141" s="33">
        <v>43900</v>
      </c>
      <c r="R141" s="33">
        <v>43964</v>
      </c>
      <c r="S141" s="33">
        <v>43983</v>
      </c>
      <c r="T141" s="33">
        <v>44007</v>
      </c>
      <c r="U141" s="33">
        <v>44055</v>
      </c>
      <c r="V141" s="33"/>
      <c r="W141" s="33"/>
      <c r="X141" s="33"/>
      <c r="Y141" s="33"/>
      <c r="Z141" s="33"/>
      <c r="AA141" s="33"/>
      <c r="AB141" s="33"/>
      <c r="AC141" s="33"/>
      <c r="AD141" s="33"/>
    </row>
    <row r="142" spans="1:30" s="31" customFormat="1" ht="14.4" customHeight="1" x14ac:dyDescent="0.3">
      <c r="A142" s="48">
        <v>12</v>
      </c>
      <c r="B142" s="49" t="s">
        <v>26</v>
      </c>
      <c r="C142" s="51"/>
      <c r="D142" s="51">
        <v>15</v>
      </c>
      <c r="E142" s="51">
        <v>13</v>
      </c>
      <c r="F142" s="51">
        <v>7</v>
      </c>
      <c r="G142" s="51">
        <v>15</v>
      </c>
      <c r="H142" s="51">
        <v>15</v>
      </c>
      <c r="I142" s="51">
        <v>12</v>
      </c>
      <c r="J142" s="51">
        <v>11</v>
      </c>
      <c r="K142" s="51">
        <v>13</v>
      </c>
      <c r="L142" s="51">
        <v>19</v>
      </c>
      <c r="M142" s="51"/>
      <c r="N142" s="51">
        <v>19</v>
      </c>
      <c r="O142" s="51">
        <v>8</v>
      </c>
      <c r="P142" s="51">
        <v>21</v>
      </c>
      <c r="Q142" s="51">
        <v>18</v>
      </c>
      <c r="R142" s="51">
        <v>10</v>
      </c>
      <c r="S142" s="51">
        <v>12</v>
      </c>
      <c r="T142" s="53">
        <v>17</v>
      </c>
      <c r="U142" s="53">
        <v>23</v>
      </c>
      <c r="V142" s="53"/>
      <c r="W142" s="53"/>
      <c r="X142" s="53"/>
      <c r="Y142" s="53"/>
      <c r="Z142" s="53"/>
      <c r="AA142" s="53"/>
      <c r="AB142" s="53"/>
      <c r="AC142" s="53"/>
      <c r="AD142" s="53"/>
    </row>
    <row r="143" spans="1:30" s="31" customFormat="1" ht="14.4" customHeight="1" x14ac:dyDescent="0.3">
      <c r="A143" s="48">
        <v>13</v>
      </c>
      <c r="B143" s="49" t="s">
        <v>27</v>
      </c>
      <c r="C143" s="54"/>
      <c r="D143" s="54">
        <v>11</v>
      </c>
      <c r="E143" s="54">
        <v>11</v>
      </c>
      <c r="F143" s="54">
        <v>4</v>
      </c>
      <c r="G143" s="54">
        <v>14</v>
      </c>
      <c r="H143" s="54">
        <v>10</v>
      </c>
      <c r="I143" s="54">
        <v>7</v>
      </c>
      <c r="J143" s="54">
        <v>6</v>
      </c>
      <c r="K143" s="54">
        <v>10</v>
      </c>
      <c r="L143" s="54">
        <v>15</v>
      </c>
      <c r="M143" s="54"/>
      <c r="N143" s="54">
        <v>17</v>
      </c>
      <c r="O143" s="54">
        <v>7</v>
      </c>
      <c r="P143" s="54">
        <v>14</v>
      </c>
      <c r="Q143" s="54">
        <v>3</v>
      </c>
      <c r="R143" s="54">
        <v>8</v>
      </c>
      <c r="S143" s="54">
        <v>12</v>
      </c>
      <c r="T143" s="53">
        <v>16</v>
      </c>
      <c r="U143" s="53">
        <v>23</v>
      </c>
      <c r="V143" s="53"/>
      <c r="W143" s="53"/>
      <c r="X143" s="53"/>
      <c r="Y143" s="53"/>
      <c r="Z143" s="53"/>
      <c r="AA143" s="53"/>
      <c r="AB143" s="53"/>
      <c r="AC143" s="53"/>
      <c r="AD143" s="53"/>
    </row>
    <row r="144" spans="1:30" s="31" customFormat="1" ht="14.4" customHeight="1" x14ac:dyDescent="0.3">
      <c r="A144" s="48">
        <v>14</v>
      </c>
      <c r="B144" s="59" t="s">
        <v>52</v>
      </c>
      <c r="C144" s="54"/>
      <c r="D144" s="54">
        <v>12</v>
      </c>
      <c r="E144" s="54">
        <v>10</v>
      </c>
      <c r="F144" s="54">
        <v>7</v>
      </c>
      <c r="G144" s="54">
        <v>1</v>
      </c>
      <c r="H144" s="54">
        <v>5</v>
      </c>
      <c r="I144" s="54">
        <v>5</v>
      </c>
      <c r="J144" s="54">
        <v>4</v>
      </c>
      <c r="K144" s="54">
        <v>0</v>
      </c>
      <c r="L144" s="54">
        <v>0</v>
      </c>
      <c r="M144" s="54"/>
      <c r="N144" s="54">
        <v>2</v>
      </c>
      <c r="O144" s="54">
        <v>1</v>
      </c>
      <c r="P144" s="54">
        <v>7</v>
      </c>
      <c r="Q144" s="54">
        <v>15</v>
      </c>
      <c r="R144" s="54">
        <v>2</v>
      </c>
      <c r="S144" s="54">
        <v>0</v>
      </c>
      <c r="T144" s="54">
        <v>1</v>
      </c>
      <c r="U144" s="54">
        <v>0</v>
      </c>
      <c r="V144" s="53"/>
      <c r="W144" s="53"/>
      <c r="X144" s="53"/>
      <c r="Y144" s="53"/>
      <c r="Z144" s="53"/>
      <c r="AA144" s="53"/>
      <c r="AB144" s="53"/>
      <c r="AC144" s="53"/>
      <c r="AD144" s="53"/>
    </row>
    <row r="145" spans="1:30" s="31" customFormat="1" ht="14.4" customHeight="1" x14ac:dyDescent="0.3">
      <c r="A145" s="48">
        <v>15</v>
      </c>
      <c r="B145" s="59" t="s">
        <v>53</v>
      </c>
      <c r="C145" s="54"/>
      <c r="D145" s="54">
        <v>12</v>
      </c>
      <c r="E145" s="54">
        <v>20</v>
      </c>
      <c r="F145" s="54">
        <v>21</v>
      </c>
      <c r="G145" s="54">
        <v>24</v>
      </c>
      <c r="H145" s="54">
        <v>2</v>
      </c>
      <c r="I145" s="54">
        <v>28</v>
      </c>
      <c r="J145" s="54">
        <v>46</v>
      </c>
      <c r="K145" s="54">
        <v>54</v>
      </c>
      <c r="L145" s="54">
        <v>64</v>
      </c>
      <c r="M145" s="54">
        <v>29</v>
      </c>
      <c r="N145" s="54">
        <v>36</v>
      </c>
      <c r="O145" s="54">
        <v>37</v>
      </c>
      <c r="P145" s="54">
        <v>32</v>
      </c>
      <c r="Q145" s="54">
        <v>40</v>
      </c>
      <c r="R145" s="54">
        <v>31</v>
      </c>
      <c r="S145" s="54">
        <v>37</v>
      </c>
      <c r="T145" s="54">
        <v>31</v>
      </c>
      <c r="U145" s="54">
        <v>40</v>
      </c>
      <c r="V145" s="53"/>
      <c r="W145" s="53"/>
      <c r="X145" s="53"/>
      <c r="Y145" s="53"/>
      <c r="Z145" s="53"/>
      <c r="AA145" s="53"/>
      <c r="AB145" s="53"/>
      <c r="AC145" s="53"/>
      <c r="AD145" s="53"/>
    </row>
    <row r="146" spans="1:30" s="31" customFormat="1" ht="14.4" customHeight="1" x14ac:dyDescent="0.3">
      <c r="A146" s="48">
        <v>16</v>
      </c>
      <c r="B146" s="49" t="s">
        <v>64</v>
      </c>
      <c r="C146" s="54"/>
      <c r="D146" s="54">
        <v>7</v>
      </c>
      <c r="E146" s="54">
        <v>0</v>
      </c>
      <c r="F146" s="54">
        <v>0</v>
      </c>
      <c r="G146" s="54">
        <v>0</v>
      </c>
      <c r="H146" s="54">
        <v>0</v>
      </c>
      <c r="I146" s="54">
        <v>0</v>
      </c>
      <c r="J146" s="54">
        <v>0</v>
      </c>
      <c r="K146" s="54">
        <v>0</v>
      </c>
      <c r="L146" s="54">
        <v>0</v>
      </c>
      <c r="M146" s="54">
        <v>0</v>
      </c>
      <c r="N146" s="54">
        <v>5</v>
      </c>
      <c r="O146" s="54">
        <v>2</v>
      </c>
      <c r="P146" s="54">
        <v>8</v>
      </c>
      <c r="Q146" s="54">
        <v>0</v>
      </c>
      <c r="R146" s="54">
        <v>0</v>
      </c>
      <c r="S146" s="54">
        <v>0</v>
      </c>
      <c r="T146" s="54">
        <v>1</v>
      </c>
      <c r="U146" s="54">
        <v>3</v>
      </c>
      <c r="V146" s="53"/>
      <c r="W146" s="53"/>
      <c r="X146" s="53"/>
      <c r="Y146" s="53"/>
      <c r="Z146" s="53"/>
      <c r="AA146" s="53"/>
      <c r="AB146" s="53"/>
      <c r="AC146" s="53"/>
      <c r="AD146" s="53"/>
    </row>
    <row r="147" spans="1:30" s="31" customFormat="1" ht="14.4" customHeight="1" x14ac:dyDescent="0.3">
      <c r="A147" s="48">
        <v>17</v>
      </c>
      <c r="B147" s="49" t="s">
        <v>65</v>
      </c>
      <c r="C147" s="54"/>
      <c r="D147" s="54">
        <v>121</v>
      </c>
      <c r="E147" s="54">
        <v>122</v>
      </c>
      <c r="F147" s="54">
        <v>105</v>
      </c>
      <c r="G147" s="54">
        <v>111</v>
      </c>
      <c r="H147" s="54">
        <v>104</v>
      </c>
      <c r="I147" s="54">
        <v>124</v>
      </c>
      <c r="J147" s="54">
        <v>118</v>
      </c>
      <c r="K147" s="54">
        <v>144</v>
      </c>
      <c r="L147" s="54">
        <v>137</v>
      </c>
      <c r="M147" s="54">
        <v>119</v>
      </c>
      <c r="N147" s="54">
        <v>177</v>
      </c>
      <c r="O147" s="54">
        <v>112</v>
      </c>
      <c r="P147" s="54">
        <v>146</v>
      </c>
      <c r="Q147" s="54">
        <v>121</v>
      </c>
      <c r="R147" s="54">
        <v>113</v>
      </c>
      <c r="S147" s="54">
        <v>129</v>
      </c>
      <c r="T147" s="54">
        <v>113</v>
      </c>
      <c r="U147" s="54">
        <v>127</v>
      </c>
      <c r="V147" s="53"/>
      <c r="W147" s="53"/>
      <c r="X147" s="53"/>
      <c r="Y147" s="53"/>
      <c r="Z147" s="53"/>
      <c r="AA147" s="53"/>
      <c r="AB147" s="53"/>
      <c r="AC147" s="53"/>
      <c r="AD147" s="53"/>
    </row>
    <row r="148" spans="1:30" s="57" customFormat="1" ht="26.4" customHeight="1" x14ac:dyDescent="0.3">
      <c r="A148" s="55">
        <v>18</v>
      </c>
      <c r="B148" s="43" t="s">
        <v>28</v>
      </c>
      <c r="C148" s="56">
        <f t="shared" ref="C148:AD148" si="28">SUM(C149:C152)</f>
        <v>0</v>
      </c>
      <c r="D148" s="56">
        <f t="shared" si="28"/>
        <v>257</v>
      </c>
      <c r="E148" s="56">
        <f t="shared" si="28"/>
        <v>368</v>
      </c>
      <c r="F148" s="56">
        <f t="shared" si="28"/>
        <v>156</v>
      </c>
      <c r="G148" s="56">
        <f t="shared" si="28"/>
        <v>309</v>
      </c>
      <c r="H148" s="56">
        <f t="shared" si="28"/>
        <v>231</v>
      </c>
      <c r="I148" s="56">
        <f t="shared" si="28"/>
        <v>329</v>
      </c>
      <c r="J148" s="56">
        <f t="shared" si="28"/>
        <v>263</v>
      </c>
      <c r="K148" s="56">
        <f t="shared" si="28"/>
        <v>261</v>
      </c>
      <c r="L148" s="56">
        <f t="shared" si="28"/>
        <v>364</v>
      </c>
      <c r="M148" s="56">
        <f t="shared" si="28"/>
        <v>0</v>
      </c>
      <c r="N148" s="56">
        <f t="shared" si="28"/>
        <v>87</v>
      </c>
      <c r="O148" s="56">
        <f t="shared" si="28"/>
        <v>392</v>
      </c>
      <c r="P148" s="56">
        <f t="shared" si="28"/>
        <v>423</v>
      </c>
      <c r="Q148" s="56">
        <f t="shared" si="28"/>
        <v>520</v>
      </c>
      <c r="R148" s="56">
        <f t="shared" si="28"/>
        <v>502</v>
      </c>
      <c r="S148" s="56">
        <f t="shared" si="28"/>
        <v>420</v>
      </c>
      <c r="T148" s="56">
        <f t="shared" si="28"/>
        <v>428</v>
      </c>
      <c r="U148" s="56">
        <f t="shared" si="28"/>
        <v>388</v>
      </c>
      <c r="V148" s="56">
        <f t="shared" si="28"/>
        <v>0</v>
      </c>
      <c r="W148" s="56">
        <f t="shared" si="28"/>
        <v>0</v>
      </c>
      <c r="X148" s="56">
        <f t="shared" si="28"/>
        <v>0</v>
      </c>
      <c r="Y148" s="56">
        <f t="shared" si="28"/>
        <v>0</v>
      </c>
      <c r="Z148" s="56">
        <f t="shared" si="28"/>
        <v>0</v>
      </c>
      <c r="AA148" s="56">
        <f t="shared" si="28"/>
        <v>0</v>
      </c>
      <c r="AB148" s="56">
        <f t="shared" si="28"/>
        <v>0</v>
      </c>
      <c r="AC148" s="56">
        <f t="shared" si="28"/>
        <v>0</v>
      </c>
      <c r="AD148" s="56">
        <f t="shared" si="28"/>
        <v>0</v>
      </c>
    </row>
    <row r="149" spans="1:30" s="31" customFormat="1" ht="14.4" customHeight="1" x14ac:dyDescent="0.3">
      <c r="A149" s="48"/>
      <c r="B149" s="61" t="s">
        <v>29</v>
      </c>
      <c r="C149" s="51"/>
      <c r="D149" s="51">
        <v>91</v>
      </c>
      <c r="E149" s="51">
        <v>120</v>
      </c>
      <c r="F149" s="51">
        <v>67</v>
      </c>
      <c r="G149" s="51">
        <v>91</v>
      </c>
      <c r="H149" s="51">
        <v>74</v>
      </c>
      <c r="I149" s="51">
        <v>92</v>
      </c>
      <c r="J149" s="51">
        <v>112</v>
      </c>
      <c r="K149" s="51">
        <v>90</v>
      </c>
      <c r="L149" s="51">
        <v>123</v>
      </c>
      <c r="M149" s="51"/>
      <c r="N149" s="51">
        <v>23</v>
      </c>
      <c r="O149" s="51">
        <v>147</v>
      </c>
      <c r="P149" s="51">
        <v>159</v>
      </c>
      <c r="Q149" s="51">
        <v>158</v>
      </c>
      <c r="R149" s="51">
        <v>176</v>
      </c>
      <c r="S149" s="51">
        <v>230</v>
      </c>
      <c r="T149" s="53">
        <v>237</v>
      </c>
      <c r="U149" s="53">
        <v>231</v>
      </c>
      <c r="V149" s="53"/>
      <c r="W149" s="53"/>
      <c r="X149" s="53"/>
      <c r="Y149" s="53"/>
      <c r="Z149" s="53"/>
      <c r="AA149" s="53"/>
      <c r="AB149" s="53"/>
      <c r="AC149" s="53"/>
      <c r="AD149" s="53"/>
    </row>
    <row r="150" spans="1:30" s="31" customFormat="1" ht="14.4" customHeight="1" x14ac:dyDescent="0.3">
      <c r="A150" s="48"/>
      <c r="B150" s="61" t="s">
        <v>30</v>
      </c>
      <c r="C150" s="51"/>
      <c r="D150" s="51">
        <v>91</v>
      </c>
      <c r="E150" s="51">
        <v>148</v>
      </c>
      <c r="F150" s="51">
        <v>71</v>
      </c>
      <c r="G150" s="51">
        <v>144</v>
      </c>
      <c r="H150" s="51">
        <v>81</v>
      </c>
      <c r="I150" s="51">
        <v>124</v>
      </c>
      <c r="J150" s="51">
        <v>97</v>
      </c>
      <c r="K150" s="51">
        <v>112</v>
      </c>
      <c r="L150" s="51">
        <v>116</v>
      </c>
      <c r="M150" s="51"/>
      <c r="N150" s="51">
        <v>30</v>
      </c>
      <c r="O150" s="51">
        <v>115</v>
      </c>
      <c r="P150" s="51">
        <v>138</v>
      </c>
      <c r="Q150" s="51">
        <v>154</v>
      </c>
      <c r="R150" s="51">
        <v>163</v>
      </c>
      <c r="S150" s="51">
        <v>140</v>
      </c>
      <c r="T150" s="53">
        <v>121</v>
      </c>
      <c r="U150" s="53">
        <v>140</v>
      </c>
      <c r="V150" s="53"/>
      <c r="W150" s="53"/>
      <c r="X150" s="53"/>
      <c r="Y150" s="53"/>
      <c r="Z150" s="53"/>
      <c r="AA150" s="53"/>
      <c r="AB150" s="53"/>
      <c r="AC150" s="53"/>
      <c r="AD150" s="53"/>
    </row>
    <row r="151" spans="1:30" s="31" customFormat="1" ht="14.4" customHeight="1" x14ac:dyDescent="0.3">
      <c r="A151" s="48"/>
      <c r="B151" s="61" t="s">
        <v>31</v>
      </c>
      <c r="C151" s="51"/>
      <c r="D151" s="51">
        <v>68</v>
      </c>
      <c r="E151" s="51">
        <v>94</v>
      </c>
      <c r="F151" s="51">
        <v>11</v>
      </c>
      <c r="G151" s="51">
        <v>74</v>
      </c>
      <c r="H151" s="51">
        <v>75</v>
      </c>
      <c r="I151" s="51">
        <v>107</v>
      </c>
      <c r="J151" s="51">
        <v>51</v>
      </c>
      <c r="K151" s="51">
        <v>59</v>
      </c>
      <c r="L151" s="51">
        <v>123</v>
      </c>
      <c r="M151" s="51"/>
      <c r="N151" s="51">
        <v>34</v>
      </c>
      <c r="O151" s="51">
        <v>130</v>
      </c>
      <c r="P151" s="51">
        <v>126</v>
      </c>
      <c r="Q151" s="51">
        <v>208</v>
      </c>
      <c r="R151" s="51">
        <v>163</v>
      </c>
      <c r="S151" s="51">
        <v>50</v>
      </c>
      <c r="T151" s="53">
        <v>70</v>
      </c>
      <c r="U151" s="53">
        <v>17</v>
      </c>
      <c r="V151" s="53"/>
      <c r="W151" s="53"/>
      <c r="X151" s="53"/>
      <c r="Y151" s="53"/>
      <c r="Z151" s="53"/>
      <c r="AA151" s="53"/>
      <c r="AB151" s="53"/>
      <c r="AC151" s="53"/>
      <c r="AD151" s="53"/>
    </row>
    <row r="152" spans="1:30" s="31" customFormat="1" ht="14.4" customHeight="1" x14ac:dyDescent="0.3">
      <c r="A152" s="48"/>
      <c r="B152" s="61" t="s">
        <v>32</v>
      </c>
      <c r="C152" s="51"/>
      <c r="D152" s="51">
        <v>7</v>
      </c>
      <c r="E152" s="51">
        <v>6</v>
      </c>
      <c r="F152" s="51">
        <v>7</v>
      </c>
      <c r="G152" s="51">
        <v>0</v>
      </c>
      <c r="H152" s="51">
        <v>1</v>
      </c>
      <c r="I152" s="51">
        <v>6</v>
      </c>
      <c r="J152" s="51">
        <v>3</v>
      </c>
      <c r="K152" s="51">
        <v>0</v>
      </c>
      <c r="L152" s="51">
        <v>2</v>
      </c>
      <c r="M152" s="51">
        <v>0</v>
      </c>
      <c r="N152" s="51">
        <v>0</v>
      </c>
      <c r="O152" s="51">
        <v>0</v>
      </c>
      <c r="P152" s="51">
        <v>0</v>
      </c>
      <c r="Q152" s="51">
        <v>0</v>
      </c>
      <c r="R152" s="51">
        <v>0</v>
      </c>
      <c r="S152" s="51">
        <v>0</v>
      </c>
      <c r="T152" s="53">
        <v>0</v>
      </c>
      <c r="U152" s="53">
        <v>0</v>
      </c>
      <c r="V152" s="53"/>
      <c r="W152" s="53"/>
      <c r="X152" s="53"/>
      <c r="Y152" s="53"/>
      <c r="Z152" s="53"/>
      <c r="AA152" s="53"/>
      <c r="AB152" s="53"/>
      <c r="AC152" s="53"/>
      <c r="AD152" s="53"/>
    </row>
    <row r="153" spans="1:30" s="57" customFormat="1" ht="14.4" customHeight="1" x14ac:dyDescent="0.3">
      <c r="A153" s="55">
        <v>19</v>
      </c>
      <c r="B153" s="43" t="s">
        <v>54</v>
      </c>
      <c r="C153" s="62">
        <f t="shared" ref="C153:AD153" si="29">SUM(C154:C156)</f>
        <v>0</v>
      </c>
      <c r="D153" s="62">
        <f t="shared" si="29"/>
        <v>3</v>
      </c>
      <c r="E153" s="62">
        <f t="shared" si="29"/>
        <v>18</v>
      </c>
      <c r="F153" s="62">
        <f t="shared" si="29"/>
        <v>4</v>
      </c>
      <c r="G153" s="62">
        <f t="shared" si="29"/>
        <v>8</v>
      </c>
      <c r="H153" s="62">
        <f t="shared" si="29"/>
        <v>7</v>
      </c>
      <c r="I153" s="62">
        <f t="shared" si="29"/>
        <v>11</v>
      </c>
      <c r="J153" s="62">
        <f t="shared" si="29"/>
        <v>4</v>
      </c>
      <c r="K153" s="62">
        <f t="shared" si="29"/>
        <v>7</v>
      </c>
      <c r="L153" s="62">
        <f t="shared" si="29"/>
        <v>17</v>
      </c>
      <c r="M153" s="62">
        <f t="shared" si="29"/>
        <v>10</v>
      </c>
      <c r="N153" s="62">
        <f t="shared" si="29"/>
        <v>30</v>
      </c>
      <c r="O153" s="62">
        <f t="shared" si="29"/>
        <v>8</v>
      </c>
      <c r="P153" s="62">
        <f t="shared" si="29"/>
        <v>10</v>
      </c>
      <c r="Q153" s="62">
        <f t="shared" si="29"/>
        <v>17</v>
      </c>
      <c r="R153" s="62">
        <f t="shared" si="29"/>
        <v>26</v>
      </c>
      <c r="S153" s="62">
        <f t="shared" si="29"/>
        <v>14</v>
      </c>
      <c r="T153" s="62">
        <f t="shared" si="29"/>
        <v>32</v>
      </c>
      <c r="U153" s="62">
        <f t="shared" si="29"/>
        <v>9</v>
      </c>
      <c r="V153" s="62">
        <f t="shared" si="29"/>
        <v>0</v>
      </c>
      <c r="W153" s="62">
        <f t="shared" si="29"/>
        <v>0</v>
      </c>
      <c r="X153" s="62">
        <f t="shared" si="29"/>
        <v>0</v>
      </c>
      <c r="Y153" s="62">
        <f t="shared" si="29"/>
        <v>0</v>
      </c>
      <c r="Z153" s="62">
        <f t="shared" si="29"/>
        <v>0</v>
      </c>
      <c r="AA153" s="62">
        <f t="shared" si="29"/>
        <v>0</v>
      </c>
      <c r="AB153" s="62">
        <f t="shared" si="29"/>
        <v>0</v>
      </c>
      <c r="AC153" s="62">
        <f t="shared" si="29"/>
        <v>0</v>
      </c>
      <c r="AD153" s="62">
        <f t="shared" si="29"/>
        <v>0</v>
      </c>
    </row>
    <row r="154" spans="1:30" s="31" customFormat="1" ht="14.4" customHeight="1" x14ac:dyDescent="0.3">
      <c r="A154" s="48"/>
      <c r="B154" s="68" t="s">
        <v>39</v>
      </c>
      <c r="C154" s="54"/>
      <c r="D154" s="54">
        <v>3</v>
      </c>
      <c r="E154" s="54">
        <v>18</v>
      </c>
      <c r="F154" s="54">
        <v>4</v>
      </c>
      <c r="G154" s="54">
        <v>8</v>
      </c>
      <c r="H154" s="54">
        <v>7</v>
      </c>
      <c r="I154" s="54">
        <v>11</v>
      </c>
      <c r="J154" s="54">
        <v>4</v>
      </c>
      <c r="K154" s="54">
        <v>7</v>
      </c>
      <c r="L154" s="54">
        <v>17</v>
      </c>
      <c r="M154" s="54">
        <v>10</v>
      </c>
      <c r="N154" s="54">
        <v>30</v>
      </c>
      <c r="O154" s="54">
        <v>8</v>
      </c>
      <c r="P154" s="54">
        <v>10</v>
      </c>
      <c r="Q154" s="54">
        <v>17</v>
      </c>
      <c r="R154" s="54">
        <v>26</v>
      </c>
      <c r="S154" s="54">
        <v>14</v>
      </c>
      <c r="T154" s="53">
        <v>11</v>
      </c>
      <c r="U154" s="53">
        <v>9</v>
      </c>
      <c r="V154" s="53"/>
      <c r="W154" s="53"/>
      <c r="X154" s="53"/>
      <c r="Y154" s="53"/>
      <c r="Z154" s="53"/>
      <c r="AA154" s="53"/>
      <c r="AB154" s="53"/>
      <c r="AC154" s="53"/>
      <c r="AD154" s="53"/>
    </row>
    <row r="155" spans="1:30" s="31" customFormat="1" ht="14.4" customHeight="1" x14ac:dyDescent="0.3">
      <c r="A155" s="48"/>
      <c r="B155" s="68" t="s">
        <v>10</v>
      </c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>
        <v>21</v>
      </c>
      <c r="U155" s="54">
        <v>0</v>
      </c>
      <c r="V155" s="54"/>
      <c r="W155" s="54"/>
      <c r="X155" s="54"/>
      <c r="Y155" s="54"/>
      <c r="Z155" s="54"/>
      <c r="AA155" s="54"/>
      <c r="AB155" s="54"/>
      <c r="AC155" s="54"/>
      <c r="AD155" s="54"/>
    </row>
    <row r="156" spans="1:30" s="31" customFormat="1" ht="14.4" customHeight="1" x14ac:dyDescent="0.3">
      <c r="A156" s="48"/>
      <c r="B156" s="68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</row>
  </sheetData>
  <sheetProtection algorithmName="SHA-512" hashValue="tmzOIS6yFYaFITb2hd6VTjIRd/GAbiXX1qBEgMam+D0BjBYT7JS6PQ3B6wihQQ8ZkIbcbVK/HQHtYQ357qg8tA==" saltValue="c+fPfKdRGFOEBWQpz7Rtxg==" spinCount="100000" sheet="1" objects="1" scenarios="1"/>
  <mergeCells count="12">
    <mergeCell ref="A1:B1"/>
    <mergeCell ref="C1:AD2"/>
    <mergeCell ref="A2:B3"/>
    <mergeCell ref="AC3:AD3"/>
    <mergeCell ref="A4:B4"/>
    <mergeCell ref="C4:AD4"/>
    <mergeCell ref="A130:B130"/>
    <mergeCell ref="A6:B6"/>
    <mergeCell ref="A32:B32"/>
    <mergeCell ref="A56:B56"/>
    <mergeCell ref="A81:B81"/>
    <mergeCell ref="A105:B105"/>
  </mergeCells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>
    <oddHeader>&amp;C&amp;"Arial,Normal"&amp;10&amp;A</oddHeader>
    <oddFooter>&amp;C&amp;"Arial,Normal"&amp;10Página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98"/>
  <sheetViews>
    <sheetView tabSelected="1" zoomScaleNormal="100" workbookViewId="0">
      <pane xSplit="11" ySplit="5" topLeftCell="AA27" activePane="bottomRight" state="frozen"/>
      <selection pane="topRight" activeCell="AA1" sqref="AA1"/>
      <selection pane="bottomLeft" activeCell="A43" sqref="A43"/>
      <selection pane="bottomRight" activeCell="AC26" sqref="AC26"/>
    </sheetView>
  </sheetViews>
  <sheetFormatPr baseColWidth="10" defaultColWidth="9.109375" defaultRowHeight="14.4" x14ac:dyDescent="0.3"/>
  <cols>
    <col min="1" max="1" width="14" customWidth="1"/>
    <col min="2" max="2" width="4.44140625" customWidth="1"/>
    <col min="3" max="3" width="27.109375" customWidth="1"/>
    <col min="4" max="4" width="22.88671875" style="69" customWidth="1"/>
    <col min="5" max="5" width="3.33203125" customWidth="1"/>
    <col min="6" max="6" width="5.44140625" customWidth="1"/>
    <col min="7" max="7" width="7.109375" style="70" customWidth="1"/>
    <col min="8" max="8" width="7.33203125" customWidth="1"/>
    <col min="9" max="9" width="5.5546875" style="70" customWidth="1"/>
    <col min="10" max="10" width="3.33203125" customWidth="1"/>
    <col min="11" max="11" width="7.33203125" customWidth="1"/>
    <col min="12" max="12" width="11.5546875" hidden="1" customWidth="1"/>
    <col min="13" max="13" width="13.44140625" customWidth="1"/>
    <col min="14" max="1025" width="10.6640625" customWidth="1"/>
  </cols>
  <sheetData>
    <row r="1" spans="1:39" ht="69.75" customHeight="1" x14ac:dyDescent="0.3">
      <c r="A1" s="182" t="s">
        <v>66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</row>
    <row r="2" spans="1:39" ht="22.5" customHeight="1" x14ac:dyDescent="0.3">
      <c r="A2" s="183" t="s">
        <v>67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</row>
    <row r="3" spans="1:39" ht="15.75" customHeight="1" x14ac:dyDescent="0.3">
      <c r="A3" s="184" t="s">
        <v>14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</row>
    <row r="4" spans="1:39" ht="15" customHeight="1" x14ac:dyDescent="0.3">
      <c r="A4" s="185" t="s">
        <v>15</v>
      </c>
      <c r="B4" s="185"/>
      <c r="C4" s="185"/>
      <c r="D4" s="185"/>
      <c r="E4" s="186" t="s">
        <v>68</v>
      </c>
      <c r="F4" s="186"/>
      <c r="G4" s="186"/>
      <c r="H4" s="186"/>
      <c r="I4" s="186"/>
      <c r="J4" s="186"/>
      <c r="K4" s="186"/>
      <c r="L4" s="72"/>
      <c r="M4" s="73" t="s">
        <v>69</v>
      </c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</row>
    <row r="5" spans="1:39" ht="14.4" customHeight="1" x14ac:dyDescent="0.3">
      <c r="A5" s="74" t="s">
        <v>70</v>
      </c>
      <c r="B5" s="75" t="s">
        <v>16</v>
      </c>
      <c r="C5" s="74" t="s">
        <v>71</v>
      </c>
      <c r="D5" s="74" t="s">
        <v>72</v>
      </c>
      <c r="E5" s="177" t="s">
        <v>73</v>
      </c>
      <c r="F5" s="177"/>
      <c r="G5" s="178" t="s">
        <v>74</v>
      </c>
      <c r="H5" s="178"/>
      <c r="I5" s="178"/>
      <c r="J5" s="179" t="s">
        <v>75</v>
      </c>
      <c r="K5" s="179"/>
      <c r="L5" s="5">
        <v>43466</v>
      </c>
      <c r="M5" s="5">
        <v>43497</v>
      </c>
      <c r="N5" s="5">
        <v>43525</v>
      </c>
      <c r="O5" s="5">
        <v>43556</v>
      </c>
      <c r="P5" s="5">
        <v>43586</v>
      </c>
      <c r="Q5" s="5">
        <v>43617</v>
      </c>
      <c r="R5" s="5">
        <v>43647</v>
      </c>
      <c r="S5" s="5">
        <v>43678</v>
      </c>
      <c r="T5" s="5">
        <v>43709</v>
      </c>
      <c r="U5" s="5">
        <v>43739</v>
      </c>
      <c r="V5" s="5">
        <v>43770</v>
      </c>
      <c r="W5" s="5">
        <v>43800</v>
      </c>
      <c r="X5" s="5">
        <v>43831</v>
      </c>
      <c r="Y5" s="5">
        <v>43862</v>
      </c>
      <c r="Z5" s="5">
        <v>43891</v>
      </c>
      <c r="AA5" s="5">
        <v>43922</v>
      </c>
      <c r="AB5" s="5">
        <v>43952</v>
      </c>
      <c r="AC5" s="5">
        <v>43983</v>
      </c>
      <c r="AD5" s="5">
        <v>44013</v>
      </c>
      <c r="AE5" s="5">
        <v>44044</v>
      </c>
      <c r="AF5" s="5">
        <v>44075</v>
      </c>
      <c r="AG5" s="5">
        <v>44105</v>
      </c>
      <c r="AH5" s="5">
        <v>44136</v>
      </c>
      <c r="AI5" s="5">
        <v>44166</v>
      </c>
      <c r="AJ5" s="5">
        <v>44197</v>
      </c>
      <c r="AK5" s="5">
        <v>44228</v>
      </c>
      <c r="AL5" s="5">
        <v>44256</v>
      </c>
      <c r="AM5" s="5">
        <v>44287</v>
      </c>
    </row>
    <row r="6" spans="1:39" ht="34.35" customHeight="1" x14ac:dyDescent="0.3">
      <c r="A6" s="180" t="s">
        <v>76</v>
      </c>
      <c r="B6" s="181">
        <v>1</v>
      </c>
      <c r="C6" s="77" t="s">
        <v>77</v>
      </c>
      <c r="D6" s="78" t="s">
        <v>78</v>
      </c>
      <c r="E6" s="79" t="s">
        <v>79</v>
      </c>
      <c r="F6" s="80">
        <f>SUM(F7:F11)</f>
        <v>81</v>
      </c>
      <c r="G6" s="81">
        <f t="shared" ref="G6:G11" si="0">K6</f>
        <v>71</v>
      </c>
      <c r="H6" s="82" t="s">
        <v>80</v>
      </c>
      <c r="I6" s="83">
        <f t="shared" ref="I6:I11" si="1">F6</f>
        <v>81</v>
      </c>
      <c r="J6" s="84" t="s">
        <v>81</v>
      </c>
      <c r="K6" s="85">
        <f t="shared" ref="K6:AM6" si="2">SUM(K7:K11)</f>
        <v>71</v>
      </c>
      <c r="L6" s="86">
        <f t="shared" si="2"/>
        <v>0</v>
      </c>
      <c r="M6" s="86">
        <f t="shared" si="2"/>
        <v>103</v>
      </c>
      <c r="N6" s="86">
        <f t="shared" si="2"/>
        <v>102</v>
      </c>
      <c r="O6" s="86">
        <f t="shared" si="2"/>
        <v>41</v>
      </c>
      <c r="P6" s="86">
        <f t="shared" si="2"/>
        <v>104</v>
      </c>
      <c r="Q6" s="86">
        <f t="shared" si="2"/>
        <v>62</v>
      </c>
      <c r="R6" s="86">
        <f t="shared" si="2"/>
        <v>82</v>
      </c>
      <c r="S6" s="86">
        <f t="shared" si="2"/>
        <v>54</v>
      </c>
      <c r="T6" s="86">
        <f t="shared" si="2"/>
        <v>75</v>
      </c>
      <c r="U6" s="86">
        <f t="shared" si="2"/>
        <v>74</v>
      </c>
      <c r="V6" s="86">
        <f t="shared" si="2"/>
        <v>59</v>
      </c>
      <c r="W6" s="86">
        <f t="shared" si="2"/>
        <v>48</v>
      </c>
      <c r="X6" s="86">
        <f t="shared" si="2"/>
        <v>73</v>
      </c>
      <c r="Y6" s="86">
        <f t="shared" si="2"/>
        <v>73</v>
      </c>
      <c r="Z6" s="86">
        <f t="shared" si="2"/>
        <v>66</v>
      </c>
      <c r="AA6" s="86">
        <f t="shared" si="2"/>
        <v>25</v>
      </c>
      <c r="AB6" s="86">
        <f t="shared" si="2"/>
        <v>45</v>
      </c>
      <c r="AC6" s="86">
        <f t="shared" si="2"/>
        <v>88</v>
      </c>
      <c r="AD6" s="86">
        <f t="shared" si="2"/>
        <v>65</v>
      </c>
      <c r="AE6" s="86">
        <f t="shared" si="2"/>
        <v>0</v>
      </c>
      <c r="AF6" s="86">
        <f t="shared" si="2"/>
        <v>0</v>
      </c>
      <c r="AG6" s="86">
        <f t="shared" si="2"/>
        <v>0</v>
      </c>
      <c r="AH6" s="86">
        <f t="shared" si="2"/>
        <v>0</v>
      </c>
      <c r="AI6" s="86">
        <f t="shared" si="2"/>
        <v>0</v>
      </c>
      <c r="AJ6" s="86">
        <f t="shared" si="2"/>
        <v>0</v>
      </c>
      <c r="AK6" s="86">
        <f t="shared" si="2"/>
        <v>0</v>
      </c>
      <c r="AL6" s="86">
        <f t="shared" si="2"/>
        <v>0</v>
      </c>
      <c r="AM6" s="86">
        <f t="shared" si="2"/>
        <v>0</v>
      </c>
    </row>
    <row r="7" spans="1:39" ht="15" customHeight="1" x14ac:dyDescent="0.3">
      <c r="A7" s="180"/>
      <c r="B7" s="181"/>
      <c r="C7" s="87" t="s">
        <v>82</v>
      </c>
      <c r="D7" s="88"/>
      <c r="E7" s="79" t="s">
        <v>79</v>
      </c>
      <c r="F7" s="89">
        <v>17</v>
      </c>
      <c r="G7" s="81">
        <f t="shared" si="0"/>
        <v>15</v>
      </c>
      <c r="H7" s="82" t="s">
        <v>80</v>
      </c>
      <c r="I7" s="83">
        <f t="shared" si="1"/>
        <v>17</v>
      </c>
      <c r="J7" s="84" t="s">
        <v>81</v>
      </c>
      <c r="K7" s="90">
        <v>15</v>
      </c>
      <c r="L7" s="86">
        <f>'2.Métricas'!C132+'2.Métricas'!C133</f>
        <v>0</v>
      </c>
      <c r="M7" s="86">
        <f>'2.Métricas'!D132+'2.Métricas'!D133</f>
        <v>28</v>
      </c>
      <c r="N7" s="86">
        <f>'2.Métricas'!E132+'2.Métricas'!E133</f>
        <v>22</v>
      </c>
      <c r="O7" s="86">
        <f>'2.Métricas'!F132+'2.Métricas'!F133</f>
        <v>5</v>
      </c>
      <c r="P7" s="86">
        <f>'2.Métricas'!G132+'2.Métricas'!G133</f>
        <v>37</v>
      </c>
      <c r="Q7" s="86">
        <f>'2.Métricas'!H132+'2.Métricas'!H133</f>
        <v>11</v>
      </c>
      <c r="R7" s="86">
        <f>'2.Métricas'!I132+'2.Métricas'!I133</f>
        <v>21</v>
      </c>
      <c r="S7" s="86">
        <f>'2.Métricas'!J132+'2.Métricas'!J133</f>
        <v>15</v>
      </c>
      <c r="T7" s="86">
        <f>'2.Métricas'!K132+'2.Métricas'!K133</f>
        <v>16</v>
      </c>
      <c r="U7" s="86">
        <f>'2.Métricas'!L132+'2.Métricas'!L133</f>
        <v>25</v>
      </c>
      <c r="V7" s="86">
        <f>'2.Métricas'!M132+'2.Métricas'!M133</f>
        <v>23</v>
      </c>
      <c r="W7" s="86">
        <f>'2.Métricas'!N132+'2.Métricas'!N133</f>
        <v>12</v>
      </c>
      <c r="X7" s="86">
        <f>'2.Métricas'!O132+'2.Métricas'!O133</f>
        <v>15</v>
      </c>
      <c r="Y7" s="86">
        <f>'2.Métricas'!P132+'2.Métricas'!P133</f>
        <v>19</v>
      </c>
      <c r="Z7" s="86">
        <f>'2.Métricas'!Q132+'2.Métricas'!Q133</f>
        <v>26</v>
      </c>
      <c r="AA7" s="86">
        <f>'2.Métricas'!R132+'2.Métricas'!R133</f>
        <v>2</v>
      </c>
      <c r="AB7" s="86">
        <f>'2.Métricas'!S132+'2.Métricas'!S133</f>
        <v>12</v>
      </c>
      <c r="AC7" s="86">
        <f>'2.Métricas'!T132+'2.Métricas'!T133</f>
        <v>22</v>
      </c>
      <c r="AD7" s="86">
        <f>'2.Métricas'!U132+'2.Métricas'!U133</f>
        <v>16</v>
      </c>
      <c r="AE7" s="86">
        <f>'2.Métricas'!V132+'2.Métricas'!V133</f>
        <v>0</v>
      </c>
      <c r="AF7" s="86">
        <f>'2.Métricas'!W132+'2.Métricas'!W133</f>
        <v>0</v>
      </c>
      <c r="AG7" s="86">
        <f>'2.Métricas'!X132+'2.Métricas'!X133</f>
        <v>0</v>
      </c>
      <c r="AH7" s="86">
        <f>'2.Métricas'!Y132+'2.Métricas'!Y133</f>
        <v>0</v>
      </c>
      <c r="AI7" s="86">
        <f>'2.Métricas'!Z132+'2.Métricas'!Z133</f>
        <v>0</v>
      </c>
      <c r="AJ7" s="86">
        <f>'2.Métricas'!AA132+'2.Métricas'!AA133</f>
        <v>0</v>
      </c>
      <c r="AK7" s="86">
        <f>'2.Métricas'!AB132+'2.Métricas'!AB133</f>
        <v>0</v>
      </c>
      <c r="AL7" s="86">
        <f>'2.Métricas'!AC132+'2.Métricas'!AC133</f>
        <v>0</v>
      </c>
      <c r="AM7" s="86">
        <f>'2.Métricas'!AD132+'2.Métricas'!AD133</f>
        <v>0</v>
      </c>
    </row>
    <row r="8" spans="1:39" ht="15" customHeight="1" x14ac:dyDescent="0.3">
      <c r="A8" s="180"/>
      <c r="B8" s="181"/>
      <c r="C8" s="87" t="s">
        <v>83</v>
      </c>
      <c r="D8" s="88"/>
      <c r="E8" s="79" t="s">
        <v>79</v>
      </c>
      <c r="F8" s="89">
        <v>21</v>
      </c>
      <c r="G8" s="81">
        <f t="shared" si="0"/>
        <v>19</v>
      </c>
      <c r="H8" s="82" t="s">
        <v>80</v>
      </c>
      <c r="I8" s="83">
        <f t="shared" si="1"/>
        <v>21</v>
      </c>
      <c r="J8" s="84" t="s">
        <v>81</v>
      </c>
      <c r="K8" s="90">
        <v>19</v>
      </c>
      <c r="L8" s="86">
        <f>'2.Métricas'!C107+'2.Métricas'!C108</f>
        <v>0</v>
      </c>
      <c r="M8" s="86">
        <f>'2.Métricas'!D107+'2.Métricas'!D108</f>
        <v>25</v>
      </c>
      <c r="N8" s="86">
        <f>'2.Métricas'!E107+'2.Métricas'!E108</f>
        <v>26</v>
      </c>
      <c r="O8" s="86">
        <f>'2.Métricas'!F107+'2.Métricas'!F108</f>
        <v>11</v>
      </c>
      <c r="P8" s="86">
        <f>'2.Métricas'!G107+'2.Métricas'!G108</f>
        <v>16</v>
      </c>
      <c r="Q8" s="86">
        <f>'2.Métricas'!H107+'2.Métricas'!H108</f>
        <v>15</v>
      </c>
      <c r="R8" s="86">
        <f>'2.Métricas'!I107+'2.Métricas'!I108</f>
        <v>17</v>
      </c>
      <c r="S8" s="86">
        <f>'2.Métricas'!J107+'2.Métricas'!J108</f>
        <v>10</v>
      </c>
      <c r="T8" s="86">
        <f>'2.Métricas'!K107+'2.Métricas'!K108</f>
        <v>27</v>
      </c>
      <c r="U8" s="86">
        <f>'2.Métricas'!L107+'2.Métricas'!L108</f>
        <v>20</v>
      </c>
      <c r="V8" s="86">
        <f>'2.Métricas'!M107+'2.Métricas'!M108</f>
        <v>15</v>
      </c>
      <c r="W8" s="86">
        <f>'2.Métricas'!N107+'2.Métricas'!N108</f>
        <v>16</v>
      </c>
      <c r="X8" s="86">
        <f>'2.Métricas'!O107+'2.Métricas'!O108</f>
        <v>18</v>
      </c>
      <c r="Y8" s="86">
        <f>'2.Métricas'!P107+'2.Métricas'!P108</f>
        <v>15</v>
      </c>
      <c r="Z8" s="86">
        <f>'2.Métricas'!Q107+'2.Métricas'!Q108</f>
        <v>11</v>
      </c>
      <c r="AA8" s="86">
        <f>'2.Métricas'!R107+'2.Métricas'!R108</f>
        <v>6</v>
      </c>
      <c r="AB8" s="86">
        <f>'2.Métricas'!S107+'2.Métricas'!S108</f>
        <v>14</v>
      </c>
      <c r="AC8" s="86">
        <f>'2.Métricas'!T107+'2.Métricas'!T108</f>
        <v>31</v>
      </c>
      <c r="AD8" s="86">
        <f>'2.Métricas'!U107+'2.Métricas'!U108</f>
        <v>27</v>
      </c>
      <c r="AE8" s="86">
        <f>'2.Métricas'!V107+'2.Métricas'!V108</f>
        <v>0</v>
      </c>
      <c r="AF8" s="86">
        <f>'2.Métricas'!W107+'2.Métricas'!W108</f>
        <v>0</v>
      </c>
      <c r="AG8" s="86">
        <f>'2.Métricas'!X107+'2.Métricas'!X108</f>
        <v>0</v>
      </c>
      <c r="AH8" s="86">
        <f>'2.Métricas'!Y107+'2.Métricas'!Y108</f>
        <v>0</v>
      </c>
      <c r="AI8" s="86">
        <f>'2.Métricas'!Z107+'2.Métricas'!Z108</f>
        <v>0</v>
      </c>
      <c r="AJ8" s="86">
        <f>'2.Métricas'!AA107+'2.Métricas'!AA108</f>
        <v>0</v>
      </c>
      <c r="AK8" s="86">
        <f>'2.Métricas'!AB107+'2.Métricas'!AB108</f>
        <v>0</v>
      </c>
      <c r="AL8" s="86">
        <f>'2.Métricas'!AC107+'2.Métricas'!AC108</f>
        <v>0</v>
      </c>
      <c r="AM8" s="86">
        <f>'2.Métricas'!AD107+'2.Métricas'!AD108</f>
        <v>0</v>
      </c>
    </row>
    <row r="9" spans="1:39" ht="15" customHeight="1" x14ac:dyDescent="0.3">
      <c r="A9" s="180"/>
      <c r="B9" s="181"/>
      <c r="C9" s="87" t="s">
        <v>84</v>
      </c>
      <c r="D9" s="88"/>
      <c r="E9" s="79" t="s">
        <v>79</v>
      </c>
      <c r="F9" s="89">
        <v>23</v>
      </c>
      <c r="G9" s="81">
        <f t="shared" si="0"/>
        <v>21</v>
      </c>
      <c r="H9" s="82" t="s">
        <v>80</v>
      </c>
      <c r="I9" s="83">
        <f t="shared" si="1"/>
        <v>23</v>
      </c>
      <c r="J9" s="84" t="s">
        <v>81</v>
      </c>
      <c r="K9" s="90">
        <v>21</v>
      </c>
      <c r="L9" s="86">
        <f>'2.Métricas'!C83+'2.Métricas'!C84</f>
        <v>0</v>
      </c>
      <c r="M9" s="86">
        <f>'2.Métricas'!D83+'2.Métricas'!D84</f>
        <v>15</v>
      </c>
      <c r="N9" s="86">
        <f>'2.Métricas'!E83+'2.Métricas'!E84</f>
        <v>25</v>
      </c>
      <c r="O9" s="86">
        <f>'2.Métricas'!F83+'2.Métricas'!F84</f>
        <v>5</v>
      </c>
      <c r="P9" s="86">
        <f>'2.Métricas'!G83+'2.Métricas'!G84</f>
        <v>35</v>
      </c>
      <c r="Q9" s="86">
        <f>'2.Métricas'!H83+'2.Métricas'!H84</f>
        <v>8</v>
      </c>
      <c r="R9" s="86">
        <f>'2.Métricas'!I83+'2.Métricas'!I84</f>
        <v>18</v>
      </c>
      <c r="S9" s="86">
        <f>'2.Métricas'!J83+'2.Métricas'!J84</f>
        <v>8</v>
      </c>
      <c r="T9" s="86">
        <f>'2.Métricas'!K83+'2.Métricas'!K84</f>
        <v>16</v>
      </c>
      <c r="U9" s="86">
        <f>'2.Métricas'!L83+'2.Métricas'!L84</f>
        <v>13</v>
      </c>
      <c r="V9" s="86">
        <f>'2.Métricas'!M83+'2.Métricas'!M84</f>
        <v>13</v>
      </c>
      <c r="W9" s="86">
        <f>'2.Métricas'!N83+'2.Métricas'!N84</f>
        <v>9</v>
      </c>
      <c r="X9" s="86">
        <f>'2.Métricas'!O83+'2.Métricas'!O84</f>
        <v>28</v>
      </c>
      <c r="Y9" s="86">
        <f>'2.Métricas'!P83+'2.Métricas'!P84</f>
        <v>20</v>
      </c>
      <c r="Z9" s="86">
        <f>'2.Métricas'!Q83+'2.Métricas'!Q84</f>
        <v>13</v>
      </c>
      <c r="AA9" s="86">
        <f>'2.Métricas'!R83+'2.Métricas'!R84</f>
        <v>8</v>
      </c>
      <c r="AB9" s="86">
        <f>'2.Métricas'!S83+'2.Métricas'!S84</f>
        <v>8</v>
      </c>
      <c r="AC9" s="86">
        <f>'2.Métricas'!T83+'2.Métricas'!T84</f>
        <v>11</v>
      </c>
      <c r="AD9" s="86">
        <f>'2.Métricas'!U83+'2.Métricas'!U84</f>
        <v>6</v>
      </c>
      <c r="AE9" s="86">
        <f>'2.Métricas'!V83+'2.Métricas'!V84</f>
        <v>0</v>
      </c>
      <c r="AF9" s="86">
        <f>'2.Métricas'!W83+'2.Métricas'!W84</f>
        <v>0</v>
      </c>
      <c r="AG9" s="86">
        <f>'2.Métricas'!X83+'2.Métricas'!X84</f>
        <v>0</v>
      </c>
      <c r="AH9" s="86">
        <f>'2.Métricas'!Y83+'2.Métricas'!Y84</f>
        <v>0</v>
      </c>
      <c r="AI9" s="86">
        <f>'2.Métricas'!Z83+'2.Métricas'!Z84</f>
        <v>0</v>
      </c>
      <c r="AJ9" s="86">
        <f>'2.Métricas'!AA83+'2.Métricas'!AA84</f>
        <v>0</v>
      </c>
      <c r="AK9" s="86">
        <f>'2.Métricas'!AB83+'2.Métricas'!AB84</f>
        <v>0</v>
      </c>
      <c r="AL9" s="86">
        <f>'2.Métricas'!AC83+'2.Métricas'!AC84</f>
        <v>0</v>
      </c>
      <c r="AM9" s="86">
        <f>'2.Métricas'!AD83+'2.Métricas'!AD84</f>
        <v>0</v>
      </c>
    </row>
    <row r="10" spans="1:39" ht="15" customHeight="1" x14ac:dyDescent="0.3">
      <c r="A10" s="180"/>
      <c r="B10" s="181"/>
      <c r="C10" s="87" t="s">
        <v>85</v>
      </c>
      <c r="D10" s="88"/>
      <c r="E10" s="79" t="s">
        <v>79</v>
      </c>
      <c r="F10" s="89">
        <v>14</v>
      </c>
      <c r="G10" s="81">
        <f t="shared" si="0"/>
        <v>12</v>
      </c>
      <c r="H10" s="82" t="s">
        <v>80</v>
      </c>
      <c r="I10" s="83">
        <f t="shared" si="1"/>
        <v>14</v>
      </c>
      <c r="J10" s="84" t="s">
        <v>81</v>
      </c>
      <c r="K10" s="90">
        <v>12</v>
      </c>
      <c r="L10" s="86">
        <f>'2.Métricas'!C34+'2.Métricas'!C35</f>
        <v>0</v>
      </c>
      <c r="M10" s="86">
        <f>'2.Métricas'!D34+'2.Métricas'!D35</f>
        <v>23</v>
      </c>
      <c r="N10" s="86">
        <f>'2.Métricas'!E34+'2.Métricas'!E35</f>
        <v>20</v>
      </c>
      <c r="O10" s="86">
        <f>'2.Métricas'!F34+'2.Métricas'!F35</f>
        <v>13</v>
      </c>
      <c r="P10" s="86">
        <f>'2.Métricas'!G34+'2.Métricas'!G35</f>
        <v>13</v>
      </c>
      <c r="Q10" s="86">
        <f>'2.Métricas'!H34+'2.Métricas'!H35</f>
        <v>20</v>
      </c>
      <c r="R10" s="86">
        <f>'2.Métricas'!I34+'2.Métricas'!I35</f>
        <v>21</v>
      </c>
      <c r="S10" s="86">
        <f>'2.Métricas'!J34+'2.Métricas'!J35</f>
        <v>15</v>
      </c>
      <c r="T10" s="86">
        <f>'2.Métricas'!K34+'2.Métricas'!K35</f>
        <v>12</v>
      </c>
      <c r="U10" s="86">
        <f>'2.Métricas'!L34+'2.Métricas'!L35</f>
        <v>6</v>
      </c>
      <c r="V10" s="86">
        <f>'2.Métricas'!M34+'2.Métricas'!M35</f>
        <v>6</v>
      </c>
      <c r="W10" s="86">
        <f>'2.Métricas'!N34+'2.Métricas'!N35</f>
        <v>9</v>
      </c>
      <c r="X10" s="86">
        <f>'2.Métricas'!O34+'2.Métricas'!O35</f>
        <v>11</v>
      </c>
      <c r="Y10" s="86">
        <f>'2.Métricas'!P34+'2.Métricas'!P35</f>
        <v>16</v>
      </c>
      <c r="Z10" s="86">
        <f>'2.Métricas'!Q34+'2.Métricas'!Q35</f>
        <v>12</v>
      </c>
      <c r="AA10" s="86">
        <f>'2.Métricas'!R34+'2.Métricas'!R35</f>
        <v>7</v>
      </c>
      <c r="AB10" s="86">
        <f>'2.Métricas'!S34+'2.Métricas'!S35</f>
        <v>8</v>
      </c>
      <c r="AC10" s="86">
        <f>'2.Métricas'!T34+'2.Métricas'!T35</f>
        <v>14</v>
      </c>
      <c r="AD10" s="86">
        <f>'2.Métricas'!U34+'2.Métricas'!U35</f>
        <v>15</v>
      </c>
      <c r="AE10" s="86">
        <f>'2.Métricas'!V34+'2.Métricas'!V35</f>
        <v>0</v>
      </c>
      <c r="AF10" s="86">
        <f>'2.Métricas'!W34+'2.Métricas'!W35</f>
        <v>0</v>
      </c>
      <c r="AG10" s="86">
        <f>'2.Métricas'!X34+'2.Métricas'!X35</f>
        <v>0</v>
      </c>
      <c r="AH10" s="86">
        <f>'2.Métricas'!Y34+'2.Métricas'!Y35</f>
        <v>0</v>
      </c>
      <c r="AI10" s="86">
        <f>'2.Métricas'!Z34+'2.Métricas'!Z35</f>
        <v>0</v>
      </c>
      <c r="AJ10" s="86">
        <f>'2.Métricas'!AA34+'2.Métricas'!AA35</f>
        <v>0</v>
      </c>
      <c r="AK10" s="86">
        <f>'2.Métricas'!AB34+'2.Métricas'!AB35</f>
        <v>0</v>
      </c>
      <c r="AL10" s="86">
        <f>'2.Métricas'!AC34+'2.Métricas'!AC35</f>
        <v>0</v>
      </c>
      <c r="AM10" s="86">
        <f>'2.Métricas'!AD34+'2.Métricas'!AD35</f>
        <v>0</v>
      </c>
    </row>
    <row r="11" spans="1:39" ht="15" customHeight="1" x14ac:dyDescent="0.3">
      <c r="A11" s="180"/>
      <c r="B11" s="181"/>
      <c r="C11" s="87" t="s">
        <v>86</v>
      </c>
      <c r="D11" s="88"/>
      <c r="E11" s="79" t="s">
        <v>79</v>
      </c>
      <c r="F11" s="89">
        <v>6</v>
      </c>
      <c r="G11" s="81">
        <f t="shared" si="0"/>
        <v>4</v>
      </c>
      <c r="H11" s="82" t="s">
        <v>80</v>
      </c>
      <c r="I11" s="83">
        <f t="shared" si="1"/>
        <v>6</v>
      </c>
      <c r="J11" s="84" t="s">
        <v>81</v>
      </c>
      <c r="K11" s="90">
        <v>4</v>
      </c>
      <c r="L11" s="86">
        <f>'2.Métricas'!C58+'2.Métricas'!C59</f>
        <v>0</v>
      </c>
      <c r="M11" s="86">
        <f>'2.Métricas'!D58+'2.Métricas'!D59</f>
        <v>12</v>
      </c>
      <c r="N11" s="86">
        <f>'2.Métricas'!E58+'2.Métricas'!E59</f>
        <v>9</v>
      </c>
      <c r="O11" s="86">
        <f>'2.Métricas'!F58+'2.Métricas'!F59</f>
        <v>7</v>
      </c>
      <c r="P11" s="86">
        <f>'2.Métricas'!G58+'2.Métricas'!G59</f>
        <v>3</v>
      </c>
      <c r="Q11" s="86">
        <f>'2.Métricas'!H58+'2.Métricas'!H59</f>
        <v>8</v>
      </c>
      <c r="R11" s="86">
        <f>'2.Métricas'!I58+'2.Métricas'!I59</f>
        <v>5</v>
      </c>
      <c r="S11" s="86">
        <f>'2.Métricas'!J58+'2.Métricas'!J59</f>
        <v>6</v>
      </c>
      <c r="T11" s="86">
        <f>'2.Métricas'!K58+'2.Métricas'!K59</f>
        <v>4</v>
      </c>
      <c r="U11" s="86">
        <f>'2.Métricas'!L58+'2.Métricas'!L59</f>
        <v>10</v>
      </c>
      <c r="V11" s="86">
        <f>'2.Métricas'!M58+'2.Métricas'!M59</f>
        <v>2</v>
      </c>
      <c r="W11" s="86">
        <f>'2.Métricas'!N58+'2.Métricas'!N59</f>
        <v>2</v>
      </c>
      <c r="X11" s="86">
        <f>'2.Métricas'!O58+'2.Métricas'!O59</f>
        <v>1</v>
      </c>
      <c r="Y11" s="86">
        <f>'2.Métricas'!P58+'2.Métricas'!P59</f>
        <v>3</v>
      </c>
      <c r="Z11" s="86">
        <f>'2.Métricas'!Q58+'2.Métricas'!Q59</f>
        <v>4</v>
      </c>
      <c r="AA11" s="86">
        <f>'2.Métricas'!R58+'2.Métricas'!R59</f>
        <v>2</v>
      </c>
      <c r="AB11" s="86">
        <f>'2.Métricas'!S58+'2.Métricas'!S59</f>
        <v>3</v>
      </c>
      <c r="AC11" s="86">
        <f>'2.Métricas'!T58+'2.Métricas'!T59</f>
        <v>10</v>
      </c>
      <c r="AD11" s="86">
        <f>'2.Métricas'!U58+'2.Métricas'!U59</f>
        <v>1</v>
      </c>
      <c r="AE11" s="86">
        <f>'2.Métricas'!V58+'2.Métricas'!V59</f>
        <v>0</v>
      </c>
      <c r="AF11" s="86">
        <f>'2.Métricas'!W58+'2.Métricas'!W59</f>
        <v>0</v>
      </c>
      <c r="AG11" s="86">
        <f>'2.Métricas'!X58+'2.Métricas'!X59</f>
        <v>0</v>
      </c>
      <c r="AH11" s="86">
        <f>'2.Métricas'!Y58+'2.Métricas'!Y59</f>
        <v>0</v>
      </c>
      <c r="AI11" s="86">
        <f>'2.Métricas'!Z58+'2.Métricas'!Z59</f>
        <v>0</v>
      </c>
      <c r="AJ11" s="86">
        <f>'2.Métricas'!AA58+'2.Métricas'!AA59</f>
        <v>0</v>
      </c>
      <c r="AK11" s="86">
        <f>'2.Métricas'!AB58+'2.Métricas'!AB59</f>
        <v>0</v>
      </c>
      <c r="AL11" s="86">
        <f>'2.Métricas'!AC58+'2.Métricas'!AC59</f>
        <v>0</v>
      </c>
      <c r="AM11" s="86">
        <f>'2.Métricas'!AD58+'2.Métricas'!AD59</f>
        <v>0</v>
      </c>
    </row>
    <row r="12" spans="1:39" ht="20.399999999999999" customHeight="1" x14ac:dyDescent="0.3">
      <c r="A12" s="180"/>
      <c r="B12" s="181">
        <v>2</v>
      </c>
      <c r="C12" s="77" t="s">
        <v>87</v>
      </c>
      <c r="D12" s="78" t="s">
        <v>88</v>
      </c>
      <c r="E12" s="79" t="s">
        <v>81</v>
      </c>
      <c r="F12" s="91">
        <f>SUM(F13:F17)</f>
        <v>56</v>
      </c>
      <c r="G12" s="92">
        <f t="shared" ref="G12:G17" si="3">F12</f>
        <v>56</v>
      </c>
      <c r="H12" s="82" t="s">
        <v>80</v>
      </c>
      <c r="I12" s="82">
        <f t="shared" ref="I12:I17" si="4">K12</f>
        <v>66</v>
      </c>
      <c r="J12" s="84" t="s">
        <v>79</v>
      </c>
      <c r="K12" s="93">
        <f t="shared" ref="K12:AM12" si="5">SUM(K13:K17)</f>
        <v>66</v>
      </c>
      <c r="L12" s="86">
        <f t="shared" si="5"/>
        <v>0</v>
      </c>
      <c r="M12" s="86">
        <f t="shared" si="5"/>
        <v>115</v>
      </c>
      <c r="N12" s="86">
        <f t="shared" si="5"/>
        <v>104</v>
      </c>
      <c r="O12" s="86">
        <f t="shared" si="5"/>
        <v>77</v>
      </c>
      <c r="P12" s="86">
        <f t="shared" si="5"/>
        <v>111</v>
      </c>
      <c r="Q12" s="86">
        <f t="shared" si="5"/>
        <v>95</v>
      </c>
      <c r="R12" s="86">
        <f t="shared" si="5"/>
        <v>104</v>
      </c>
      <c r="S12" s="86">
        <f t="shared" si="5"/>
        <v>37</v>
      </c>
      <c r="T12" s="86">
        <f t="shared" si="5"/>
        <v>113</v>
      </c>
      <c r="U12" s="86">
        <f t="shared" si="5"/>
        <v>140</v>
      </c>
      <c r="V12" s="86">
        <f t="shared" si="5"/>
        <v>123</v>
      </c>
      <c r="W12" s="86">
        <f t="shared" si="5"/>
        <v>21</v>
      </c>
      <c r="X12" s="86">
        <f t="shared" si="5"/>
        <v>216</v>
      </c>
      <c r="Y12" s="86">
        <f t="shared" si="5"/>
        <v>510</v>
      </c>
      <c r="Z12" s="86">
        <f t="shared" si="5"/>
        <v>331</v>
      </c>
      <c r="AA12" s="86">
        <f t="shared" si="5"/>
        <v>22</v>
      </c>
      <c r="AB12" s="86">
        <f t="shared" si="5"/>
        <v>155</v>
      </c>
      <c r="AC12" s="86">
        <f t="shared" si="5"/>
        <v>164</v>
      </c>
      <c r="AD12" s="86">
        <f t="shared" si="5"/>
        <v>148</v>
      </c>
      <c r="AE12" s="86">
        <f t="shared" si="5"/>
        <v>0</v>
      </c>
      <c r="AF12" s="86">
        <f t="shared" si="5"/>
        <v>0</v>
      </c>
      <c r="AG12" s="86">
        <f t="shared" si="5"/>
        <v>0</v>
      </c>
      <c r="AH12" s="86">
        <f t="shared" si="5"/>
        <v>0</v>
      </c>
      <c r="AI12" s="86">
        <f t="shared" si="5"/>
        <v>0</v>
      </c>
      <c r="AJ12" s="86">
        <f t="shared" si="5"/>
        <v>0</v>
      </c>
      <c r="AK12" s="86">
        <f t="shared" si="5"/>
        <v>0</v>
      </c>
      <c r="AL12" s="86">
        <f t="shared" si="5"/>
        <v>0</v>
      </c>
      <c r="AM12" s="86">
        <f t="shared" si="5"/>
        <v>0</v>
      </c>
    </row>
    <row r="13" spans="1:39" ht="15" customHeight="1" x14ac:dyDescent="0.3">
      <c r="A13" s="180"/>
      <c r="B13" s="181"/>
      <c r="C13" s="87" t="s">
        <v>82</v>
      </c>
      <c r="D13" s="88"/>
      <c r="E13" s="94" t="s">
        <v>81</v>
      </c>
      <c r="F13" s="91">
        <v>10</v>
      </c>
      <c r="G13" s="92">
        <f t="shared" si="3"/>
        <v>10</v>
      </c>
      <c r="H13" s="82" t="s">
        <v>80</v>
      </c>
      <c r="I13" s="82">
        <f t="shared" si="4"/>
        <v>12</v>
      </c>
      <c r="J13" s="95" t="s">
        <v>79</v>
      </c>
      <c r="K13" s="93">
        <v>12</v>
      </c>
      <c r="L13" s="86">
        <f>'2.Métricas'!C134</f>
        <v>0</v>
      </c>
      <c r="M13" s="86">
        <f>'2.Métricas'!D134</f>
        <v>12</v>
      </c>
      <c r="N13" s="86">
        <f>'2.Métricas'!E134</f>
        <v>16</v>
      </c>
      <c r="O13" s="86">
        <f>'2.Métricas'!F134</f>
        <v>0</v>
      </c>
      <c r="P13" s="86">
        <f>'2.Métricas'!G134</f>
        <v>7</v>
      </c>
      <c r="Q13" s="86">
        <f>'2.Métricas'!H134</f>
        <v>3</v>
      </c>
      <c r="R13" s="86">
        <f>'2.Métricas'!I134</f>
        <v>5</v>
      </c>
      <c r="S13" s="86">
        <f>'2.Métricas'!J134</f>
        <v>8</v>
      </c>
      <c r="T13" s="86">
        <f>'2.Métricas'!K134</f>
        <v>11</v>
      </c>
      <c r="U13" s="86">
        <f>'2.Métricas'!L134</f>
        <v>18</v>
      </c>
      <c r="V13" s="86">
        <f>'2.Métricas'!M134</f>
        <v>11</v>
      </c>
      <c r="W13" s="86">
        <f>'2.Métricas'!N134</f>
        <v>3</v>
      </c>
      <c r="X13" s="86">
        <f>'2.Métricas'!O134</f>
        <v>184</v>
      </c>
      <c r="Y13" s="86">
        <f>'2.Métricas'!P134</f>
        <v>419</v>
      </c>
      <c r="Z13" s="86">
        <f>'2.Métricas'!Q134</f>
        <v>185</v>
      </c>
      <c r="AA13" s="86">
        <f>'2.Métricas'!R134</f>
        <v>19</v>
      </c>
      <c r="AB13" s="86">
        <f>'2.Métricas'!S134</f>
        <v>36</v>
      </c>
      <c r="AC13" s="86">
        <f>'2.Métricas'!T134</f>
        <v>32</v>
      </c>
      <c r="AD13" s="86">
        <f>'2.Métricas'!U134</f>
        <v>9</v>
      </c>
      <c r="AE13" s="86">
        <f>'2.Métricas'!V134</f>
        <v>0</v>
      </c>
      <c r="AF13" s="86">
        <f>'2.Métricas'!W134</f>
        <v>0</v>
      </c>
      <c r="AG13" s="86">
        <f>'2.Métricas'!X134</f>
        <v>0</v>
      </c>
      <c r="AH13" s="86">
        <f>'2.Métricas'!Y134</f>
        <v>0</v>
      </c>
      <c r="AI13" s="86">
        <f>'2.Métricas'!Z134</f>
        <v>0</v>
      </c>
      <c r="AJ13" s="86">
        <f>'2.Métricas'!AA134</f>
        <v>0</v>
      </c>
      <c r="AK13" s="86">
        <f>'2.Métricas'!AB134</f>
        <v>0</v>
      </c>
      <c r="AL13" s="86">
        <f>'2.Métricas'!AC134</f>
        <v>0</v>
      </c>
      <c r="AM13" s="86">
        <f>'2.Métricas'!AD134</f>
        <v>0</v>
      </c>
    </row>
    <row r="14" spans="1:39" ht="15" customHeight="1" x14ac:dyDescent="0.3">
      <c r="A14" s="180"/>
      <c r="B14" s="181"/>
      <c r="C14" s="87" t="s">
        <v>83</v>
      </c>
      <c r="D14" s="88"/>
      <c r="E14" s="94" t="s">
        <v>81</v>
      </c>
      <c r="F14" s="91">
        <v>17</v>
      </c>
      <c r="G14" s="92">
        <f t="shared" si="3"/>
        <v>17</v>
      </c>
      <c r="H14" s="82" t="s">
        <v>80</v>
      </c>
      <c r="I14" s="82">
        <f t="shared" si="4"/>
        <v>19</v>
      </c>
      <c r="J14" s="95" t="s">
        <v>79</v>
      </c>
      <c r="K14" s="93">
        <v>19</v>
      </c>
      <c r="L14" s="86">
        <f>'2.Métricas'!C109</f>
        <v>0</v>
      </c>
      <c r="M14" s="86">
        <f>'2.Métricas'!D109</f>
        <v>26</v>
      </c>
      <c r="N14" s="86">
        <f>'2.Métricas'!E109</f>
        <v>52</v>
      </c>
      <c r="O14" s="86">
        <f>'2.Métricas'!F109</f>
        <v>5</v>
      </c>
      <c r="P14" s="86">
        <f>'2.Métricas'!G109</f>
        <v>28</v>
      </c>
      <c r="Q14" s="86">
        <f>'2.Métricas'!H109</f>
        <v>19</v>
      </c>
      <c r="R14" s="86">
        <f>'2.Métricas'!I109</f>
        <v>37</v>
      </c>
      <c r="S14" s="86">
        <f>'2.Métricas'!J109</f>
        <v>2</v>
      </c>
      <c r="T14" s="86">
        <f>'2.Métricas'!K109</f>
        <v>39</v>
      </c>
      <c r="U14" s="86">
        <f>'2.Métricas'!L109</f>
        <v>39</v>
      </c>
      <c r="V14" s="86">
        <f>'2.Métricas'!M109</f>
        <v>20</v>
      </c>
      <c r="W14" s="86">
        <f>'2.Métricas'!N109</f>
        <v>13</v>
      </c>
      <c r="X14" s="86">
        <f>'2.Métricas'!O109</f>
        <v>9</v>
      </c>
      <c r="Y14" s="86">
        <f>'2.Métricas'!P109</f>
        <v>15</v>
      </c>
      <c r="Z14" s="86">
        <f>'2.Métricas'!Q109</f>
        <v>40</v>
      </c>
      <c r="AA14" s="86">
        <f>'2.Métricas'!R109</f>
        <v>1</v>
      </c>
      <c r="AB14" s="86">
        <f>'2.Métricas'!S109</f>
        <v>49</v>
      </c>
      <c r="AC14" s="86">
        <f>'2.Métricas'!T109</f>
        <v>43</v>
      </c>
      <c r="AD14" s="86">
        <f>'2.Métricas'!U109</f>
        <v>19</v>
      </c>
      <c r="AE14" s="86">
        <f>'2.Métricas'!V109</f>
        <v>0</v>
      </c>
      <c r="AF14" s="86">
        <f>'2.Métricas'!W109</f>
        <v>0</v>
      </c>
      <c r="AG14" s="86">
        <f>'2.Métricas'!X109</f>
        <v>0</v>
      </c>
      <c r="AH14" s="86">
        <f>'2.Métricas'!Y109</f>
        <v>0</v>
      </c>
      <c r="AI14" s="86">
        <f>'2.Métricas'!Z109</f>
        <v>0</v>
      </c>
      <c r="AJ14" s="86">
        <f>'2.Métricas'!AA109</f>
        <v>0</v>
      </c>
      <c r="AK14" s="86">
        <f>'2.Métricas'!AB109</f>
        <v>0</v>
      </c>
      <c r="AL14" s="86">
        <f>'2.Métricas'!AC109</f>
        <v>0</v>
      </c>
      <c r="AM14" s="86">
        <f>'2.Métricas'!AD109</f>
        <v>0</v>
      </c>
    </row>
    <row r="15" spans="1:39" ht="15" customHeight="1" x14ac:dyDescent="0.3">
      <c r="A15" s="180"/>
      <c r="B15" s="181"/>
      <c r="C15" s="87" t="s">
        <v>84</v>
      </c>
      <c r="D15" s="88"/>
      <c r="E15" s="94" t="s">
        <v>81</v>
      </c>
      <c r="F15" s="91">
        <v>13</v>
      </c>
      <c r="G15" s="92">
        <f t="shared" si="3"/>
        <v>13</v>
      </c>
      <c r="H15" s="82" t="s">
        <v>80</v>
      </c>
      <c r="I15" s="82">
        <f t="shared" si="4"/>
        <v>15</v>
      </c>
      <c r="J15" s="95" t="s">
        <v>79</v>
      </c>
      <c r="K15" s="93">
        <v>15</v>
      </c>
      <c r="L15" s="86">
        <f>'2.Métricas'!C85</f>
        <v>0</v>
      </c>
      <c r="M15" s="86">
        <f>'2.Métricas'!D85</f>
        <v>47</v>
      </c>
      <c r="N15" s="86">
        <f>'2.Métricas'!E85</f>
        <v>12</v>
      </c>
      <c r="O15" s="86">
        <f>'2.Métricas'!F85</f>
        <v>21</v>
      </c>
      <c r="P15" s="86">
        <f>'2.Métricas'!G85</f>
        <v>49</v>
      </c>
      <c r="Q15" s="86">
        <f>'2.Métricas'!H85</f>
        <v>53</v>
      </c>
      <c r="R15" s="86">
        <f>'2.Métricas'!I85</f>
        <v>31</v>
      </c>
      <c r="S15" s="86">
        <f>'2.Métricas'!J85</f>
        <v>0</v>
      </c>
      <c r="T15" s="86">
        <f>'2.Métricas'!K85</f>
        <v>27</v>
      </c>
      <c r="U15" s="86">
        <f>'2.Métricas'!L85</f>
        <v>63</v>
      </c>
      <c r="V15" s="86">
        <f>'2.Métricas'!M85</f>
        <v>88</v>
      </c>
      <c r="W15" s="86">
        <f>'2.Métricas'!N85</f>
        <v>3</v>
      </c>
      <c r="X15" s="86">
        <f>'2.Métricas'!O85</f>
        <v>9</v>
      </c>
      <c r="Y15" s="86">
        <f>'2.Métricas'!P85</f>
        <v>51</v>
      </c>
      <c r="Z15" s="86">
        <f>'2.Métricas'!Q85</f>
        <v>45</v>
      </c>
      <c r="AA15" s="86">
        <f>'2.Métricas'!R85</f>
        <v>0</v>
      </c>
      <c r="AB15" s="86">
        <f>'2.Métricas'!S85</f>
        <v>19</v>
      </c>
      <c r="AC15" s="86">
        <f>'2.Métricas'!T85</f>
        <v>58</v>
      </c>
      <c r="AD15" s="86">
        <f>'2.Métricas'!U85</f>
        <v>33</v>
      </c>
      <c r="AE15" s="86">
        <f>'2.Métricas'!V85</f>
        <v>0</v>
      </c>
      <c r="AF15" s="86">
        <f>'2.Métricas'!W85</f>
        <v>0</v>
      </c>
      <c r="AG15" s="86">
        <f>'2.Métricas'!X85</f>
        <v>0</v>
      </c>
      <c r="AH15" s="86">
        <f>'2.Métricas'!Y85</f>
        <v>0</v>
      </c>
      <c r="AI15" s="86">
        <f>'2.Métricas'!Z85</f>
        <v>0</v>
      </c>
      <c r="AJ15" s="86">
        <f>'2.Métricas'!AA85</f>
        <v>0</v>
      </c>
      <c r="AK15" s="86">
        <f>'2.Métricas'!AB85</f>
        <v>0</v>
      </c>
      <c r="AL15" s="86">
        <f>'2.Métricas'!AC85</f>
        <v>0</v>
      </c>
      <c r="AM15" s="86">
        <f>'2.Métricas'!AD85</f>
        <v>0</v>
      </c>
    </row>
    <row r="16" spans="1:39" ht="15" customHeight="1" x14ac:dyDescent="0.3">
      <c r="A16" s="180"/>
      <c r="B16" s="181"/>
      <c r="C16" s="87" t="s">
        <v>85</v>
      </c>
      <c r="D16" s="88"/>
      <c r="E16" s="94" t="s">
        <v>81</v>
      </c>
      <c r="F16" s="91">
        <v>11</v>
      </c>
      <c r="G16" s="92">
        <f t="shared" si="3"/>
        <v>11</v>
      </c>
      <c r="H16" s="82" t="s">
        <v>80</v>
      </c>
      <c r="I16" s="82">
        <f t="shared" si="4"/>
        <v>13</v>
      </c>
      <c r="J16" s="95" t="s">
        <v>79</v>
      </c>
      <c r="K16" s="93">
        <v>13</v>
      </c>
      <c r="L16" s="86">
        <f>'2.Métricas'!C36</f>
        <v>0</v>
      </c>
      <c r="M16" s="86">
        <f>'2.Métricas'!D36</f>
        <v>20</v>
      </c>
      <c r="N16" s="86">
        <f>'2.Métricas'!E36</f>
        <v>18</v>
      </c>
      <c r="O16" s="86">
        <f>'2.Métricas'!F36</f>
        <v>46</v>
      </c>
      <c r="P16" s="86">
        <f>'2.Métricas'!G36</f>
        <v>22</v>
      </c>
      <c r="Q16" s="86">
        <f>'2.Métricas'!H36</f>
        <v>19</v>
      </c>
      <c r="R16" s="86">
        <f>'2.Métricas'!I36</f>
        <v>26</v>
      </c>
      <c r="S16" s="86">
        <f>'2.Métricas'!J36</f>
        <v>27</v>
      </c>
      <c r="T16" s="86">
        <f>'2.Métricas'!K36</f>
        <v>7</v>
      </c>
      <c r="U16" s="86">
        <f>'2.Métricas'!L36</f>
        <v>7</v>
      </c>
      <c r="V16" s="86">
        <f>'2.Métricas'!M36</f>
        <v>3</v>
      </c>
      <c r="W16" s="86">
        <f>'2.Métricas'!N36</f>
        <v>1</v>
      </c>
      <c r="X16" s="86">
        <f>'2.Métricas'!O36</f>
        <v>4</v>
      </c>
      <c r="Y16" s="86">
        <f>'2.Métricas'!P36</f>
        <v>20</v>
      </c>
      <c r="Z16" s="86">
        <f>'2.Métricas'!Q36</f>
        <v>52</v>
      </c>
      <c r="AA16" s="86">
        <f>'2.Métricas'!R36</f>
        <v>0</v>
      </c>
      <c r="AB16" s="86">
        <f>'2.Métricas'!S36</f>
        <v>34</v>
      </c>
      <c r="AC16" s="86">
        <f>'2.Métricas'!T36</f>
        <v>30</v>
      </c>
      <c r="AD16" s="86">
        <f>'2.Métricas'!U36</f>
        <v>8</v>
      </c>
      <c r="AE16" s="86">
        <f>'2.Métricas'!V36</f>
        <v>0</v>
      </c>
      <c r="AF16" s="86">
        <f>'2.Métricas'!W36</f>
        <v>0</v>
      </c>
      <c r="AG16" s="86">
        <f>'2.Métricas'!X36</f>
        <v>0</v>
      </c>
      <c r="AH16" s="86">
        <f>'2.Métricas'!Y36</f>
        <v>0</v>
      </c>
      <c r="AI16" s="86">
        <f>'2.Métricas'!Z36</f>
        <v>0</v>
      </c>
      <c r="AJ16" s="86">
        <f>'2.Métricas'!AA36</f>
        <v>0</v>
      </c>
      <c r="AK16" s="86">
        <f>'2.Métricas'!AB36</f>
        <v>0</v>
      </c>
      <c r="AL16" s="86">
        <f>'2.Métricas'!AC36</f>
        <v>0</v>
      </c>
      <c r="AM16" s="86">
        <f>'2.Métricas'!AD36</f>
        <v>0</v>
      </c>
    </row>
    <row r="17" spans="1:39" ht="15" customHeight="1" x14ac:dyDescent="0.3">
      <c r="A17" s="180"/>
      <c r="B17" s="181"/>
      <c r="C17" s="87" t="s">
        <v>86</v>
      </c>
      <c r="D17" s="88"/>
      <c r="E17" s="94" t="s">
        <v>81</v>
      </c>
      <c r="F17" s="91">
        <v>5</v>
      </c>
      <c r="G17" s="92">
        <f t="shared" si="3"/>
        <v>5</v>
      </c>
      <c r="H17" s="82" t="s">
        <v>80</v>
      </c>
      <c r="I17" s="82">
        <f t="shared" si="4"/>
        <v>7</v>
      </c>
      <c r="J17" s="95" t="s">
        <v>79</v>
      </c>
      <c r="K17" s="93">
        <v>7</v>
      </c>
      <c r="L17" s="86">
        <f>'2.Métricas'!C60</f>
        <v>0</v>
      </c>
      <c r="M17" s="86">
        <f>'2.Métricas'!D60</f>
        <v>10</v>
      </c>
      <c r="N17" s="86">
        <f>'2.Métricas'!E60</f>
        <v>6</v>
      </c>
      <c r="O17" s="86">
        <f>'2.Métricas'!F60</f>
        <v>5</v>
      </c>
      <c r="P17" s="86">
        <f>'2.Métricas'!G60</f>
        <v>5</v>
      </c>
      <c r="Q17" s="86">
        <f>'2.Métricas'!H60</f>
        <v>1</v>
      </c>
      <c r="R17" s="86">
        <f>'2.Métricas'!I60</f>
        <v>5</v>
      </c>
      <c r="S17" s="86">
        <f>'2.Métricas'!J60</f>
        <v>0</v>
      </c>
      <c r="T17" s="86">
        <f>'2.Métricas'!K60</f>
        <v>29</v>
      </c>
      <c r="U17" s="86">
        <f>'2.Métricas'!L60</f>
        <v>13</v>
      </c>
      <c r="V17" s="86">
        <f>'2.Métricas'!M60</f>
        <v>1</v>
      </c>
      <c r="W17" s="86">
        <f>'2.Métricas'!N60</f>
        <v>1</v>
      </c>
      <c r="X17" s="86">
        <f>'2.Métricas'!O60</f>
        <v>10</v>
      </c>
      <c r="Y17" s="86">
        <f>'2.Métricas'!P60</f>
        <v>5</v>
      </c>
      <c r="Z17" s="86">
        <f>'2.Métricas'!Q60</f>
        <v>9</v>
      </c>
      <c r="AA17" s="86">
        <f>'2.Métricas'!R60</f>
        <v>2</v>
      </c>
      <c r="AB17" s="86">
        <f>'2.Métricas'!S60</f>
        <v>17</v>
      </c>
      <c r="AC17" s="86">
        <f>'2.Métricas'!T60</f>
        <v>1</v>
      </c>
      <c r="AD17" s="86">
        <f>'2.Métricas'!U60</f>
        <v>79</v>
      </c>
      <c r="AE17" s="86">
        <f>'2.Métricas'!V60</f>
        <v>0</v>
      </c>
      <c r="AF17" s="86">
        <f>'2.Métricas'!W60</f>
        <v>0</v>
      </c>
      <c r="AG17" s="86">
        <f>'2.Métricas'!X60</f>
        <v>0</v>
      </c>
      <c r="AH17" s="86">
        <f>'2.Métricas'!Y60</f>
        <v>0</v>
      </c>
      <c r="AI17" s="86">
        <f>'2.Métricas'!Z60</f>
        <v>0</v>
      </c>
      <c r="AJ17" s="86">
        <f>'2.Métricas'!AA60</f>
        <v>0</v>
      </c>
      <c r="AK17" s="86">
        <f>'2.Métricas'!AB60</f>
        <v>0</v>
      </c>
      <c r="AL17" s="86">
        <f>'2.Métricas'!AC60</f>
        <v>0</v>
      </c>
      <c r="AM17" s="86">
        <f>'2.Métricas'!AD60</f>
        <v>0</v>
      </c>
    </row>
    <row r="18" spans="1:39" ht="20.399999999999999" customHeight="1" x14ac:dyDescent="0.3">
      <c r="A18" s="180"/>
      <c r="B18" s="181">
        <v>3</v>
      </c>
      <c r="C18" s="77" t="s">
        <v>89</v>
      </c>
      <c r="D18" s="78" t="s">
        <v>90</v>
      </c>
      <c r="E18" s="79" t="s">
        <v>79</v>
      </c>
      <c r="F18" s="89">
        <f>SUM(F19:F23)</f>
        <v>1850</v>
      </c>
      <c r="G18" s="82">
        <f t="shared" ref="G18:G23" si="6">K18</f>
        <v>1761</v>
      </c>
      <c r="H18" s="82" t="s">
        <v>80</v>
      </c>
      <c r="I18" s="83">
        <f t="shared" ref="I18:I23" si="7">F18</f>
        <v>1850</v>
      </c>
      <c r="J18" s="84" t="s">
        <v>81</v>
      </c>
      <c r="K18" s="90">
        <f>SUM(K19:K23)</f>
        <v>1761</v>
      </c>
      <c r="L18" s="96">
        <f t="shared" ref="L18:AM18" si="8">L19+L20+L21+L22+L23</f>
        <v>0</v>
      </c>
      <c r="M18" s="96">
        <f t="shared" si="8"/>
        <v>1823</v>
      </c>
      <c r="N18" s="96">
        <f t="shared" si="8"/>
        <v>1822</v>
      </c>
      <c r="O18" s="96">
        <f t="shared" si="8"/>
        <v>1786</v>
      </c>
      <c r="P18" s="96">
        <f t="shared" si="8"/>
        <v>1780</v>
      </c>
      <c r="Q18" s="96">
        <f t="shared" si="8"/>
        <v>1748</v>
      </c>
      <c r="R18" s="96">
        <f t="shared" si="8"/>
        <v>1726</v>
      </c>
      <c r="S18" s="96">
        <f t="shared" si="8"/>
        <v>1743</v>
      </c>
      <c r="T18" s="96">
        <f t="shared" si="8"/>
        <v>1708</v>
      </c>
      <c r="U18" s="96">
        <f t="shared" si="8"/>
        <v>1646</v>
      </c>
      <c r="V18" s="96">
        <f t="shared" si="8"/>
        <v>1459</v>
      </c>
      <c r="W18" s="96">
        <f t="shared" si="8"/>
        <v>2398</v>
      </c>
      <c r="X18" s="96">
        <f t="shared" si="8"/>
        <v>2117</v>
      </c>
      <c r="Y18" s="96">
        <f t="shared" si="8"/>
        <v>1238</v>
      </c>
      <c r="Z18" s="96">
        <f t="shared" si="8"/>
        <v>890</v>
      </c>
      <c r="AA18" s="96">
        <f t="shared" si="8"/>
        <v>887</v>
      </c>
      <c r="AB18" s="96">
        <f t="shared" si="8"/>
        <v>767</v>
      </c>
      <c r="AC18" s="96">
        <f t="shared" si="8"/>
        <v>682</v>
      </c>
      <c r="AD18" s="96">
        <f t="shared" si="8"/>
        <v>660</v>
      </c>
      <c r="AE18" s="96">
        <f t="shared" si="8"/>
        <v>0</v>
      </c>
      <c r="AF18" s="96">
        <f t="shared" si="8"/>
        <v>0</v>
      </c>
      <c r="AG18" s="96">
        <f t="shared" si="8"/>
        <v>0</v>
      </c>
      <c r="AH18" s="96">
        <f t="shared" si="8"/>
        <v>0</v>
      </c>
      <c r="AI18" s="96">
        <f t="shared" si="8"/>
        <v>0</v>
      </c>
      <c r="AJ18" s="96">
        <f t="shared" si="8"/>
        <v>0</v>
      </c>
      <c r="AK18" s="96">
        <f t="shared" si="8"/>
        <v>0</v>
      </c>
      <c r="AL18" s="96">
        <f t="shared" si="8"/>
        <v>0</v>
      </c>
      <c r="AM18" s="96">
        <f t="shared" si="8"/>
        <v>0</v>
      </c>
    </row>
    <row r="19" spans="1:39" ht="15" customHeight="1" x14ac:dyDescent="0.3">
      <c r="A19" s="180"/>
      <c r="B19" s="181"/>
      <c r="C19" s="87" t="s">
        <v>82</v>
      </c>
      <c r="D19" s="88"/>
      <c r="E19" s="79" t="s">
        <v>79</v>
      </c>
      <c r="F19" s="89">
        <v>849</v>
      </c>
      <c r="G19" s="82">
        <f t="shared" si="6"/>
        <v>808</v>
      </c>
      <c r="H19" s="82" t="s">
        <v>80</v>
      </c>
      <c r="I19" s="83">
        <f t="shared" si="7"/>
        <v>849</v>
      </c>
      <c r="J19" s="84" t="s">
        <v>81</v>
      </c>
      <c r="K19" s="90">
        <v>808</v>
      </c>
      <c r="L19" s="96">
        <f>'2.Métricas'!C135</f>
        <v>0</v>
      </c>
      <c r="M19" s="96">
        <f>'2.Métricas'!D135</f>
        <v>827</v>
      </c>
      <c r="N19" s="96">
        <f>'2.Métricas'!E135</f>
        <v>833</v>
      </c>
      <c r="O19" s="96">
        <f>'2.Métricas'!F135</f>
        <v>838</v>
      </c>
      <c r="P19" s="96">
        <f>'2.Métricas'!G135</f>
        <v>868</v>
      </c>
      <c r="Q19" s="96">
        <f>'2.Métricas'!H135</f>
        <v>876</v>
      </c>
      <c r="R19" s="96">
        <f>'2.Métricas'!I135</f>
        <v>892</v>
      </c>
      <c r="S19" s="96">
        <f>'2.Métricas'!J135</f>
        <v>899</v>
      </c>
      <c r="T19" s="96">
        <f>'2.Métricas'!K135</f>
        <v>904</v>
      </c>
      <c r="U19" s="96">
        <f>'2.Métricas'!L135</f>
        <v>911</v>
      </c>
      <c r="V19" s="96">
        <f>'2.Métricas'!M135</f>
        <v>923</v>
      </c>
      <c r="W19" s="96">
        <f>'2.Métricas'!N135</f>
        <v>1649</v>
      </c>
      <c r="X19" s="96">
        <f>'2.Métricas'!O135</f>
        <v>1333</v>
      </c>
      <c r="Y19" s="96">
        <f>'2.Métricas'!P135</f>
        <v>485</v>
      </c>
      <c r="Z19" s="96">
        <f>'2.Métricas'!Q135</f>
        <v>176</v>
      </c>
      <c r="AA19" s="96">
        <f>'2.Métricas'!R135</f>
        <v>150</v>
      </c>
      <c r="AB19" s="96">
        <f>'2.Métricas'!S135</f>
        <v>124</v>
      </c>
      <c r="AC19" s="96">
        <f>'2.Métricas'!T135</f>
        <v>114</v>
      </c>
      <c r="AD19" s="96">
        <f>'2.Métricas'!U135</f>
        <v>117</v>
      </c>
      <c r="AE19" s="96">
        <f>'2.Métricas'!V135</f>
        <v>0</v>
      </c>
      <c r="AF19" s="96">
        <f>'2.Métricas'!W135</f>
        <v>0</v>
      </c>
      <c r="AG19" s="96">
        <f>'2.Métricas'!X135</f>
        <v>0</v>
      </c>
      <c r="AH19" s="96">
        <f>'2.Métricas'!Y135</f>
        <v>0</v>
      </c>
      <c r="AI19" s="96">
        <f>'2.Métricas'!Z135</f>
        <v>0</v>
      </c>
      <c r="AJ19" s="96">
        <f>'2.Métricas'!AA135</f>
        <v>0</v>
      </c>
      <c r="AK19" s="96">
        <f>'2.Métricas'!AB135</f>
        <v>0</v>
      </c>
      <c r="AL19" s="96">
        <f>'2.Métricas'!AC135</f>
        <v>0</v>
      </c>
      <c r="AM19" s="96">
        <f>'2.Métricas'!AD135</f>
        <v>0</v>
      </c>
    </row>
    <row r="20" spans="1:39" ht="15" customHeight="1" x14ac:dyDescent="0.3">
      <c r="A20" s="180"/>
      <c r="B20" s="181"/>
      <c r="C20" s="87" t="s">
        <v>83</v>
      </c>
      <c r="D20" s="88"/>
      <c r="E20" s="79" t="s">
        <v>79</v>
      </c>
      <c r="F20" s="89">
        <v>252</v>
      </c>
      <c r="G20" s="82">
        <f t="shared" si="6"/>
        <v>240</v>
      </c>
      <c r="H20" s="82" t="s">
        <v>80</v>
      </c>
      <c r="I20" s="83">
        <f t="shared" si="7"/>
        <v>252</v>
      </c>
      <c r="J20" s="84" t="s">
        <v>81</v>
      </c>
      <c r="K20" s="90">
        <v>240</v>
      </c>
      <c r="L20" s="96">
        <f>'2.Métricas'!C110</f>
        <v>0</v>
      </c>
      <c r="M20" s="96">
        <f>'2.Métricas'!D110</f>
        <v>253</v>
      </c>
      <c r="N20" s="96">
        <f>'2.Métricas'!E110</f>
        <v>227</v>
      </c>
      <c r="O20" s="96">
        <f>'2.Métricas'!F110</f>
        <v>233</v>
      </c>
      <c r="P20" s="96">
        <f>'2.Métricas'!G110</f>
        <v>221</v>
      </c>
      <c r="Q20" s="96">
        <f>'2.Métricas'!H110</f>
        <v>217</v>
      </c>
      <c r="R20" s="96">
        <f>'2.Métricas'!I110</f>
        <v>197</v>
      </c>
      <c r="S20" s="96">
        <f>'2.Métricas'!J110</f>
        <v>205</v>
      </c>
      <c r="T20" s="96">
        <f>'2.Métricas'!K110</f>
        <v>196</v>
      </c>
      <c r="U20" s="96">
        <f>'2.Métricas'!L110</f>
        <v>179</v>
      </c>
      <c r="V20" s="96">
        <f>'2.Métricas'!M110</f>
        <v>177</v>
      </c>
      <c r="W20" s="96">
        <f>'2.Métricas'!N110</f>
        <v>231</v>
      </c>
      <c r="X20" s="96">
        <f>'2.Métricas'!O110</f>
        <v>248</v>
      </c>
      <c r="Y20" s="96">
        <f>'2.Métricas'!P110</f>
        <v>256</v>
      </c>
      <c r="Z20" s="96">
        <f>'2.Métricas'!Q110</f>
        <v>296</v>
      </c>
      <c r="AA20" s="96">
        <f>'2.Métricas'!R110</f>
        <v>305</v>
      </c>
      <c r="AB20" s="96">
        <f>'2.Métricas'!S110</f>
        <v>255</v>
      </c>
      <c r="AC20" s="96">
        <f>'2.Métricas'!T110</f>
        <v>233</v>
      </c>
      <c r="AD20" s="96">
        <f>'2.Métricas'!U110</f>
        <v>236</v>
      </c>
      <c r="AE20" s="96">
        <f>'2.Métricas'!V110</f>
        <v>0</v>
      </c>
      <c r="AF20" s="96">
        <f>'2.Métricas'!W110</f>
        <v>0</v>
      </c>
      <c r="AG20" s="96">
        <f>'2.Métricas'!X110</f>
        <v>0</v>
      </c>
      <c r="AH20" s="96">
        <f>'2.Métricas'!Y110</f>
        <v>0</v>
      </c>
      <c r="AI20" s="96">
        <f>'2.Métricas'!Z110</f>
        <v>0</v>
      </c>
      <c r="AJ20" s="96">
        <f>'2.Métricas'!AA110</f>
        <v>0</v>
      </c>
      <c r="AK20" s="96">
        <f>'2.Métricas'!AB110</f>
        <v>0</v>
      </c>
      <c r="AL20" s="96">
        <f>'2.Métricas'!AC110</f>
        <v>0</v>
      </c>
      <c r="AM20" s="96">
        <f>'2.Métricas'!AD110</f>
        <v>0</v>
      </c>
    </row>
    <row r="21" spans="1:39" ht="15" customHeight="1" x14ac:dyDescent="0.3">
      <c r="A21" s="180"/>
      <c r="B21" s="181"/>
      <c r="C21" s="87" t="s">
        <v>84</v>
      </c>
      <c r="D21" s="88"/>
      <c r="E21" s="79" t="s">
        <v>79</v>
      </c>
      <c r="F21" s="89">
        <v>435</v>
      </c>
      <c r="G21" s="82">
        <f t="shared" si="6"/>
        <v>414</v>
      </c>
      <c r="H21" s="82" t="s">
        <v>80</v>
      </c>
      <c r="I21" s="83">
        <f t="shared" si="7"/>
        <v>435</v>
      </c>
      <c r="J21" s="84" t="s">
        <v>81</v>
      </c>
      <c r="K21" s="90">
        <v>414</v>
      </c>
      <c r="L21" s="96">
        <f>'2.Métricas'!C86</f>
        <v>0</v>
      </c>
      <c r="M21" s="96">
        <f>'2.Métricas'!D86</f>
        <v>418</v>
      </c>
      <c r="N21" s="96">
        <f>'2.Métricas'!E86</f>
        <v>431</v>
      </c>
      <c r="O21" s="96">
        <f>'2.Métricas'!F86</f>
        <v>415</v>
      </c>
      <c r="P21" s="96">
        <f>'2.Métricas'!G86</f>
        <v>401</v>
      </c>
      <c r="Q21" s="96">
        <f>'2.Métricas'!H86</f>
        <v>356</v>
      </c>
      <c r="R21" s="96">
        <f>'2.Métricas'!I86</f>
        <v>343</v>
      </c>
      <c r="S21" s="96">
        <f>'2.Métricas'!J86</f>
        <v>351</v>
      </c>
      <c r="T21" s="96">
        <f>'2.Métricas'!K86</f>
        <v>340</v>
      </c>
      <c r="U21" s="96">
        <f>'2.Métricas'!L86</f>
        <v>290</v>
      </c>
      <c r="V21" s="96">
        <f>'2.Métricas'!M86</f>
        <v>88</v>
      </c>
      <c r="W21" s="96">
        <f>'2.Métricas'!N86</f>
        <v>222</v>
      </c>
      <c r="X21" s="96">
        <f>'2.Métricas'!O86</f>
        <v>241</v>
      </c>
      <c r="Y21" s="96">
        <f>'2.Métricas'!P86</f>
        <v>211</v>
      </c>
      <c r="Z21" s="96">
        <f>'2.Métricas'!Q86</f>
        <v>180</v>
      </c>
      <c r="AA21" s="96">
        <f>'2.Métricas'!R86</f>
        <v>189</v>
      </c>
      <c r="AB21" s="96">
        <f>'2.Métricas'!S86</f>
        <v>178</v>
      </c>
      <c r="AC21" s="96">
        <f>'2.Métricas'!T86</f>
        <v>131</v>
      </c>
      <c r="AD21" s="96">
        <f>'2.Métricas'!U86</f>
        <v>102</v>
      </c>
      <c r="AE21" s="96">
        <f>'2.Métricas'!V86</f>
        <v>0</v>
      </c>
      <c r="AF21" s="96">
        <f>'2.Métricas'!W86</f>
        <v>0</v>
      </c>
      <c r="AG21" s="96">
        <f>'2.Métricas'!X86</f>
        <v>0</v>
      </c>
      <c r="AH21" s="96">
        <f>'2.Métricas'!Y86</f>
        <v>0</v>
      </c>
      <c r="AI21" s="96">
        <f>'2.Métricas'!Z86</f>
        <v>0</v>
      </c>
      <c r="AJ21" s="96">
        <f>'2.Métricas'!AA86</f>
        <v>0</v>
      </c>
      <c r="AK21" s="96">
        <f>'2.Métricas'!AB86</f>
        <v>0</v>
      </c>
      <c r="AL21" s="96">
        <f>'2.Métricas'!AC86</f>
        <v>0</v>
      </c>
      <c r="AM21" s="96">
        <f>'2.Métricas'!AD86</f>
        <v>0</v>
      </c>
    </row>
    <row r="22" spans="1:39" ht="15" customHeight="1" x14ac:dyDescent="0.3">
      <c r="A22" s="180"/>
      <c r="B22" s="181"/>
      <c r="C22" s="87" t="s">
        <v>85</v>
      </c>
      <c r="D22" s="88"/>
      <c r="E22" s="79" t="s">
        <v>79</v>
      </c>
      <c r="F22" s="89">
        <v>213</v>
      </c>
      <c r="G22" s="82">
        <f t="shared" si="6"/>
        <v>203</v>
      </c>
      <c r="H22" s="82" t="s">
        <v>80</v>
      </c>
      <c r="I22" s="83">
        <f t="shared" si="7"/>
        <v>213</v>
      </c>
      <c r="J22" s="84" t="s">
        <v>81</v>
      </c>
      <c r="K22" s="90">
        <v>203</v>
      </c>
      <c r="L22" s="96">
        <f>'2.Métricas'!C37</f>
        <v>0</v>
      </c>
      <c r="M22" s="96">
        <f>'2.Métricas'!D37</f>
        <v>220</v>
      </c>
      <c r="N22" s="96">
        <f>'2.Métricas'!E37</f>
        <v>222</v>
      </c>
      <c r="O22" s="96">
        <f>'2.Métricas'!F37</f>
        <v>189</v>
      </c>
      <c r="P22" s="96">
        <f>'2.Métricas'!G37</f>
        <v>180</v>
      </c>
      <c r="Q22" s="96">
        <f>'2.Métricas'!H37</f>
        <v>181</v>
      </c>
      <c r="R22" s="96">
        <f>'2.Métricas'!I37</f>
        <v>176</v>
      </c>
      <c r="S22" s="96">
        <f>'2.Métricas'!J37</f>
        <v>164</v>
      </c>
      <c r="T22" s="96">
        <f>'2.Métricas'!K37</f>
        <v>169</v>
      </c>
      <c r="U22" s="96">
        <f>'2.Métricas'!L37</f>
        <v>168</v>
      </c>
      <c r="V22" s="96">
        <f>'2.Métricas'!M37</f>
        <v>171</v>
      </c>
      <c r="W22" s="96">
        <f>'2.Métricas'!N37</f>
        <v>179</v>
      </c>
      <c r="X22" s="96">
        <f>'2.Métricas'!O37</f>
        <v>186</v>
      </c>
      <c r="Y22" s="96">
        <f>'2.Métricas'!P37</f>
        <v>182</v>
      </c>
      <c r="Z22" s="96">
        <f>'2.Métricas'!Q37</f>
        <v>142</v>
      </c>
      <c r="AA22" s="96">
        <f>'2.Métricas'!R37</f>
        <v>149</v>
      </c>
      <c r="AB22" s="96">
        <f>'2.Métricas'!S37</f>
        <v>123</v>
      </c>
      <c r="AC22" s="96">
        <f>'2.Métricas'!T37</f>
        <v>107</v>
      </c>
      <c r="AD22" s="96">
        <f>'2.Métricas'!U37</f>
        <v>112</v>
      </c>
      <c r="AE22" s="96">
        <f>'2.Métricas'!V37</f>
        <v>0</v>
      </c>
      <c r="AF22" s="96">
        <f>'2.Métricas'!W37</f>
        <v>0</v>
      </c>
      <c r="AG22" s="96">
        <f>'2.Métricas'!X37</f>
        <v>0</v>
      </c>
      <c r="AH22" s="96">
        <f>'2.Métricas'!Y37</f>
        <v>0</v>
      </c>
      <c r="AI22" s="96">
        <f>'2.Métricas'!Z37</f>
        <v>0</v>
      </c>
      <c r="AJ22" s="96">
        <f>'2.Métricas'!AA37</f>
        <v>0</v>
      </c>
      <c r="AK22" s="96">
        <f>'2.Métricas'!AB37</f>
        <v>0</v>
      </c>
      <c r="AL22" s="96">
        <f>'2.Métricas'!AC37</f>
        <v>0</v>
      </c>
      <c r="AM22" s="96">
        <f>'2.Métricas'!AD37</f>
        <v>0</v>
      </c>
    </row>
    <row r="23" spans="1:39" ht="15" customHeight="1" x14ac:dyDescent="0.3">
      <c r="A23" s="180"/>
      <c r="B23" s="181"/>
      <c r="C23" s="87" t="s">
        <v>86</v>
      </c>
      <c r="D23" s="88"/>
      <c r="E23" s="79" t="s">
        <v>79</v>
      </c>
      <c r="F23" s="89">
        <v>101</v>
      </c>
      <c r="G23" s="82">
        <f t="shared" si="6"/>
        <v>96</v>
      </c>
      <c r="H23" s="82" t="s">
        <v>80</v>
      </c>
      <c r="I23" s="83">
        <f t="shared" si="7"/>
        <v>101</v>
      </c>
      <c r="J23" s="84" t="s">
        <v>81</v>
      </c>
      <c r="K23" s="90">
        <v>96</v>
      </c>
      <c r="L23" s="96">
        <f>'2.Métricas'!C61</f>
        <v>0</v>
      </c>
      <c r="M23" s="96">
        <f>'2.Métricas'!D61</f>
        <v>105</v>
      </c>
      <c r="N23" s="96">
        <f>'2.Métricas'!E61</f>
        <v>109</v>
      </c>
      <c r="O23" s="96">
        <f>'2.Métricas'!F61</f>
        <v>111</v>
      </c>
      <c r="P23" s="96">
        <f>'2.Métricas'!G61</f>
        <v>110</v>
      </c>
      <c r="Q23" s="96">
        <f>'2.Métricas'!H61</f>
        <v>118</v>
      </c>
      <c r="R23" s="96">
        <f>'2.Métricas'!I61</f>
        <v>118</v>
      </c>
      <c r="S23" s="96">
        <f>'2.Métricas'!J61</f>
        <v>124</v>
      </c>
      <c r="T23" s="96">
        <f>'2.Métricas'!K61</f>
        <v>99</v>
      </c>
      <c r="U23" s="96">
        <f>'2.Métricas'!L61</f>
        <v>98</v>
      </c>
      <c r="V23" s="96">
        <f>'2.Métricas'!M61</f>
        <v>100</v>
      </c>
      <c r="W23" s="96">
        <f>'2.Métricas'!N61</f>
        <v>117</v>
      </c>
      <c r="X23" s="96">
        <f>'2.Métricas'!O61</f>
        <v>109</v>
      </c>
      <c r="Y23" s="96">
        <f>'2.Métricas'!P61</f>
        <v>104</v>
      </c>
      <c r="Z23" s="96">
        <f>'2.Métricas'!Q61</f>
        <v>96</v>
      </c>
      <c r="AA23" s="96">
        <f>'2.Métricas'!R61</f>
        <v>94</v>
      </c>
      <c r="AB23" s="96">
        <f>'2.Métricas'!S61</f>
        <v>87</v>
      </c>
      <c r="AC23" s="96">
        <f>'2.Métricas'!T61</f>
        <v>97</v>
      </c>
      <c r="AD23" s="96">
        <f>'2.Métricas'!U61</f>
        <v>93</v>
      </c>
      <c r="AE23" s="96">
        <f>'2.Métricas'!V61</f>
        <v>0</v>
      </c>
      <c r="AF23" s="96">
        <f>'2.Métricas'!W61</f>
        <v>0</v>
      </c>
      <c r="AG23" s="96">
        <f>'2.Métricas'!X61</f>
        <v>0</v>
      </c>
      <c r="AH23" s="96">
        <f>'2.Métricas'!Y61</f>
        <v>0</v>
      </c>
      <c r="AI23" s="96">
        <f>'2.Métricas'!Z61</f>
        <v>0</v>
      </c>
      <c r="AJ23" s="96">
        <f>'2.Métricas'!AA61</f>
        <v>0</v>
      </c>
      <c r="AK23" s="96">
        <f>'2.Métricas'!AB61</f>
        <v>0</v>
      </c>
      <c r="AL23" s="96">
        <f>'2.Métricas'!AC61</f>
        <v>0</v>
      </c>
      <c r="AM23" s="96">
        <f>'2.Métricas'!AD61</f>
        <v>0</v>
      </c>
    </row>
    <row r="24" spans="1:39" ht="20.399999999999999" customHeight="1" x14ac:dyDescent="0.3">
      <c r="A24" s="180"/>
      <c r="B24" s="76">
        <v>4</v>
      </c>
      <c r="C24" s="77" t="s">
        <v>91</v>
      </c>
      <c r="D24" s="78" t="s">
        <v>92</v>
      </c>
      <c r="E24" s="94" t="s">
        <v>81</v>
      </c>
      <c r="F24" s="97">
        <v>0.9</v>
      </c>
      <c r="G24" s="98">
        <v>0.9</v>
      </c>
      <c r="H24" s="82" t="s">
        <v>80</v>
      </c>
      <c r="I24" s="99">
        <v>1</v>
      </c>
      <c r="J24" s="95" t="s">
        <v>79</v>
      </c>
      <c r="K24" s="100">
        <v>1</v>
      </c>
      <c r="L24" s="101">
        <f t="shared" ref="L24:AM24" si="9">IFERROR(L12/L6,0)</f>
        <v>0</v>
      </c>
      <c r="M24" s="101">
        <f t="shared" si="9"/>
        <v>1.116504854368932</v>
      </c>
      <c r="N24" s="101">
        <f t="shared" si="9"/>
        <v>1.0196078431372548</v>
      </c>
      <c r="O24" s="101">
        <f t="shared" si="9"/>
        <v>1.8780487804878048</v>
      </c>
      <c r="P24" s="101">
        <f t="shared" si="9"/>
        <v>1.0673076923076923</v>
      </c>
      <c r="Q24" s="101">
        <f t="shared" si="9"/>
        <v>1.532258064516129</v>
      </c>
      <c r="R24" s="101">
        <f t="shared" si="9"/>
        <v>1.2682926829268293</v>
      </c>
      <c r="S24" s="101">
        <f t="shared" si="9"/>
        <v>0.68518518518518523</v>
      </c>
      <c r="T24" s="101">
        <f t="shared" si="9"/>
        <v>1.5066666666666666</v>
      </c>
      <c r="U24" s="101">
        <f t="shared" si="9"/>
        <v>1.8918918918918919</v>
      </c>
      <c r="V24" s="101">
        <f t="shared" si="9"/>
        <v>2.0847457627118646</v>
      </c>
      <c r="W24" s="101">
        <f t="shared" si="9"/>
        <v>0.4375</v>
      </c>
      <c r="X24" s="101">
        <f t="shared" si="9"/>
        <v>2.9589041095890409</v>
      </c>
      <c r="Y24" s="101">
        <f t="shared" si="9"/>
        <v>6.9863013698630141</v>
      </c>
      <c r="Z24" s="101">
        <f t="shared" si="9"/>
        <v>5.0151515151515156</v>
      </c>
      <c r="AA24" s="101">
        <f t="shared" si="9"/>
        <v>0.88</v>
      </c>
      <c r="AB24" s="101">
        <f t="shared" si="9"/>
        <v>3.4444444444444446</v>
      </c>
      <c r="AC24" s="101">
        <f t="shared" si="9"/>
        <v>1.8636363636363635</v>
      </c>
      <c r="AD24" s="101">
        <f t="shared" si="9"/>
        <v>2.2769230769230768</v>
      </c>
      <c r="AE24" s="101">
        <f t="shared" si="9"/>
        <v>0</v>
      </c>
      <c r="AF24" s="101">
        <f t="shared" si="9"/>
        <v>0</v>
      </c>
      <c r="AG24" s="101">
        <f t="shared" si="9"/>
        <v>0</v>
      </c>
      <c r="AH24" s="101">
        <f t="shared" si="9"/>
        <v>0</v>
      </c>
      <c r="AI24" s="101">
        <f t="shared" si="9"/>
        <v>0</v>
      </c>
      <c r="AJ24" s="101">
        <f t="shared" si="9"/>
        <v>0</v>
      </c>
      <c r="AK24" s="101">
        <f t="shared" si="9"/>
        <v>0</v>
      </c>
      <c r="AL24" s="101">
        <f t="shared" si="9"/>
        <v>0</v>
      </c>
      <c r="AM24" s="101">
        <f t="shared" si="9"/>
        <v>0</v>
      </c>
    </row>
    <row r="25" spans="1:39" ht="34.35" customHeight="1" x14ac:dyDescent="0.3">
      <c r="A25" s="174" t="s">
        <v>93</v>
      </c>
      <c r="B25" s="102">
        <v>5</v>
      </c>
      <c r="C25" s="103" t="s">
        <v>94</v>
      </c>
      <c r="D25" s="104" t="s">
        <v>95</v>
      </c>
      <c r="E25" s="79" t="s">
        <v>79</v>
      </c>
      <c r="F25" s="105">
        <v>5</v>
      </c>
      <c r="G25" s="106">
        <v>7</v>
      </c>
      <c r="H25" s="82" t="s">
        <v>80</v>
      </c>
      <c r="I25" s="83">
        <v>5</v>
      </c>
      <c r="J25" s="84" t="s">
        <v>81</v>
      </c>
      <c r="K25" s="93">
        <v>7</v>
      </c>
      <c r="L25" s="86">
        <f>IFERROR('2.Métricas'!C9-'2.Métricas'!C11,0)</f>
        <v>0</v>
      </c>
      <c r="M25" s="86">
        <f>IFERROR('2.Métricas'!D9-'2.Métricas'!D11,0)</f>
        <v>271</v>
      </c>
      <c r="N25" s="86">
        <f>IFERROR('2.Métricas'!E9-'2.Métricas'!E11,0)</f>
        <v>266</v>
      </c>
      <c r="O25" s="86">
        <f>IFERROR('2.Métricas'!F9-'2.Métricas'!F11,0)</f>
        <v>111</v>
      </c>
      <c r="P25" s="86">
        <f>IFERROR('2.Métricas'!G9-'2.Métricas'!G11,0)</f>
        <v>144</v>
      </c>
      <c r="Q25" s="86">
        <f>IFERROR('2.Métricas'!H9-'2.Métricas'!H11,0)</f>
        <v>170</v>
      </c>
      <c r="R25" s="86">
        <f>IFERROR('2.Métricas'!I9-'2.Métricas'!I11,0)</f>
        <v>110</v>
      </c>
      <c r="S25" s="86">
        <f>IFERROR('2.Métricas'!J9-'2.Métricas'!J11,0)</f>
        <v>54</v>
      </c>
      <c r="T25" s="86">
        <f>IFERROR('2.Métricas'!K9-'2.Métricas'!K11,0)</f>
        <v>82</v>
      </c>
      <c r="U25" s="86">
        <f>IFERROR('2.Métricas'!L9-'2.Métricas'!L11,0)</f>
        <v>51</v>
      </c>
      <c r="V25" s="86">
        <f>IFERROR('2.Métricas'!M9-'2.Métricas'!M11,0)</f>
        <v>6</v>
      </c>
      <c r="W25" s="86">
        <f>IFERROR('2.Métricas'!N9-'2.Métricas'!N11,0)</f>
        <v>47</v>
      </c>
      <c r="X25" s="86">
        <f>IFERROR('2.Métricas'!O9-'2.Métricas'!O11,0)</f>
        <v>31</v>
      </c>
      <c r="Y25" s="86">
        <f>IFERROR('2.Métricas'!P9-'2.Métricas'!P11,0)</f>
        <v>39</v>
      </c>
      <c r="Z25" s="86">
        <f>IFERROR('2.Métricas'!Q9-'2.Métricas'!Q11,0)</f>
        <v>29</v>
      </c>
      <c r="AA25" s="86">
        <f>IFERROR('2.Métricas'!R9-'2.Métricas'!R11,0)</f>
        <v>5</v>
      </c>
      <c r="AB25" s="86">
        <f>IFERROR('2.Métricas'!S9-'2.Métricas'!S11,0)</f>
        <v>4</v>
      </c>
      <c r="AC25" s="86">
        <f>IFERROR('2.Métricas'!T9-'2.Métricas'!T11,0)</f>
        <v>6</v>
      </c>
      <c r="AD25" s="86">
        <f>IFERROR('2.Métricas'!U9-'2.Métricas'!U11,0)</f>
        <v>28</v>
      </c>
      <c r="AE25" s="86">
        <f>IFERROR('2.Métricas'!V9-'2.Métricas'!V11,0)</f>
        <v>0</v>
      </c>
      <c r="AF25" s="86">
        <f>IFERROR('2.Métricas'!W9-'2.Métricas'!W11,0)</f>
        <v>0</v>
      </c>
      <c r="AG25" s="86">
        <f>IFERROR('2.Métricas'!X9-'2.Métricas'!X11,0)</f>
        <v>0</v>
      </c>
      <c r="AH25" s="86">
        <f>IFERROR('2.Métricas'!Y9-'2.Métricas'!Y11,0)</f>
        <v>0</v>
      </c>
      <c r="AI25" s="86">
        <f>IFERROR('2.Métricas'!Z9-'2.Métricas'!Z11,0)</f>
        <v>0</v>
      </c>
      <c r="AJ25" s="86">
        <f>IFERROR('2.Métricas'!AA9-'2.Métricas'!AA11,0)</f>
        <v>0</v>
      </c>
      <c r="AK25" s="86">
        <f>IFERROR('2.Métricas'!AB9-'2.Métricas'!AB11,0)</f>
        <v>0</v>
      </c>
      <c r="AL25" s="86">
        <f>IFERROR('2.Métricas'!AC9-'2.Métricas'!AC11,0)</f>
        <v>0</v>
      </c>
      <c r="AM25" s="86">
        <f>IFERROR('2.Métricas'!AD9-'2.Métricas'!AD11,0)</f>
        <v>0</v>
      </c>
    </row>
    <row r="26" spans="1:39" ht="56.25" customHeight="1" x14ac:dyDescent="0.3">
      <c r="A26" s="174"/>
      <c r="B26" s="102">
        <v>6</v>
      </c>
      <c r="C26" s="103" t="s">
        <v>96</v>
      </c>
      <c r="D26" s="104" t="s">
        <v>97</v>
      </c>
      <c r="E26" s="79" t="s">
        <v>79</v>
      </c>
      <c r="F26" s="105">
        <v>45</v>
      </c>
      <c r="G26" s="106">
        <v>30</v>
      </c>
      <c r="H26" s="82" t="s">
        <v>80</v>
      </c>
      <c r="I26" s="83">
        <v>45</v>
      </c>
      <c r="J26" s="84" t="s">
        <v>81</v>
      </c>
      <c r="K26" s="93">
        <v>30</v>
      </c>
      <c r="L26" s="86">
        <f t="shared" ref="L26:AM26" si="10">IF(L31=0,0,MAX(L27:L31))</f>
        <v>0</v>
      </c>
      <c r="M26" s="86">
        <f t="shared" si="10"/>
        <v>103</v>
      </c>
      <c r="N26" s="86">
        <f t="shared" si="10"/>
        <v>125</v>
      </c>
      <c r="O26" s="86">
        <f t="shared" si="10"/>
        <v>146</v>
      </c>
      <c r="P26" s="86">
        <f t="shared" si="10"/>
        <v>116</v>
      </c>
      <c r="Q26" s="86">
        <f t="shared" si="10"/>
        <v>135</v>
      </c>
      <c r="R26" s="86">
        <f t="shared" si="10"/>
        <v>106</v>
      </c>
      <c r="S26" s="86">
        <f t="shared" si="10"/>
        <v>0</v>
      </c>
      <c r="T26" s="86">
        <f t="shared" si="10"/>
        <v>162</v>
      </c>
      <c r="U26" s="86">
        <f t="shared" si="10"/>
        <v>112</v>
      </c>
      <c r="V26" s="86">
        <f t="shared" si="10"/>
        <v>145</v>
      </c>
      <c r="W26" s="86">
        <f t="shared" si="10"/>
        <v>186</v>
      </c>
      <c r="X26" s="86">
        <f t="shared" si="10"/>
        <v>210</v>
      </c>
      <c r="Y26" s="86">
        <f t="shared" si="10"/>
        <v>239</v>
      </c>
      <c r="Z26" s="86">
        <f t="shared" si="10"/>
        <v>240</v>
      </c>
      <c r="AA26" s="86">
        <f t="shared" si="10"/>
        <v>0</v>
      </c>
      <c r="AB26" s="86">
        <f t="shared" si="10"/>
        <v>231</v>
      </c>
      <c r="AC26" s="86">
        <f>IF(AC31=0,0,MAX(AC27:AC31))</f>
        <v>260</v>
      </c>
      <c r="AD26" s="86">
        <f>IF(0,0,MAX(AD27:AD31))</f>
        <v>300</v>
      </c>
      <c r="AE26" s="86">
        <f>IF(0,0,MAX(AE27:AE31))</f>
        <v>0</v>
      </c>
      <c r="AF26" s="86">
        <f t="shared" ref="AF26:AM26" si="11">IF(0,0,MAX(AF27:AF31))</f>
        <v>0</v>
      </c>
      <c r="AG26" s="86">
        <f t="shared" si="11"/>
        <v>0</v>
      </c>
      <c r="AH26" s="86">
        <f t="shared" si="11"/>
        <v>0</v>
      </c>
      <c r="AI26" s="86">
        <f t="shared" si="11"/>
        <v>0</v>
      </c>
      <c r="AJ26" s="86">
        <f t="shared" si="11"/>
        <v>0</v>
      </c>
      <c r="AK26" s="86">
        <f t="shared" si="11"/>
        <v>0</v>
      </c>
      <c r="AL26" s="86">
        <f t="shared" si="11"/>
        <v>0</v>
      </c>
      <c r="AM26" s="86">
        <f t="shared" si="11"/>
        <v>0</v>
      </c>
    </row>
    <row r="27" spans="1:39" ht="15" customHeight="1" x14ac:dyDescent="0.3">
      <c r="A27" s="174"/>
      <c r="B27" s="107"/>
      <c r="C27" s="108" t="s">
        <v>82</v>
      </c>
      <c r="D27" s="109"/>
      <c r="E27" s="79" t="s">
        <v>79</v>
      </c>
      <c r="F27" s="105">
        <v>10</v>
      </c>
      <c r="G27" s="106">
        <f>K27</f>
        <v>12</v>
      </c>
      <c r="H27" s="82" t="s">
        <v>80</v>
      </c>
      <c r="I27" s="83">
        <f>F27</f>
        <v>10</v>
      </c>
      <c r="J27" s="84" t="s">
        <v>81</v>
      </c>
      <c r="K27" s="93">
        <v>12</v>
      </c>
      <c r="L27" s="86">
        <f>'2.Métricas'!C9-'2.Métricas'!C139</f>
        <v>0</v>
      </c>
      <c r="M27" s="86">
        <f>'2.Métricas'!D9-'2.Métricas'!D139</f>
        <v>103</v>
      </c>
      <c r="N27" s="86">
        <f>'2.Métricas'!E9-'2.Métricas'!E139</f>
        <v>125</v>
      </c>
      <c r="O27" s="86">
        <f>'2.Métricas'!F9-'2.Métricas'!F139</f>
        <v>146</v>
      </c>
      <c r="P27" s="86">
        <f>'2.Métricas'!G9-'2.Métricas'!G139</f>
        <v>116</v>
      </c>
      <c r="Q27" s="86">
        <f>'2.Métricas'!H9-'2.Métricas'!H139</f>
        <v>73</v>
      </c>
      <c r="R27" s="86">
        <f>'2.Métricas'!I9-'2.Métricas'!I139</f>
        <v>106</v>
      </c>
      <c r="S27" s="86">
        <f>'2.Métricas'!J9-'2.Métricas'!J139</f>
        <v>134</v>
      </c>
      <c r="T27" s="86">
        <f>'2.Métricas'!K9-'2.Métricas'!K139</f>
        <v>162</v>
      </c>
      <c r="U27" s="86">
        <f>'2.Métricas'!L9-'2.Métricas'!L139</f>
        <v>112</v>
      </c>
      <c r="V27" s="86">
        <f>'2.Métricas'!M9-'2.Métricas'!M139</f>
        <v>111</v>
      </c>
      <c r="W27" s="86">
        <f>'2.Métricas'!N9-'2.Métricas'!N139</f>
        <v>152</v>
      </c>
      <c r="X27" s="86">
        <f>'2.Métricas'!O9-'2.Métricas'!O139</f>
        <v>176</v>
      </c>
      <c r="Y27" s="86">
        <f>'2.Métricas'!P9-'2.Métricas'!P139</f>
        <v>205</v>
      </c>
      <c r="Z27" s="86">
        <f>'2.Métricas'!Q9-'2.Métricas'!Q139</f>
        <v>240</v>
      </c>
      <c r="AA27" s="86">
        <f>'2.Métricas'!R9-'2.Métricas'!R139</f>
        <v>204</v>
      </c>
      <c r="AB27" s="86">
        <f>'2.Métricas'!S9-'2.Métricas'!S139</f>
        <v>231</v>
      </c>
      <c r="AC27" s="86">
        <f>'2.Métricas'!T9-'2.Métricas'!T139</f>
        <v>260</v>
      </c>
      <c r="AD27" s="86">
        <f>'2.Métricas'!U9-'2.Métricas'!U139</f>
        <v>300</v>
      </c>
      <c r="AE27" s="86">
        <f>'2.Métricas'!V9-'2.Métricas'!V139</f>
        <v>0</v>
      </c>
      <c r="AF27" s="86">
        <f>'2.Métricas'!W9-'2.Métricas'!W139</f>
        <v>0</v>
      </c>
      <c r="AG27" s="86">
        <f>'2.Métricas'!X9-'2.Métricas'!X139</f>
        <v>0</v>
      </c>
      <c r="AH27" s="86">
        <f>'2.Métricas'!Y9-'2.Métricas'!Y139</f>
        <v>0</v>
      </c>
      <c r="AI27" s="86">
        <f>'2.Métricas'!Z9-'2.Métricas'!Z139</f>
        <v>0</v>
      </c>
      <c r="AJ27" s="86">
        <f>'2.Métricas'!AA9-'2.Métricas'!AA139</f>
        <v>0</v>
      </c>
      <c r="AK27" s="86">
        <f>'2.Métricas'!AB9-'2.Métricas'!AB139</f>
        <v>0</v>
      </c>
      <c r="AL27" s="86">
        <f>'2.Métricas'!AC9-'2.Métricas'!AC139</f>
        <v>0</v>
      </c>
      <c r="AM27" s="86">
        <f>'2.Métricas'!AD9-'2.Métricas'!AD139</f>
        <v>0</v>
      </c>
    </row>
    <row r="28" spans="1:39" ht="15" customHeight="1" x14ac:dyDescent="0.3">
      <c r="A28" s="174"/>
      <c r="B28" s="107"/>
      <c r="C28" s="108" t="s">
        <v>83</v>
      </c>
      <c r="D28" s="109"/>
      <c r="E28" s="79" t="s">
        <v>79</v>
      </c>
      <c r="F28" s="105">
        <v>2</v>
      </c>
      <c r="G28" s="106">
        <v>1</v>
      </c>
      <c r="H28" s="82" t="s">
        <v>80</v>
      </c>
      <c r="I28" s="83">
        <v>2</v>
      </c>
      <c r="J28" s="84" t="s">
        <v>81</v>
      </c>
      <c r="K28" s="93">
        <v>1</v>
      </c>
      <c r="L28" s="86">
        <f>'2.Métricas'!C9-'2.Métricas'!C114</f>
        <v>0</v>
      </c>
      <c r="M28" s="86">
        <f>'2.Métricas'!D9-'2.Métricas'!D114</f>
        <v>16</v>
      </c>
      <c r="N28" s="86">
        <f>'2.Métricas'!E9-'2.Métricas'!E114</f>
        <v>0</v>
      </c>
      <c r="O28" s="86">
        <f>'2.Métricas'!F9-'2.Métricas'!F114</f>
        <v>0</v>
      </c>
      <c r="P28" s="86">
        <f>'2.Métricas'!G9-'2.Métricas'!G114</f>
        <v>0</v>
      </c>
      <c r="Q28" s="86">
        <f>'2.Métricas'!H9-'2.Métricas'!H114</f>
        <v>8</v>
      </c>
      <c r="R28" s="86">
        <f>'2.Métricas'!I9-'2.Métricas'!I114</f>
        <v>76</v>
      </c>
      <c r="S28" s="86">
        <f>'2.Métricas'!J9-'2.Métricas'!J114</f>
        <v>0</v>
      </c>
      <c r="T28" s="86">
        <f>'2.Métricas'!K9-'2.Métricas'!K114</f>
        <v>0</v>
      </c>
      <c r="U28" s="86">
        <f>'2.Métricas'!L9-'2.Métricas'!L114</f>
        <v>0</v>
      </c>
      <c r="V28" s="86">
        <f>'2.Métricas'!M9-'2.Métricas'!M114</f>
        <v>0</v>
      </c>
      <c r="W28" s="86">
        <f>'2.Métricas'!N9-'2.Métricas'!N114</f>
        <v>38</v>
      </c>
      <c r="X28" s="86">
        <f>'2.Métricas'!O9-'2.Métricas'!O114</f>
        <v>62</v>
      </c>
      <c r="Y28" s="86">
        <f>'2.Métricas'!P9-'2.Métricas'!P114</f>
        <v>13</v>
      </c>
      <c r="Z28" s="86">
        <f>'2.Métricas'!Q9-'2.Métricas'!Q114</f>
        <v>0</v>
      </c>
      <c r="AA28" s="86">
        <f>'2.Métricas'!R9-'2.Métricas'!R114</f>
        <v>0</v>
      </c>
      <c r="AB28" s="86">
        <f>'2.Métricas'!S9-'2.Métricas'!S114</f>
        <v>0</v>
      </c>
      <c r="AC28" s="86">
        <f>'2.Métricas'!T9-'2.Métricas'!T114</f>
        <v>25</v>
      </c>
      <c r="AD28" s="86">
        <f>'2.Métricas'!U9-'2.Métricas'!U114</f>
        <v>27</v>
      </c>
      <c r="AE28" s="86">
        <f>'2.Métricas'!V9-'2.Métricas'!V114</f>
        <v>0</v>
      </c>
      <c r="AF28" s="86">
        <f>'2.Métricas'!W9-'2.Métricas'!W114</f>
        <v>0</v>
      </c>
      <c r="AG28" s="86">
        <f>'2.Métricas'!X9-'2.Métricas'!X114</f>
        <v>0</v>
      </c>
      <c r="AH28" s="86">
        <f>'2.Métricas'!Y9-'2.Métricas'!Y114</f>
        <v>0</v>
      </c>
      <c r="AI28" s="86">
        <f>'2.Métricas'!Z9-'2.Métricas'!Z114</f>
        <v>0</v>
      </c>
      <c r="AJ28" s="86">
        <f>'2.Métricas'!AA9-'2.Métricas'!AA114</f>
        <v>0</v>
      </c>
      <c r="AK28" s="86">
        <f>'2.Métricas'!AB9-'2.Métricas'!AB114</f>
        <v>0</v>
      </c>
      <c r="AL28" s="86">
        <f>'2.Métricas'!AC9-'2.Métricas'!AC114</f>
        <v>0</v>
      </c>
      <c r="AM28" s="86">
        <f>'2.Métricas'!AD9-'2.Métricas'!AD114</f>
        <v>0</v>
      </c>
    </row>
    <row r="29" spans="1:39" ht="15" customHeight="1" x14ac:dyDescent="0.3">
      <c r="A29" s="174"/>
      <c r="B29" s="107"/>
      <c r="C29" s="108" t="s">
        <v>84</v>
      </c>
      <c r="D29" s="109"/>
      <c r="E29" s="79" t="s">
        <v>79</v>
      </c>
      <c r="F29" s="105">
        <v>30</v>
      </c>
      <c r="G29" s="106">
        <v>23</v>
      </c>
      <c r="H29" s="82" t="s">
        <v>80</v>
      </c>
      <c r="I29" s="83">
        <v>30</v>
      </c>
      <c r="J29" s="84" t="s">
        <v>81</v>
      </c>
      <c r="K29" s="93">
        <v>23</v>
      </c>
      <c r="L29" s="86">
        <f>'2.Métricas'!C9-'2.Métricas'!C90</f>
        <v>0</v>
      </c>
      <c r="M29" s="86">
        <f>'2.Métricas'!D9-'2.Métricas'!D90</f>
        <v>34</v>
      </c>
      <c r="N29" s="86">
        <f>'2.Métricas'!E9-'2.Métricas'!E90</f>
        <v>76</v>
      </c>
      <c r="O29" s="86">
        <f>'2.Métricas'!F9-'2.Métricas'!F90</f>
        <v>105</v>
      </c>
      <c r="P29" s="86">
        <f>'2.Métricas'!G9-'2.Métricas'!G90</f>
        <v>21</v>
      </c>
      <c r="Q29" s="86">
        <f>'2.Métricas'!H9-'2.Métricas'!H90</f>
        <v>8</v>
      </c>
      <c r="R29" s="86">
        <f>'2.Métricas'!I9-'2.Métricas'!I90</f>
        <v>22</v>
      </c>
      <c r="S29" s="86">
        <f>'2.Métricas'!J9-'2.Métricas'!J90</f>
        <v>50</v>
      </c>
      <c r="T29" s="86">
        <f>'2.Métricas'!K9-'2.Métricas'!K90</f>
        <v>78</v>
      </c>
      <c r="U29" s="86">
        <f>'2.Métricas'!L9-'2.Métricas'!L90</f>
        <v>23</v>
      </c>
      <c r="V29" s="86">
        <f>'2.Métricas'!M9-'2.Métricas'!M90</f>
        <v>5</v>
      </c>
      <c r="W29" s="86">
        <f>'2.Métricas'!N9-'2.Métricas'!N90</f>
        <v>46</v>
      </c>
      <c r="X29" s="86">
        <f>'2.Métricas'!O9-'2.Métricas'!O90</f>
        <v>70</v>
      </c>
      <c r="Y29" s="86">
        <f>'2.Métricas'!P9-'2.Métricas'!P90</f>
        <v>30</v>
      </c>
      <c r="Z29" s="86">
        <f>'2.Métricas'!Q9-'2.Métricas'!Q90</f>
        <v>22</v>
      </c>
      <c r="AA29" s="86">
        <f>'2.Métricas'!R9-'2.Métricas'!R90</f>
        <v>8</v>
      </c>
      <c r="AB29" s="86">
        <f>'2.Métricas'!S9-'2.Métricas'!S90</f>
        <v>33</v>
      </c>
      <c r="AC29" s="86">
        <f>'2.Métricas'!T9-'2.Métricas'!T90</f>
        <v>2</v>
      </c>
      <c r="AD29" s="86">
        <f>'2.Métricas'!U9-'2.Métricas'!U90</f>
        <v>35</v>
      </c>
      <c r="AE29" s="86">
        <f>'2.Métricas'!V9-'2.Métricas'!V90</f>
        <v>0</v>
      </c>
      <c r="AF29" s="86">
        <f>'2.Métricas'!W9-'2.Métricas'!W90</f>
        <v>0</v>
      </c>
      <c r="AG29" s="86">
        <f>'2.Métricas'!X9-'2.Métricas'!X90</f>
        <v>0</v>
      </c>
      <c r="AH29" s="86">
        <f>'2.Métricas'!Y9-'2.Métricas'!Y90</f>
        <v>0</v>
      </c>
      <c r="AI29" s="86">
        <f>'2.Métricas'!Z9-'2.Métricas'!Z90</f>
        <v>0</v>
      </c>
      <c r="AJ29" s="86">
        <f>'2.Métricas'!AA9-'2.Métricas'!AA90</f>
        <v>0</v>
      </c>
      <c r="AK29" s="86">
        <f>'2.Métricas'!AB9-'2.Métricas'!AB90</f>
        <v>0</v>
      </c>
      <c r="AL29" s="86">
        <f>'2.Métricas'!AC9-'2.Métricas'!AC90</f>
        <v>0</v>
      </c>
      <c r="AM29" s="86">
        <f>'2.Métricas'!AD9-'2.Métricas'!AD90</f>
        <v>0</v>
      </c>
    </row>
    <row r="30" spans="1:39" ht="15" customHeight="1" x14ac:dyDescent="0.3">
      <c r="A30" s="174"/>
      <c r="B30" s="107"/>
      <c r="C30" s="108" t="s">
        <v>85</v>
      </c>
      <c r="D30" s="109"/>
      <c r="E30" s="79" t="s">
        <v>79</v>
      </c>
      <c r="F30" s="105">
        <v>2</v>
      </c>
      <c r="G30" s="106">
        <v>1</v>
      </c>
      <c r="H30" s="82" t="s">
        <v>80</v>
      </c>
      <c r="I30" s="83">
        <v>2</v>
      </c>
      <c r="J30" s="84" t="s">
        <v>81</v>
      </c>
      <c r="K30" s="93">
        <v>1</v>
      </c>
      <c r="L30" s="86">
        <f>'2.Métricas'!C9-'2.Métricas'!C41</f>
        <v>0</v>
      </c>
      <c r="M30" s="86">
        <f>'2.Métricas'!D9-'2.Métricas'!D41</f>
        <v>0</v>
      </c>
      <c r="N30" s="86">
        <f>'2.Métricas'!E9-'2.Métricas'!E41</f>
        <v>0</v>
      </c>
      <c r="O30" s="86">
        <f>'2.Métricas'!F9-'2.Métricas'!F41</f>
        <v>0</v>
      </c>
      <c r="P30" s="86">
        <f>'2.Métricas'!G9-'2.Métricas'!G41</f>
        <v>0</v>
      </c>
      <c r="Q30" s="86">
        <f>'2.Métricas'!H9-'2.Métricas'!H41</f>
        <v>1</v>
      </c>
      <c r="R30" s="86">
        <f>'2.Métricas'!I9-'2.Métricas'!I41</f>
        <v>0</v>
      </c>
      <c r="S30" s="86">
        <f>'2.Métricas'!J9-'2.Métricas'!J41</f>
        <v>0</v>
      </c>
      <c r="T30" s="86">
        <f>'2.Métricas'!K9-'2.Métricas'!K41</f>
        <v>82</v>
      </c>
      <c r="U30" s="86">
        <f>'2.Métricas'!L9-'2.Métricas'!L41</f>
        <v>112</v>
      </c>
      <c r="V30" s="86">
        <f>'2.Métricas'!M9-'2.Métricas'!M41</f>
        <v>145</v>
      </c>
      <c r="W30" s="86">
        <f>'2.Métricas'!N9-'2.Métricas'!N41</f>
        <v>186</v>
      </c>
      <c r="X30" s="86">
        <f>'2.Métricas'!O9-'2.Métricas'!O41</f>
        <v>210</v>
      </c>
      <c r="Y30" s="86">
        <f>'2.Métricas'!P9-'2.Métricas'!P41</f>
        <v>239</v>
      </c>
      <c r="Z30" s="86">
        <f>'2.Métricas'!Q9-'2.Métricas'!Q41</f>
        <v>23</v>
      </c>
      <c r="AA30" s="86">
        <f>'2.Métricas'!R9-'2.Métricas'!R41</f>
        <v>49</v>
      </c>
      <c r="AB30" s="86">
        <f>'2.Métricas'!S9-'2.Métricas'!S41</f>
        <v>8</v>
      </c>
      <c r="AC30" s="86">
        <f>'2.Métricas'!T9-'2.Métricas'!T41</f>
        <v>9</v>
      </c>
      <c r="AD30" s="86">
        <f>'2.Métricas'!U9-'2.Métricas'!U41</f>
        <v>49</v>
      </c>
      <c r="AE30" s="86">
        <f>'2.Métricas'!V9-'2.Métricas'!V41</f>
        <v>0</v>
      </c>
      <c r="AF30" s="86">
        <f>'2.Métricas'!W9-'2.Métricas'!W41</f>
        <v>0</v>
      </c>
      <c r="AG30" s="86">
        <f>'2.Métricas'!X9-'2.Métricas'!X41</f>
        <v>0</v>
      </c>
      <c r="AH30" s="86">
        <f>'2.Métricas'!Y9-'2.Métricas'!Y41</f>
        <v>0</v>
      </c>
      <c r="AI30" s="86">
        <f>'2.Métricas'!Z9-'2.Métricas'!Z41</f>
        <v>0</v>
      </c>
      <c r="AJ30" s="86">
        <f>'2.Métricas'!AA9-'2.Métricas'!AA41</f>
        <v>0</v>
      </c>
      <c r="AK30" s="86">
        <f>'2.Métricas'!AB9-'2.Métricas'!AB41</f>
        <v>0</v>
      </c>
      <c r="AL30" s="86">
        <f>'2.Métricas'!AC9-'2.Métricas'!AC41</f>
        <v>0</v>
      </c>
      <c r="AM30" s="86">
        <f>'2.Métricas'!AD9-'2.Métricas'!AD41</f>
        <v>0</v>
      </c>
    </row>
    <row r="31" spans="1:39" ht="15" customHeight="1" x14ac:dyDescent="0.3">
      <c r="A31" s="174"/>
      <c r="B31" s="107"/>
      <c r="C31" s="108" t="s">
        <v>86</v>
      </c>
      <c r="D31" s="109"/>
      <c r="E31" s="79" t="s">
        <v>79</v>
      </c>
      <c r="F31" s="105">
        <v>45</v>
      </c>
      <c r="G31" s="106">
        <v>30</v>
      </c>
      <c r="H31" s="82" t="s">
        <v>80</v>
      </c>
      <c r="I31" s="83">
        <v>45</v>
      </c>
      <c r="J31" s="84" t="s">
        <v>81</v>
      </c>
      <c r="K31" s="93">
        <v>30</v>
      </c>
      <c r="L31" s="86">
        <f>'2.Métricas'!C9-'2.Métricas'!C65</f>
        <v>0</v>
      </c>
      <c r="M31" s="86">
        <f>'2.Métricas'!D9-'2.Métricas'!D65</f>
        <v>31</v>
      </c>
      <c r="N31" s="86">
        <f>'2.Métricas'!E9-'2.Métricas'!E65</f>
        <v>53</v>
      </c>
      <c r="O31" s="86">
        <f>'2.Métricas'!F9-'2.Métricas'!F65</f>
        <v>71</v>
      </c>
      <c r="P31" s="86">
        <f>'2.Métricas'!G9-'2.Métricas'!G65</f>
        <v>104</v>
      </c>
      <c r="Q31" s="86">
        <f>'2.Métricas'!H9-'2.Métricas'!H65</f>
        <v>135</v>
      </c>
      <c r="R31" s="86">
        <f>'2.Métricas'!I9-'2.Métricas'!I65</f>
        <v>81</v>
      </c>
      <c r="S31" s="86">
        <f>'2.Métricas'!J9-'2.Métricas'!J65</f>
        <v>0</v>
      </c>
      <c r="T31" s="86">
        <f>'2.Métricas'!K9-'2.Métricas'!K65</f>
        <v>15</v>
      </c>
      <c r="U31" s="86">
        <f>'2.Métricas'!L9-'2.Métricas'!L65</f>
        <v>45</v>
      </c>
      <c r="V31" s="86">
        <f>'2.Métricas'!M9-'2.Métricas'!M65</f>
        <v>78</v>
      </c>
      <c r="W31" s="86">
        <f>'2.Métricas'!N9-'2.Métricas'!N65</f>
        <v>119</v>
      </c>
      <c r="X31" s="86">
        <f>'2.Métricas'!O9-'2.Métricas'!O65</f>
        <v>143</v>
      </c>
      <c r="Y31" s="86">
        <f>'2.Métricas'!P9-'2.Métricas'!P65</f>
        <v>172</v>
      </c>
      <c r="Z31" s="86">
        <f>'2.Métricas'!Q9-'2.Métricas'!Q65</f>
        <v>158</v>
      </c>
      <c r="AA31" s="86">
        <f>'2.Métricas'!R9-'2.Métricas'!R65</f>
        <v>0</v>
      </c>
      <c r="AB31" s="86">
        <f>'2.Métricas'!S9-'2.Métricas'!S65</f>
        <v>8</v>
      </c>
      <c r="AC31" s="86">
        <f>'2.Métricas'!T9-'2.Métricas'!T65</f>
        <v>38</v>
      </c>
      <c r="AD31" s="86">
        <f>'2.Métricas'!U9-'2.Métricas'!U65</f>
        <v>0</v>
      </c>
      <c r="AE31" s="86">
        <f>'2.Métricas'!V9-'2.Métricas'!V65</f>
        <v>0</v>
      </c>
      <c r="AF31" s="86">
        <f>'2.Métricas'!W9-'2.Métricas'!W65</f>
        <v>0</v>
      </c>
      <c r="AG31" s="86">
        <f>'2.Métricas'!X9-'2.Métricas'!X65</f>
        <v>0</v>
      </c>
      <c r="AH31" s="86">
        <f>'2.Métricas'!Y9-'2.Métricas'!Y65</f>
        <v>0</v>
      </c>
      <c r="AI31" s="86">
        <f>'2.Métricas'!Z9-'2.Métricas'!Z65</f>
        <v>0</v>
      </c>
      <c r="AJ31" s="86">
        <f>'2.Métricas'!AA9-'2.Métricas'!AA65</f>
        <v>0</v>
      </c>
      <c r="AK31" s="86">
        <f>'2.Métricas'!AB9-'2.Métricas'!AB65</f>
        <v>0</v>
      </c>
      <c r="AL31" s="86">
        <f>'2.Métricas'!AC9-'2.Métricas'!AC65</f>
        <v>0</v>
      </c>
      <c r="AM31" s="86">
        <f>'2.Métricas'!AD9-'2.Métricas'!AD65</f>
        <v>0</v>
      </c>
    </row>
    <row r="32" spans="1:39" ht="30.6" customHeight="1" x14ac:dyDescent="0.3">
      <c r="A32" s="174"/>
      <c r="B32" s="102">
        <v>7</v>
      </c>
      <c r="C32" s="103" t="s">
        <v>98</v>
      </c>
      <c r="D32" s="104" t="s">
        <v>99</v>
      </c>
      <c r="E32" s="79" t="s">
        <v>79</v>
      </c>
      <c r="F32" s="110">
        <v>45</v>
      </c>
      <c r="G32" s="106">
        <v>30</v>
      </c>
      <c r="H32" s="82" t="s">
        <v>80</v>
      </c>
      <c r="I32" s="83">
        <v>45</v>
      </c>
      <c r="J32" s="84" t="s">
        <v>81</v>
      </c>
      <c r="K32" s="93">
        <v>30</v>
      </c>
      <c r="L32" s="86">
        <f>'2.Métricas'!C10-'2.Métricas'!C9</f>
        <v>0</v>
      </c>
      <c r="M32" s="86">
        <f>'2.Métricas'!D10-'2.Métricas'!D9</f>
        <v>24</v>
      </c>
      <c r="N32" s="86">
        <f>'2.Métricas'!E10-'2.Métricas'!E9</f>
        <v>23</v>
      </c>
      <c r="O32" s="86">
        <f>'2.Métricas'!F10-'2.Métricas'!F9</f>
        <v>16</v>
      </c>
      <c r="P32" s="86">
        <f>'2.Métricas'!G10-'2.Métricas'!G9</f>
        <v>60</v>
      </c>
      <c r="Q32" s="86">
        <f>'2.Métricas'!H10-'2.Métricas'!H9</f>
        <v>36</v>
      </c>
      <c r="R32" s="86">
        <f>'2.Métricas'!I10-'2.Métricas'!I9</f>
        <v>59</v>
      </c>
      <c r="S32" s="86">
        <f>'2.Métricas'!J10-'2.Métricas'!J9</f>
        <v>45</v>
      </c>
      <c r="T32" s="86">
        <f>'2.Métricas'!K10-'2.Métricas'!K9</f>
        <v>57</v>
      </c>
      <c r="U32" s="86">
        <f>'2.Métricas'!L10-'2.Métricas'!L9</f>
        <v>43</v>
      </c>
      <c r="V32" s="86">
        <f>'2.Métricas'!M10-'2.Métricas'!M9</f>
        <v>10</v>
      </c>
      <c r="W32" s="86">
        <f>'2.Métricas'!N10-'2.Métricas'!N9</f>
        <v>-31</v>
      </c>
      <c r="X32" s="86">
        <f>'2.Métricas'!O10-'2.Métricas'!O9</f>
        <v>29</v>
      </c>
      <c r="Y32" s="86">
        <f>'2.Métricas'!P10-'2.Métricas'!P9</f>
        <v>-14</v>
      </c>
      <c r="Z32" s="86">
        <f>'2.Métricas'!Q10-'2.Métricas'!Q9</f>
        <v>-21</v>
      </c>
      <c r="AA32" s="86">
        <f>'2.Métricas'!R10-'2.Métricas'!R9</f>
        <v>-13</v>
      </c>
      <c r="AB32" s="86">
        <f>'2.Métricas'!S10-'2.Métricas'!S9</f>
        <v>172</v>
      </c>
      <c r="AC32" s="86">
        <f>'2.Métricas'!T10-'2.Métricas'!T9</f>
        <v>53</v>
      </c>
      <c r="AD32" s="86">
        <f>'2.Métricas'!U10-'2.Métricas'!U9</f>
        <v>118</v>
      </c>
      <c r="AE32" s="86">
        <f>'2.Métricas'!V10-'2.Métricas'!V9</f>
        <v>0</v>
      </c>
      <c r="AF32" s="86">
        <f>'2.Métricas'!W10-'2.Métricas'!W9</f>
        <v>0</v>
      </c>
      <c r="AG32" s="86">
        <f>'2.Métricas'!X10-'2.Métricas'!X9</f>
        <v>0</v>
      </c>
      <c r="AH32" s="86">
        <f>'2.Métricas'!Y10-'2.Métricas'!Y9</f>
        <v>0</v>
      </c>
      <c r="AI32" s="86">
        <f>'2.Métricas'!Z10-'2.Métricas'!Z9</f>
        <v>0</v>
      </c>
      <c r="AJ32" s="86">
        <f>'2.Métricas'!AA10-'2.Métricas'!AA9</f>
        <v>0</v>
      </c>
      <c r="AK32" s="86">
        <f>'2.Métricas'!AB10-'2.Métricas'!AB9</f>
        <v>0</v>
      </c>
      <c r="AL32" s="86">
        <f>'2.Métricas'!AC10-'2.Métricas'!AC9</f>
        <v>0</v>
      </c>
      <c r="AM32" s="86">
        <f>'2.Métricas'!AD10-'2.Métricas'!AD9</f>
        <v>0</v>
      </c>
    </row>
    <row r="33" spans="1:39" ht="45.75" customHeight="1" x14ac:dyDescent="0.3">
      <c r="A33" s="174"/>
      <c r="B33" s="102">
        <v>8</v>
      </c>
      <c r="C33" s="103" t="s">
        <v>100</v>
      </c>
      <c r="D33" s="104" t="s">
        <v>101</v>
      </c>
      <c r="E33" s="79" t="s">
        <v>79</v>
      </c>
      <c r="F33" s="105">
        <v>15</v>
      </c>
      <c r="G33" s="106">
        <v>10</v>
      </c>
      <c r="H33" s="82" t="s">
        <v>80</v>
      </c>
      <c r="I33" s="83">
        <v>15</v>
      </c>
      <c r="J33" s="84" t="s">
        <v>81</v>
      </c>
      <c r="K33" s="93">
        <v>10</v>
      </c>
      <c r="L33" s="86">
        <f>IFERROR('2.Métricas'!C9-'2.Métricas'!C12,0)</f>
        <v>0</v>
      </c>
      <c r="M33" s="86">
        <f>IFERROR('2.Métricas'!D9-'2.Métricas'!D12,0)</f>
        <v>102</v>
      </c>
      <c r="N33" s="86">
        <f>IFERROR('2.Métricas'!E9-'2.Métricas'!E12,0)</f>
        <v>123</v>
      </c>
      <c r="O33" s="86">
        <f>IFERROR('2.Métricas'!F9-'2.Métricas'!F12,0)</f>
        <v>119</v>
      </c>
      <c r="P33" s="86">
        <f>IFERROR('2.Métricas'!G9-'2.Métricas'!G12,0)</f>
        <v>138</v>
      </c>
      <c r="Q33" s="86">
        <f>IFERROR('2.Métricas'!H9-'2.Métricas'!H12,0)</f>
        <v>169</v>
      </c>
      <c r="R33" s="86">
        <f>IFERROR('2.Métricas'!I9-'2.Métricas'!I12,0)</f>
        <v>162</v>
      </c>
      <c r="S33" s="86">
        <f>IFERROR('2.Métricas'!J9-'2.Métricas'!J12,0)</f>
        <v>151</v>
      </c>
      <c r="T33" s="86">
        <f>IFERROR('2.Métricas'!K9-'2.Métricas'!K12,0)</f>
        <v>152</v>
      </c>
      <c r="U33" s="86">
        <f>IFERROR('2.Métricas'!L9-'2.Métricas'!L12,0)</f>
        <v>0</v>
      </c>
      <c r="V33" s="86">
        <f>IFERROR('2.Métricas'!M9-'2.Métricas'!M12,0)</f>
        <v>15</v>
      </c>
      <c r="W33" s="86">
        <f>IFERROR('2.Métricas'!N9-'2.Métricas'!N12,0)</f>
        <v>48</v>
      </c>
      <c r="X33" s="86">
        <f>IFERROR('2.Métricas'!O9-'2.Métricas'!O12,0)</f>
        <v>38</v>
      </c>
      <c r="Y33" s="86">
        <f>IFERROR('2.Métricas'!P9-'2.Métricas'!P12,0)</f>
        <v>67</v>
      </c>
      <c r="Z33" s="86">
        <f>IFERROR('2.Métricas'!Q9-'2.Métricas'!Q12,0)</f>
        <v>81</v>
      </c>
      <c r="AA33" s="86">
        <f>IFERROR('2.Métricas'!R9-'2.Métricas'!R12,0)</f>
        <v>64</v>
      </c>
      <c r="AB33" s="86">
        <f>IFERROR('2.Métricas'!S9-'2.Métricas'!S12,0)</f>
        <v>33</v>
      </c>
      <c r="AC33" s="86">
        <f>IFERROR('2.Métricas'!T9-'2.Métricas'!T12,0)</f>
        <v>14</v>
      </c>
      <c r="AD33" s="86">
        <f>IFERROR('2.Métricas'!U9-'2.Métricas'!U12,0)</f>
        <v>28</v>
      </c>
      <c r="AE33" s="86">
        <f>IFERROR('2.Métricas'!V9-'2.Métricas'!V12,0)</f>
        <v>0</v>
      </c>
      <c r="AF33" s="86">
        <f>IFERROR('2.Métricas'!W9-'2.Métricas'!W12,0)</f>
        <v>0</v>
      </c>
      <c r="AG33" s="86">
        <f>IFERROR('2.Métricas'!X9-'2.Métricas'!X12,0)</f>
        <v>0</v>
      </c>
      <c r="AH33" s="86">
        <f>IFERROR('2.Métricas'!Y9-'2.Métricas'!Y12,0)</f>
        <v>0</v>
      </c>
      <c r="AI33" s="86">
        <f>IFERROR('2.Métricas'!Z9-'2.Métricas'!Z12,0)</f>
        <v>0</v>
      </c>
      <c r="AJ33" s="86">
        <f>IFERROR('2.Métricas'!AA9-'2.Métricas'!AA12,0)</f>
        <v>0</v>
      </c>
      <c r="AK33" s="86">
        <f>IFERROR('2.Métricas'!AB9-'2.Métricas'!AB12,0)</f>
        <v>0</v>
      </c>
      <c r="AL33" s="86">
        <f>IFERROR('2.Métricas'!AC9-'2.Métricas'!AC12,0)</f>
        <v>0</v>
      </c>
      <c r="AM33" s="86">
        <f>IFERROR('2.Métricas'!AD9-'2.Métricas'!AD12,0)</f>
        <v>0</v>
      </c>
    </row>
    <row r="34" spans="1:39" ht="42" customHeight="1" x14ac:dyDescent="0.3">
      <c r="A34" s="175" t="s">
        <v>102</v>
      </c>
      <c r="B34" s="111">
        <v>9</v>
      </c>
      <c r="C34" s="112" t="s">
        <v>103</v>
      </c>
      <c r="D34" s="113" t="s">
        <v>104</v>
      </c>
      <c r="E34" s="94" t="s">
        <v>81</v>
      </c>
      <c r="F34" s="114">
        <v>0.65</v>
      </c>
      <c r="G34" s="115">
        <f>F34</f>
        <v>0.65</v>
      </c>
      <c r="H34" s="82" t="s">
        <v>80</v>
      </c>
      <c r="I34" s="99">
        <f>K34</f>
        <v>0.75</v>
      </c>
      <c r="J34" s="95" t="s">
        <v>79</v>
      </c>
      <c r="K34" s="100">
        <v>0.75</v>
      </c>
      <c r="L34" s="101">
        <f>IFERROR('2.Métricas'!C15/'2.Métricas'!C14,0)</f>
        <v>0</v>
      </c>
      <c r="M34" s="101">
        <f>IFERROR('2.Métricas'!D15/'2.Métricas'!D14,0)</f>
        <v>0.5757575757575758</v>
      </c>
      <c r="N34" s="101">
        <f>IFERROR('2.Métricas'!E15/'2.Métricas'!E14,0)</f>
        <v>0.48</v>
      </c>
      <c r="O34" s="101">
        <f>IFERROR('2.Métricas'!F15/'2.Métricas'!F14,0)</f>
        <v>0.5</v>
      </c>
      <c r="P34" s="101">
        <f>IFERROR('2.Métricas'!G15/'2.Métricas'!G14,0)</f>
        <v>0.65625</v>
      </c>
      <c r="Q34" s="101">
        <f>IFERROR('2.Métricas'!H15/'2.Métricas'!H14,0)</f>
        <v>0.47058823529411764</v>
      </c>
      <c r="R34" s="101">
        <f>IFERROR('2.Métricas'!I15/'2.Métricas'!I14,0)</f>
        <v>0.46875</v>
      </c>
      <c r="S34" s="101">
        <f>IFERROR('2.Métricas'!J15/'2.Métricas'!J14,0)</f>
        <v>0.4642857142857143</v>
      </c>
      <c r="T34" s="101">
        <f>IFERROR('2.Métricas'!K15/'2.Métricas'!K14,0)</f>
        <v>0.6216216216216216</v>
      </c>
      <c r="U34" s="101">
        <f>IFERROR('2.Métricas'!L15/'2.Métricas'!L14,0)</f>
        <v>0.61702127659574468</v>
      </c>
      <c r="V34" s="101">
        <f>IFERROR('2.Métricas'!M15/'2.Métricas'!M14,0)</f>
        <v>0</v>
      </c>
      <c r="W34" s="101">
        <f>IFERROR('2.Métricas'!N15/'2.Métricas'!N14,0)</f>
        <v>0.66666666666666663</v>
      </c>
      <c r="X34" s="101">
        <f>IFERROR('2.Métricas'!O15/'2.Métricas'!O14,0)</f>
        <v>0.41935483870967744</v>
      </c>
      <c r="Y34" s="101">
        <f>IFERROR('2.Métricas'!P15/'2.Métricas'!P14,0)</f>
        <v>0.56521739130434778</v>
      </c>
      <c r="Z34" s="101">
        <f>IFERROR('2.Métricas'!Q15/'2.Métricas'!Q14,0)</f>
        <v>0.3125</v>
      </c>
      <c r="AA34" s="101">
        <f>IFERROR('2.Métricas'!R15/'2.Métricas'!R14,0)</f>
        <v>0.53846153846153844</v>
      </c>
      <c r="AB34" s="101">
        <f>IFERROR('2.Métricas'!S15/'2.Métricas'!S14,0)</f>
        <v>0.7</v>
      </c>
      <c r="AC34" s="101">
        <f>IFERROR('2.Métricas'!T15/'2.Métricas'!T14,0)</f>
        <v>0.70454545454545459</v>
      </c>
      <c r="AD34" s="101">
        <f>IFERROR('2.Métricas'!U15/'2.Métricas'!U14,0)</f>
        <v>0.95348837209302328</v>
      </c>
      <c r="AE34" s="101">
        <f>IFERROR('2.Métricas'!V15/'2.Métricas'!V14,0)</f>
        <v>0</v>
      </c>
      <c r="AF34" s="101">
        <f>IFERROR('2.Métricas'!W15/'2.Métricas'!W14,0)</f>
        <v>0</v>
      </c>
      <c r="AG34" s="101">
        <f>IFERROR('2.Métricas'!X15/'2.Métricas'!X14,0)</f>
        <v>0</v>
      </c>
      <c r="AH34" s="101">
        <f>IFERROR('2.Métricas'!Y15/'2.Métricas'!Y14,0)</f>
        <v>0</v>
      </c>
      <c r="AI34" s="101">
        <f>IFERROR('2.Métricas'!Z15/'2.Métricas'!Z14,0)</f>
        <v>0</v>
      </c>
      <c r="AJ34" s="101">
        <f>IFERROR('2.Métricas'!AA15/'2.Métricas'!AA14,0)</f>
        <v>0</v>
      </c>
      <c r="AK34" s="101">
        <f>IFERROR('2.Métricas'!AB15/'2.Métricas'!AB14,0)</f>
        <v>0</v>
      </c>
      <c r="AL34" s="101">
        <f>IFERROR('2.Métricas'!AC15/'2.Métricas'!AC14,0)</f>
        <v>0</v>
      </c>
      <c r="AM34" s="101">
        <f>IFERROR('2.Métricas'!AD15/'2.Métricas'!AD14,0)</f>
        <v>0</v>
      </c>
    </row>
    <row r="35" spans="1:39" ht="20.399999999999999" customHeight="1" x14ac:dyDescent="0.3">
      <c r="A35" s="175"/>
      <c r="B35" s="111">
        <v>10</v>
      </c>
      <c r="C35" s="116" t="s">
        <v>105</v>
      </c>
      <c r="D35" s="116" t="s">
        <v>106</v>
      </c>
      <c r="E35" s="79" t="s">
        <v>79</v>
      </c>
      <c r="F35" s="117">
        <f>SUM(F36:F40)</f>
        <v>75</v>
      </c>
      <c r="G35" s="118">
        <f t="shared" ref="G35:G46" si="12">K35</f>
        <v>0</v>
      </c>
      <c r="H35" s="82" t="s">
        <v>80</v>
      </c>
      <c r="I35" s="119">
        <f t="shared" ref="I35:I46" si="13">F35</f>
        <v>75</v>
      </c>
      <c r="J35" s="84" t="s">
        <v>81</v>
      </c>
      <c r="K35" s="120">
        <f t="shared" ref="K35:AM35" si="14">SUM(K36:K40)</f>
        <v>0</v>
      </c>
      <c r="L35" s="121">
        <f t="shared" si="14"/>
        <v>0</v>
      </c>
      <c r="M35" s="121">
        <f t="shared" si="14"/>
        <v>139</v>
      </c>
      <c r="N35" s="121">
        <f t="shared" si="14"/>
        <v>52</v>
      </c>
      <c r="O35" s="121">
        <f t="shared" si="14"/>
        <v>114</v>
      </c>
      <c r="P35" s="121">
        <f t="shared" si="14"/>
        <v>134</v>
      </c>
      <c r="Q35" s="121">
        <f t="shared" si="14"/>
        <v>67</v>
      </c>
      <c r="R35" s="121">
        <f t="shared" si="14"/>
        <v>41</v>
      </c>
      <c r="S35" s="121">
        <f t="shared" si="14"/>
        <v>58</v>
      </c>
      <c r="T35" s="121">
        <f t="shared" si="14"/>
        <v>28</v>
      </c>
      <c r="U35" s="121">
        <f t="shared" si="14"/>
        <v>0</v>
      </c>
      <c r="V35" s="121">
        <f t="shared" si="14"/>
        <v>7</v>
      </c>
      <c r="W35" s="121">
        <f t="shared" si="14"/>
        <v>18</v>
      </c>
      <c r="X35" s="121">
        <f t="shared" si="14"/>
        <v>45</v>
      </c>
      <c r="Y35" s="121">
        <f t="shared" si="14"/>
        <v>27</v>
      </c>
      <c r="Z35" s="121">
        <f t="shared" si="14"/>
        <v>26</v>
      </c>
      <c r="AA35" s="121">
        <f t="shared" si="14"/>
        <v>23</v>
      </c>
      <c r="AB35" s="121">
        <f t="shared" si="14"/>
        <v>24</v>
      </c>
      <c r="AC35" s="121">
        <f t="shared" si="14"/>
        <v>21</v>
      </c>
      <c r="AD35" s="121">
        <f t="shared" si="14"/>
        <v>36</v>
      </c>
      <c r="AE35" s="121">
        <f t="shared" si="14"/>
        <v>0</v>
      </c>
      <c r="AF35" s="121">
        <f t="shared" si="14"/>
        <v>0</v>
      </c>
      <c r="AG35" s="121">
        <f t="shared" si="14"/>
        <v>0</v>
      </c>
      <c r="AH35" s="121">
        <f t="shared" si="14"/>
        <v>0</v>
      </c>
      <c r="AI35" s="121">
        <f t="shared" si="14"/>
        <v>0</v>
      </c>
      <c r="AJ35" s="121">
        <f t="shared" si="14"/>
        <v>0</v>
      </c>
      <c r="AK35" s="121">
        <f t="shared" si="14"/>
        <v>0</v>
      </c>
      <c r="AL35" s="121">
        <f t="shared" si="14"/>
        <v>0</v>
      </c>
      <c r="AM35" s="121">
        <f t="shared" si="14"/>
        <v>0</v>
      </c>
    </row>
    <row r="36" spans="1:39" ht="15" customHeight="1" x14ac:dyDescent="0.3">
      <c r="A36" s="175"/>
      <c r="B36" s="122"/>
      <c r="C36" s="176"/>
      <c r="D36" s="123" t="s">
        <v>82</v>
      </c>
      <c r="E36" s="79" t="s">
        <v>79</v>
      </c>
      <c r="F36" s="117">
        <v>15</v>
      </c>
      <c r="G36" s="118">
        <f t="shared" si="12"/>
        <v>0</v>
      </c>
      <c r="H36" s="82" t="s">
        <v>80</v>
      </c>
      <c r="I36" s="119">
        <f t="shared" si="13"/>
        <v>15</v>
      </c>
      <c r="J36" s="84" t="s">
        <v>81</v>
      </c>
      <c r="K36" s="120">
        <v>0</v>
      </c>
      <c r="L36" s="121">
        <f>'2.Métricas'!C140</f>
        <v>0</v>
      </c>
      <c r="M36" s="121">
        <f>'2.Métricas'!D140</f>
        <v>86</v>
      </c>
      <c r="N36" s="121">
        <f>'2.Métricas'!E140</f>
        <v>20</v>
      </c>
      <c r="O36" s="121">
        <f>'2.Métricas'!F140</f>
        <v>48</v>
      </c>
      <c r="P36" s="121">
        <f>'2.Métricas'!G140</f>
        <v>60</v>
      </c>
      <c r="Q36" s="121">
        <f>'2.Métricas'!H140</f>
        <v>0</v>
      </c>
      <c r="R36" s="121">
        <f>'2.Métricas'!I140</f>
        <v>22</v>
      </c>
      <c r="S36" s="121">
        <f>'2.Métricas'!J140</f>
        <v>35</v>
      </c>
      <c r="T36" s="121">
        <f>'2.Métricas'!K140</f>
        <v>13</v>
      </c>
      <c r="U36" s="121">
        <f>'2.Métricas'!L140</f>
        <v>0</v>
      </c>
      <c r="V36" s="121">
        <f>'2.Métricas'!M140</f>
        <v>0</v>
      </c>
      <c r="W36" s="121">
        <f>'2.Métricas'!N140</f>
        <v>12</v>
      </c>
      <c r="X36" s="121">
        <f>'2.Métricas'!O140</f>
        <v>23</v>
      </c>
      <c r="Y36" s="121">
        <f>'2.Métricas'!P140</f>
        <v>6</v>
      </c>
      <c r="Z36" s="121">
        <f>'2.Métricas'!Q140</f>
        <v>3</v>
      </c>
      <c r="AA36" s="121">
        <f>'2.Métricas'!R140</f>
        <v>0</v>
      </c>
      <c r="AB36" s="121">
        <f>'2.Métricas'!S140</f>
        <v>12</v>
      </c>
      <c r="AC36" s="121">
        <f>'2.Métricas'!T140</f>
        <v>8</v>
      </c>
      <c r="AD36" s="121">
        <f>'2.Métricas'!U140</f>
        <v>11</v>
      </c>
      <c r="AE36" s="121">
        <f>'2.Métricas'!V140</f>
        <v>0</v>
      </c>
      <c r="AF36" s="121">
        <f>'2.Métricas'!W140</f>
        <v>0</v>
      </c>
      <c r="AG36" s="121">
        <f>'2.Métricas'!X140</f>
        <v>0</v>
      </c>
      <c r="AH36" s="121">
        <f>'2.Métricas'!Y140</f>
        <v>0</v>
      </c>
      <c r="AI36" s="121">
        <f>'2.Métricas'!Z140</f>
        <v>0</v>
      </c>
      <c r="AJ36" s="121">
        <f>'2.Métricas'!AA140</f>
        <v>0</v>
      </c>
      <c r="AK36" s="121">
        <f>'2.Métricas'!AB140</f>
        <v>0</v>
      </c>
      <c r="AL36" s="121">
        <f>'2.Métricas'!AC140</f>
        <v>0</v>
      </c>
      <c r="AM36" s="121">
        <f>'2.Métricas'!AD140</f>
        <v>0</v>
      </c>
    </row>
    <row r="37" spans="1:39" ht="15" customHeight="1" x14ac:dyDescent="0.3">
      <c r="A37" s="175"/>
      <c r="B37" s="122"/>
      <c r="C37" s="176"/>
      <c r="D37" s="123" t="s">
        <v>83</v>
      </c>
      <c r="E37" s="79" t="s">
        <v>79</v>
      </c>
      <c r="F37" s="117">
        <v>15</v>
      </c>
      <c r="G37" s="118">
        <f t="shared" si="12"/>
        <v>0</v>
      </c>
      <c r="H37" s="82" t="s">
        <v>80</v>
      </c>
      <c r="I37" s="119">
        <f t="shared" si="13"/>
        <v>15</v>
      </c>
      <c r="J37" s="84" t="s">
        <v>81</v>
      </c>
      <c r="K37" s="120">
        <v>0</v>
      </c>
      <c r="L37" s="121">
        <f>'2.Métricas'!C115</f>
        <v>0</v>
      </c>
      <c r="M37" s="121">
        <f>'2.Métricas'!D115</f>
        <v>5</v>
      </c>
      <c r="N37" s="121">
        <f>'2.Métricas'!E115</f>
        <v>5</v>
      </c>
      <c r="O37" s="121">
        <f>'2.Métricas'!F115</f>
        <v>7</v>
      </c>
      <c r="P37" s="121">
        <f>'2.Métricas'!G115</f>
        <v>6</v>
      </c>
      <c r="Q37" s="121">
        <f>'2.Métricas'!H115</f>
        <v>0</v>
      </c>
      <c r="R37" s="121">
        <f>'2.Métricas'!I115</f>
        <v>0</v>
      </c>
      <c r="S37" s="121">
        <f>'2.Métricas'!J115</f>
        <v>1</v>
      </c>
      <c r="T37" s="121">
        <f>'2.Métricas'!K115</f>
        <v>0</v>
      </c>
      <c r="U37" s="121">
        <f>'2.Métricas'!L115</f>
        <v>0</v>
      </c>
      <c r="V37" s="121">
        <f>'2.Métricas'!M115</f>
        <v>0</v>
      </c>
      <c r="W37" s="121">
        <f>'2.Métricas'!N115</f>
        <v>0</v>
      </c>
      <c r="X37" s="121">
        <f>'2.Métricas'!O115</f>
        <v>0</v>
      </c>
      <c r="Y37" s="121">
        <f>'2.Métricas'!P115</f>
        <v>0</v>
      </c>
      <c r="Z37" s="121">
        <f>'2.Métricas'!Q115</f>
        <v>0</v>
      </c>
      <c r="AA37" s="121">
        <f>'2.Métricas'!R115</f>
        <v>0</v>
      </c>
      <c r="AB37" s="121">
        <f>'2.Métricas'!S115</f>
        <v>0</v>
      </c>
      <c r="AC37" s="121">
        <f>'2.Métricas'!T115</f>
        <v>0</v>
      </c>
      <c r="AD37" s="121">
        <f>'2.Métricas'!U115</f>
        <v>0</v>
      </c>
      <c r="AE37" s="121">
        <f>'2.Métricas'!V115</f>
        <v>0</v>
      </c>
      <c r="AF37" s="121">
        <f>'2.Métricas'!W115</f>
        <v>0</v>
      </c>
      <c r="AG37" s="121">
        <f>'2.Métricas'!X115</f>
        <v>0</v>
      </c>
      <c r="AH37" s="121">
        <f>'2.Métricas'!Y115</f>
        <v>0</v>
      </c>
      <c r="AI37" s="121">
        <f>'2.Métricas'!Z115</f>
        <v>0</v>
      </c>
      <c r="AJ37" s="121">
        <f>'2.Métricas'!AA115</f>
        <v>0</v>
      </c>
      <c r="AK37" s="121">
        <f>'2.Métricas'!AB115</f>
        <v>0</v>
      </c>
      <c r="AL37" s="121">
        <f>'2.Métricas'!AC115</f>
        <v>0</v>
      </c>
      <c r="AM37" s="121">
        <f>'2.Métricas'!AD115</f>
        <v>0</v>
      </c>
    </row>
    <row r="38" spans="1:39" ht="15" customHeight="1" x14ac:dyDescent="0.3">
      <c r="A38" s="175"/>
      <c r="B38" s="122"/>
      <c r="C38" s="176"/>
      <c r="D38" s="123" t="s">
        <v>84</v>
      </c>
      <c r="E38" s="79" t="s">
        <v>79</v>
      </c>
      <c r="F38" s="117">
        <v>15</v>
      </c>
      <c r="G38" s="118">
        <f t="shared" si="12"/>
        <v>0</v>
      </c>
      <c r="H38" s="82" t="s">
        <v>80</v>
      </c>
      <c r="I38" s="119">
        <f t="shared" si="13"/>
        <v>15</v>
      </c>
      <c r="J38" s="84" t="s">
        <v>81</v>
      </c>
      <c r="K38" s="120">
        <v>0</v>
      </c>
      <c r="L38" s="121">
        <f>'2.Métricas'!C91</f>
        <v>0</v>
      </c>
      <c r="M38" s="121">
        <f>'2.Métricas'!D91</f>
        <v>29</v>
      </c>
      <c r="N38" s="121">
        <f>'2.Métricas'!E91</f>
        <v>18</v>
      </c>
      <c r="O38" s="121">
        <f>'2.Métricas'!F91</f>
        <v>24</v>
      </c>
      <c r="P38" s="121">
        <f>'2.Métricas'!G91</f>
        <v>20</v>
      </c>
      <c r="Q38" s="121">
        <f>'2.Métricas'!H91</f>
        <v>13</v>
      </c>
      <c r="R38" s="121">
        <f>'2.Métricas'!I91</f>
        <v>7</v>
      </c>
      <c r="S38" s="121">
        <f>'2.Métricas'!J91</f>
        <v>20</v>
      </c>
      <c r="T38" s="121">
        <f>'2.Métricas'!K91</f>
        <v>9</v>
      </c>
      <c r="U38" s="121">
        <f>'2.Métricas'!L91</f>
        <v>0</v>
      </c>
      <c r="V38" s="121">
        <f>'2.Métricas'!M91</f>
        <v>2</v>
      </c>
      <c r="W38" s="121">
        <f>'2.Métricas'!N91</f>
        <v>3</v>
      </c>
      <c r="X38" s="121">
        <f>'2.Métricas'!O91</f>
        <v>14</v>
      </c>
      <c r="Y38" s="121">
        <f>'2.Métricas'!P91</f>
        <v>4</v>
      </c>
      <c r="Z38" s="121">
        <f>'2.Métricas'!Q91</f>
        <v>6</v>
      </c>
      <c r="AA38" s="121">
        <f>'2.Métricas'!R91</f>
        <v>6</v>
      </c>
      <c r="AB38" s="121">
        <f>'2.Métricas'!S91</f>
        <v>2</v>
      </c>
      <c r="AC38" s="121">
        <f>'2.Métricas'!T91</f>
        <v>7</v>
      </c>
      <c r="AD38" s="121">
        <f>'2.Métricas'!U91</f>
        <v>5</v>
      </c>
      <c r="AE38" s="121">
        <f>'2.Métricas'!V91</f>
        <v>0</v>
      </c>
      <c r="AF38" s="121">
        <f>'2.Métricas'!W91</f>
        <v>0</v>
      </c>
      <c r="AG38" s="121">
        <f>'2.Métricas'!X91</f>
        <v>0</v>
      </c>
      <c r="AH38" s="121">
        <f>'2.Métricas'!Y91</f>
        <v>0</v>
      </c>
      <c r="AI38" s="121">
        <f>'2.Métricas'!Z91</f>
        <v>0</v>
      </c>
      <c r="AJ38" s="121">
        <f>'2.Métricas'!AA91</f>
        <v>0</v>
      </c>
      <c r="AK38" s="121">
        <f>'2.Métricas'!AB91</f>
        <v>0</v>
      </c>
      <c r="AL38" s="121">
        <f>'2.Métricas'!AC91</f>
        <v>0</v>
      </c>
      <c r="AM38" s="121">
        <f>'2.Métricas'!AD91</f>
        <v>0</v>
      </c>
    </row>
    <row r="39" spans="1:39" ht="15" customHeight="1" x14ac:dyDescent="0.3">
      <c r="A39" s="175"/>
      <c r="B39" s="122"/>
      <c r="C39" s="176"/>
      <c r="D39" s="123" t="s">
        <v>85</v>
      </c>
      <c r="E39" s="79" t="s">
        <v>79</v>
      </c>
      <c r="F39" s="117">
        <v>15</v>
      </c>
      <c r="G39" s="118">
        <f t="shared" si="12"/>
        <v>0</v>
      </c>
      <c r="H39" s="82" t="s">
        <v>80</v>
      </c>
      <c r="I39" s="119">
        <f t="shared" si="13"/>
        <v>15</v>
      </c>
      <c r="J39" s="84" t="s">
        <v>81</v>
      </c>
      <c r="K39" s="120">
        <v>0</v>
      </c>
      <c r="L39" s="121">
        <f>'2.Métricas'!C42</f>
        <v>0</v>
      </c>
      <c r="M39" s="121">
        <f>'2.Métricas'!D42</f>
        <v>0</v>
      </c>
      <c r="N39" s="121">
        <f>'2.Métricas'!E42</f>
        <v>0</v>
      </c>
      <c r="O39" s="121">
        <f>'2.Métricas'!F42</f>
        <v>0</v>
      </c>
      <c r="P39" s="121">
        <f>'2.Métricas'!G42</f>
        <v>0</v>
      </c>
      <c r="Q39" s="121">
        <f>'2.Métricas'!H42</f>
        <v>0</v>
      </c>
      <c r="R39" s="121">
        <f>'2.Métricas'!I42</f>
        <v>1</v>
      </c>
      <c r="S39" s="121">
        <f>'2.Métricas'!J42</f>
        <v>0</v>
      </c>
      <c r="T39" s="121">
        <f>'2.Métricas'!K42</f>
        <v>0</v>
      </c>
      <c r="U39" s="121">
        <f>'2.Métricas'!L42</f>
        <v>0</v>
      </c>
      <c r="V39" s="121">
        <f>'2.Métricas'!M42</f>
        <v>0</v>
      </c>
      <c r="W39" s="121">
        <f>'2.Métricas'!N42</f>
        <v>0</v>
      </c>
      <c r="X39" s="121">
        <f>'2.Métricas'!O42</f>
        <v>0</v>
      </c>
      <c r="Y39" s="121">
        <f>'2.Métricas'!P42</f>
        <v>0</v>
      </c>
      <c r="Z39" s="121">
        <f>'2.Métricas'!Q42</f>
        <v>0</v>
      </c>
      <c r="AA39" s="121">
        <f>'2.Métricas'!R42</f>
        <v>0</v>
      </c>
      <c r="AB39" s="121">
        <f>'2.Métricas'!S42</f>
        <v>0</v>
      </c>
      <c r="AC39" s="121">
        <f>'2.Métricas'!T42</f>
        <v>0</v>
      </c>
      <c r="AD39" s="121">
        <f>'2.Métricas'!U42</f>
        <v>0</v>
      </c>
      <c r="AE39" s="121">
        <f>'2.Métricas'!V42</f>
        <v>0</v>
      </c>
      <c r="AF39" s="121">
        <f>'2.Métricas'!W42</f>
        <v>0</v>
      </c>
      <c r="AG39" s="121">
        <f>'2.Métricas'!X42</f>
        <v>0</v>
      </c>
      <c r="AH39" s="121">
        <f>'2.Métricas'!Y42</f>
        <v>0</v>
      </c>
      <c r="AI39" s="121">
        <f>'2.Métricas'!Z42</f>
        <v>0</v>
      </c>
      <c r="AJ39" s="121">
        <f>'2.Métricas'!AA42</f>
        <v>0</v>
      </c>
      <c r="AK39" s="121">
        <f>'2.Métricas'!AB42</f>
        <v>0</v>
      </c>
      <c r="AL39" s="121">
        <f>'2.Métricas'!AC42</f>
        <v>0</v>
      </c>
      <c r="AM39" s="121">
        <f>'2.Métricas'!AD42</f>
        <v>0</v>
      </c>
    </row>
    <row r="40" spans="1:39" ht="15" customHeight="1" x14ac:dyDescent="0.3">
      <c r="A40" s="175"/>
      <c r="B40" s="122"/>
      <c r="C40" s="176"/>
      <c r="D40" s="123" t="s">
        <v>86</v>
      </c>
      <c r="E40" s="79" t="s">
        <v>79</v>
      </c>
      <c r="F40" s="117">
        <v>15</v>
      </c>
      <c r="G40" s="118">
        <f t="shared" si="12"/>
        <v>0</v>
      </c>
      <c r="H40" s="82" t="s">
        <v>80</v>
      </c>
      <c r="I40" s="119">
        <f t="shared" si="13"/>
        <v>15</v>
      </c>
      <c r="J40" s="84" t="s">
        <v>81</v>
      </c>
      <c r="K40" s="120">
        <v>0</v>
      </c>
      <c r="L40" s="121">
        <f>'2.Métricas'!C66</f>
        <v>0</v>
      </c>
      <c r="M40" s="121">
        <f>'2.Métricas'!D66</f>
        <v>19</v>
      </c>
      <c r="N40" s="121">
        <f>'2.Métricas'!E66</f>
        <v>9</v>
      </c>
      <c r="O40" s="121">
        <f>'2.Métricas'!F66</f>
        <v>35</v>
      </c>
      <c r="P40" s="121">
        <f>'2.Métricas'!G66</f>
        <v>48</v>
      </c>
      <c r="Q40" s="121">
        <f>'2.Métricas'!H66</f>
        <v>54</v>
      </c>
      <c r="R40" s="121">
        <f>'2.Métricas'!I66</f>
        <v>11</v>
      </c>
      <c r="S40" s="121">
        <f>'2.Métricas'!J66</f>
        <v>2</v>
      </c>
      <c r="T40" s="121">
        <f>'2.Métricas'!K66</f>
        <v>6</v>
      </c>
      <c r="U40" s="121">
        <f>'2.Métricas'!L66</f>
        <v>0</v>
      </c>
      <c r="V40" s="121">
        <f>'2.Métricas'!M66</f>
        <v>5</v>
      </c>
      <c r="W40" s="121">
        <f>'2.Métricas'!N66</f>
        <v>3</v>
      </c>
      <c r="X40" s="121">
        <f>'2.Métricas'!O66</f>
        <v>8</v>
      </c>
      <c r="Y40" s="121">
        <f>'2.Métricas'!P66</f>
        <v>17</v>
      </c>
      <c r="Z40" s="121">
        <f>'2.Métricas'!Q66</f>
        <v>17</v>
      </c>
      <c r="AA40" s="121">
        <f>'2.Métricas'!R66</f>
        <v>17</v>
      </c>
      <c r="AB40" s="121">
        <f>'2.Métricas'!S66</f>
        <v>10</v>
      </c>
      <c r="AC40" s="121">
        <f>'2.Métricas'!T66</f>
        <v>6</v>
      </c>
      <c r="AD40" s="121">
        <f>'2.Métricas'!U66</f>
        <v>20</v>
      </c>
      <c r="AE40" s="121">
        <f>'2.Métricas'!V66</f>
        <v>0</v>
      </c>
      <c r="AF40" s="121">
        <f>'2.Métricas'!W66</f>
        <v>0</v>
      </c>
      <c r="AG40" s="121">
        <f>'2.Métricas'!X66</f>
        <v>0</v>
      </c>
      <c r="AH40" s="121">
        <f>'2.Métricas'!Y66</f>
        <v>0</v>
      </c>
      <c r="AI40" s="121">
        <f>'2.Métricas'!Z66</f>
        <v>0</v>
      </c>
      <c r="AJ40" s="121">
        <f>'2.Métricas'!AA66</f>
        <v>0</v>
      </c>
      <c r="AK40" s="121">
        <f>'2.Métricas'!AB66</f>
        <v>0</v>
      </c>
      <c r="AL40" s="121">
        <f>'2.Métricas'!AC66</f>
        <v>0</v>
      </c>
      <c r="AM40" s="121">
        <f>'2.Métricas'!AD66</f>
        <v>0</v>
      </c>
    </row>
    <row r="41" spans="1:39" ht="57.75" customHeight="1" x14ac:dyDescent="0.3">
      <c r="A41" s="175"/>
      <c r="B41" s="111">
        <v>10</v>
      </c>
      <c r="C41" s="116" t="s">
        <v>107</v>
      </c>
      <c r="D41" s="116" t="s">
        <v>108</v>
      </c>
      <c r="E41" s="79" t="s">
        <v>79</v>
      </c>
      <c r="F41" s="91">
        <v>72</v>
      </c>
      <c r="G41" s="106">
        <f t="shared" si="12"/>
        <v>65</v>
      </c>
      <c r="H41" s="82" t="s">
        <v>80</v>
      </c>
      <c r="I41" s="83">
        <f t="shared" si="13"/>
        <v>72</v>
      </c>
      <c r="J41" s="84" t="s">
        <v>81</v>
      </c>
      <c r="K41" s="93">
        <v>65</v>
      </c>
      <c r="L41" s="96">
        <f t="shared" ref="L41:AM41" si="15">SUM(L42:L46)</f>
        <v>0</v>
      </c>
      <c r="M41" s="96">
        <f t="shared" si="15"/>
        <v>17</v>
      </c>
      <c r="N41" s="96">
        <f t="shared" si="15"/>
        <v>46</v>
      </c>
      <c r="O41" s="96">
        <f t="shared" si="15"/>
        <v>19</v>
      </c>
      <c r="P41" s="96">
        <f t="shared" si="15"/>
        <v>11</v>
      </c>
      <c r="Q41" s="96">
        <f t="shared" si="15"/>
        <v>29</v>
      </c>
      <c r="R41" s="96">
        <f t="shared" si="15"/>
        <v>17</v>
      </c>
      <c r="S41" s="96">
        <f t="shared" si="15"/>
        <v>11</v>
      </c>
      <c r="T41" s="96">
        <f t="shared" si="15"/>
        <v>0</v>
      </c>
      <c r="U41" s="96">
        <f t="shared" si="15"/>
        <v>2</v>
      </c>
      <c r="V41" s="96">
        <f t="shared" si="15"/>
        <v>0</v>
      </c>
      <c r="W41" s="96">
        <f t="shared" si="15"/>
        <v>13</v>
      </c>
      <c r="X41" s="96">
        <f t="shared" si="15"/>
        <v>8</v>
      </c>
      <c r="Y41" s="96">
        <f t="shared" si="15"/>
        <v>20</v>
      </c>
      <c r="Z41" s="96">
        <f t="shared" si="15"/>
        <v>22</v>
      </c>
      <c r="AA41" s="96">
        <f t="shared" si="15"/>
        <v>12</v>
      </c>
      <c r="AB41" s="96">
        <f t="shared" si="15"/>
        <v>9</v>
      </c>
      <c r="AC41" s="96">
        <f t="shared" si="15"/>
        <v>13</v>
      </c>
      <c r="AD41" s="96">
        <f t="shared" si="15"/>
        <v>2</v>
      </c>
      <c r="AE41" s="96">
        <f t="shared" si="15"/>
        <v>0</v>
      </c>
      <c r="AF41" s="96">
        <f t="shared" si="15"/>
        <v>0</v>
      </c>
      <c r="AG41" s="96">
        <f t="shared" si="15"/>
        <v>0</v>
      </c>
      <c r="AH41" s="96">
        <f t="shared" si="15"/>
        <v>0</v>
      </c>
      <c r="AI41" s="96">
        <f t="shared" si="15"/>
        <v>0</v>
      </c>
      <c r="AJ41" s="96">
        <f t="shared" si="15"/>
        <v>0</v>
      </c>
      <c r="AK41" s="96">
        <f t="shared" si="15"/>
        <v>0</v>
      </c>
      <c r="AL41" s="96">
        <f t="shared" si="15"/>
        <v>0</v>
      </c>
      <c r="AM41" s="96">
        <f t="shared" si="15"/>
        <v>0</v>
      </c>
    </row>
    <row r="42" spans="1:39" ht="15" customHeight="1" x14ac:dyDescent="0.3">
      <c r="A42" s="175"/>
      <c r="B42" s="122"/>
      <c r="C42" s="176"/>
      <c r="D42" s="123" t="s">
        <v>82</v>
      </c>
      <c r="E42" s="79" t="s">
        <v>79</v>
      </c>
      <c r="F42" s="91">
        <v>10</v>
      </c>
      <c r="G42" s="106">
        <f t="shared" si="12"/>
        <v>8</v>
      </c>
      <c r="H42" s="82" t="s">
        <v>80</v>
      </c>
      <c r="I42" s="83">
        <f t="shared" si="13"/>
        <v>10</v>
      </c>
      <c r="J42" s="84" t="s">
        <v>81</v>
      </c>
      <c r="K42" s="93">
        <v>8</v>
      </c>
      <c r="L42" s="96">
        <f>'2.Métricas'!C144</f>
        <v>0</v>
      </c>
      <c r="M42" s="96">
        <f>'2.Métricas'!D144</f>
        <v>12</v>
      </c>
      <c r="N42" s="96">
        <f>'2.Métricas'!E144</f>
        <v>10</v>
      </c>
      <c r="O42" s="96">
        <f>'2.Métricas'!F144</f>
        <v>7</v>
      </c>
      <c r="P42" s="96">
        <f>'2.Métricas'!G144</f>
        <v>1</v>
      </c>
      <c r="Q42" s="96">
        <f>'2.Métricas'!H144</f>
        <v>5</v>
      </c>
      <c r="R42" s="96">
        <f>'2.Métricas'!I144</f>
        <v>5</v>
      </c>
      <c r="S42" s="96">
        <f>'2.Métricas'!J144</f>
        <v>4</v>
      </c>
      <c r="T42" s="96">
        <f>'2.Métricas'!K144</f>
        <v>0</v>
      </c>
      <c r="U42" s="96">
        <f>'2.Métricas'!L144</f>
        <v>0</v>
      </c>
      <c r="V42" s="96">
        <f>'2.Métricas'!M144</f>
        <v>0</v>
      </c>
      <c r="W42" s="96">
        <f>'2.Métricas'!N144</f>
        <v>2</v>
      </c>
      <c r="X42" s="96">
        <f>'2.Métricas'!O144</f>
        <v>1</v>
      </c>
      <c r="Y42" s="96">
        <f>'2.Métricas'!P144</f>
        <v>7</v>
      </c>
      <c r="Z42" s="96">
        <f>'2.Métricas'!Q144</f>
        <v>15</v>
      </c>
      <c r="AA42" s="96">
        <f>'2.Métricas'!R144</f>
        <v>2</v>
      </c>
      <c r="AB42" s="96">
        <f>'2.Métricas'!S144</f>
        <v>0</v>
      </c>
      <c r="AC42" s="96">
        <f>'2.Métricas'!T144</f>
        <v>1</v>
      </c>
      <c r="AD42" s="96">
        <f>'2.Métricas'!U144</f>
        <v>0</v>
      </c>
      <c r="AE42" s="96">
        <f>'2.Métricas'!V144</f>
        <v>0</v>
      </c>
      <c r="AF42" s="96">
        <f>'2.Métricas'!W144</f>
        <v>0</v>
      </c>
      <c r="AG42" s="96">
        <f>'2.Métricas'!X144</f>
        <v>0</v>
      </c>
      <c r="AH42" s="96">
        <f>'2.Métricas'!Y144</f>
        <v>0</v>
      </c>
      <c r="AI42" s="96">
        <f>'2.Métricas'!Z144</f>
        <v>0</v>
      </c>
      <c r="AJ42" s="96">
        <f>'2.Métricas'!AA144</f>
        <v>0</v>
      </c>
      <c r="AK42" s="96">
        <f>'2.Métricas'!AB144</f>
        <v>0</v>
      </c>
      <c r="AL42" s="96">
        <f>'2.Métricas'!AC144</f>
        <v>0</v>
      </c>
      <c r="AM42" s="96">
        <f>'2.Métricas'!AD144</f>
        <v>0</v>
      </c>
    </row>
    <row r="43" spans="1:39" ht="15" customHeight="1" x14ac:dyDescent="0.3">
      <c r="A43" s="175"/>
      <c r="B43" s="122"/>
      <c r="C43" s="176"/>
      <c r="D43" s="123" t="s">
        <v>83</v>
      </c>
      <c r="E43" s="79" t="s">
        <v>79</v>
      </c>
      <c r="F43" s="91">
        <v>10</v>
      </c>
      <c r="G43" s="106">
        <f t="shared" si="12"/>
        <v>8</v>
      </c>
      <c r="H43" s="82" t="s">
        <v>80</v>
      </c>
      <c r="I43" s="83">
        <f t="shared" si="13"/>
        <v>10</v>
      </c>
      <c r="J43" s="84" t="s">
        <v>81</v>
      </c>
      <c r="K43" s="93">
        <v>8</v>
      </c>
      <c r="L43" s="96">
        <f>'2.Métricas'!C119</f>
        <v>0</v>
      </c>
      <c r="M43" s="96">
        <f>'2.Métricas'!D119</f>
        <v>0</v>
      </c>
      <c r="N43" s="96">
        <f>'2.Métricas'!E119</f>
        <v>12</v>
      </c>
      <c r="O43" s="96">
        <f>'2.Métricas'!F119</f>
        <v>5</v>
      </c>
      <c r="P43" s="96">
        <f>'2.Métricas'!G119</f>
        <v>2</v>
      </c>
      <c r="Q43" s="96">
        <f>'2.Métricas'!H119</f>
        <v>0</v>
      </c>
      <c r="R43" s="96">
        <f>'2.Métricas'!I119</f>
        <v>2</v>
      </c>
      <c r="S43" s="96">
        <f>'2.Métricas'!J119</f>
        <v>6</v>
      </c>
      <c r="T43" s="96">
        <f>'2.Métricas'!K119</f>
        <v>0</v>
      </c>
      <c r="U43" s="96">
        <f>'2.Métricas'!L119</f>
        <v>1</v>
      </c>
      <c r="V43" s="96">
        <f>'2.Métricas'!M119</f>
        <v>0</v>
      </c>
      <c r="W43" s="96">
        <f>'2.Métricas'!N119</f>
        <v>8</v>
      </c>
      <c r="X43" s="96">
        <f>'2.Métricas'!O119</f>
        <v>5</v>
      </c>
      <c r="Y43" s="96">
        <f>'2.Métricas'!P119</f>
        <v>4</v>
      </c>
      <c r="Z43" s="96">
        <f>'2.Métricas'!Q119</f>
        <v>2</v>
      </c>
      <c r="AA43" s="96">
        <f>'2.Métricas'!R119</f>
        <v>6</v>
      </c>
      <c r="AB43" s="96">
        <f>'2.Métricas'!S119</f>
        <v>1</v>
      </c>
      <c r="AC43" s="96">
        <f>'2.Métricas'!T119</f>
        <v>3</v>
      </c>
      <c r="AD43" s="96">
        <f>'2.Métricas'!U119</f>
        <v>0</v>
      </c>
      <c r="AE43" s="96">
        <f>'2.Métricas'!V119</f>
        <v>0</v>
      </c>
      <c r="AF43" s="96">
        <f>'2.Métricas'!W119</f>
        <v>0</v>
      </c>
      <c r="AG43" s="96">
        <f>'2.Métricas'!X119</f>
        <v>0</v>
      </c>
      <c r="AH43" s="96">
        <f>'2.Métricas'!Y119</f>
        <v>0</v>
      </c>
      <c r="AI43" s="96">
        <f>'2.Métricas'!Z119</f>
        <v>0</v>
      </c>
      <c r="AJ43" s="96">
        <f>'2.Métricas'!AA119</f>
        <v>0</v>
      </c>
      <c r="AK43" s="96">
        <f>'2.Métricas'!AB119</f>
        <v>0</v>
      </c>
      <c r="AL43" s="96">
        <f>'2.Métricas'!AC119</f>
        <v>0</v>
      </c>
      <c r="AM43" s="96">
        <f>'2.Métricas'!AD119</f>
        <v>0</v>
      </c>
    </row>
    <row r="44" spans="1:39" ht="15" customHeight="1" x14ac:dyDescent="0.3">
      <c r="A44" s="175"/>
      <c r="B44" s="122"/>
      <c r="C44" s="176"/>
      <c r="D44" s="123" t="s">
        <v>84</v>
      </c>
      <c r="E44" s="79" t="s">
        <v>79</v>
      </c>
      <c r="F44" s="91">
        <v>4</v>
      </c>
      <c r="G44" s="106">
        <f t="shared" si="12"/>
        <v>2</v>
      </c>
      <c r="H44" s="82" t="s">
        <v>80</v>
      </c>
      <c r="I44" s="83">
        <f t="shared" si="13"/>
        <v>4</v>
      </c>
      <c r="J44" s="84" t="s">
        <v>81</v>
      </c>
      <c r="K44" s="93">
        <v>2</v>
      </c>
      <c r="L44" s="96">
        <f>'2.Métricas'!C95</f>
        <v>0</v>
      </c>
      <c r="M44" s="96">
        <f>'2.Métricas'!D95</f>
        <v>2</v>
      </c>
      <c r="N44" s="96">
        <f>'2.Métricas'!E95</f>
        <v>5</v>
      </c>
      <c r="O44" s="96">
        <f>'2.Métricas'!F95</f>
        <v>7</v>
      </c>
      <c r="P44" s="96">
        <f>'2.Métricas'!G95</f>
        <v>5</v>
      </c>
      <c r="Q44" s="96">
        <f>'2.Métricas'!H95</f>
        <v>4</v>
      </c>
      <c r="R44" s="96">
        <f>'2.Métricas'!I95</f>
        <v>2</v>
      </c>
      <c r="S44" s="96">
        <f>'2.Métricas'!J95</f>
        <v>1</v>
      </c>
      <c r="T44" s="96">
        <f>'2.Métricas'!K95</f>
        <v>0</v>
      </c>
      <c r="U44" s="96">
        <f>'2.Métricas'!L95</f>
        <v>0</v>
      </c>
      <c r="V44" s="96">
        <f>'2.Métricas'!M95</f>
        <v>0</v>
      </c>
      <c r="W44" s="96">
        <f>'2.Métricas'!N95</f>
        <v>0</v>
      </c>
      <c r="X44" s="96">
        <f>'2.Métricas'!O95</f>
        <v>2</v>
      </c>
      <c r="Y44" s="96">
        <f>'2.Métricas'!P95</f>
        <v>3</v>
      </c>
      <c r="Z44" s="96">
        <f>'2.Métricas'!Q95</f>
        <v>4</v>
      </c>
      <c r="AA44" s="96">
        <f>'2.Métricas'!R95</f>
        <v>4</v>
      </c>
      <c r="AB44" s="96">
        <f>'2.Métricas'!S95</f>
        <v>5</v>
      </c>
      <c r="AC44" s="96">
        <f>'2.Métricas'!T95</f>
        <v>4</v>
      </c>
      <c r="AD44" s="96">
        <f>'2.Métricas'!U95</f>
        <v>0</v>
      </c>
      <c r="AE44" s="96">
        <f>'2.Métricas'!V95</f>
        <v>0</v>
      </c>
      <c r="AF44" s="96">
        <f>'2.Métricas'!W95</f>
        <v>0</v>
      </c>
      <c r="AG44" s="96">
        <f>'2.Métricas'!X95</f>
        <v>0</v>
      </c>
      <c r="AH44" s="96">
        <f>'2.Métricas'!Y95</f>
        <v>0</v>
      </c>
      <c r="AI44" s="96">
        <f>'2.Métricas'!Z95</f>
        <v>0</v>
      </c>
      <c r="AJ44" s="96">
        <f>'2.Métricas'!AA95</f>
        <v>0</v>
      </c>
      <c r="AK44" s="96">
        <f>'2.Métricas'!AB95</f>
        <v>0</v>
      </c>
      <c r="AL44" s="96">
        <f>'2.Métricas'!AC95</f>
        <v>0</v>
      </c>
      <c r="AM44" s="96">
        <f>'2.Métricas'!AD95</f>
        <v>0</v>
      </c>
    </row>
    <row r="45" spans="1:39" ht="15" customHeight="1" x14ac:dyDescent="0.3">
      <c r="A45" s="175"/>
      <c r="B45" s="122"/>
      <c r="C45" s="176"/>
      <c r="D45" s="123" t="s">
        <v>85</v>
      </c>
      <c r="E45" s="79" t="s">
        <v>79</v>
      </c>
      <c r="F45" s="91">
        <v>6</v>
      </c>
      <c r="G45" s="106">
        <f t="shared" si="12"/>
        <v>4</v>
      </c>
      <c r="H45" s="82" t="s">
        <v>80</v>
      </c>
      <c r="I45" s="83">
        <f t="shared" si="13"/>
        <v>6</v>
      </c>
      <c r="J45" s="84" t="s">
        <v>81</v>
      </c>
      <c r="K45" s="93">
        <v>4</v>
      </c>
      <c r="L45" s="96">
        <f>'2.Métricas'!C46</f>
        <v>0</v>
      </c>
      <c r="M45" s="96">
        <f>'2.Métricas'!D46</f>
        <v>0</v>
      </c>
      <c r="N45" s="96">
        <f>'2.Métricas'!E46</f>
        <v>16</v>
      </c>
      <c r="O45" s="96">
        <f>'2.Métricas'!F46</f>
        <v>0</v>
      </c>
      <c r="P45" s="96">
        <f>'2.Métricas'!G46</f>
        <v>2</v>
      </c>
      <c r="Q45" s="96">
        <f>'2.Métricas'!H46</f>
        <v>17</v>
      </c>
      <c r="R45" s="96">
        <f>'2.Métricas'!I46</f>
        <v>7</v>
      </c>
      <c r="S45" s="96">
        <f>'2.Métricas'!J46</f>
        <v>0</v>
      </c>
      <c r="T45" s="96">
        <f>'2.Métricas'!K46</f>
        <v>0</v>
      </c>
      <c r="U45" s="96">
        <f>'2.Métricas'!L46</f>
        <v>0</v>
      </c>
      <c r="V45" s="96">
        <f>'2.Métricas'!M46</f>
        <v>0</v>
      </c>
      <c r="W45" s="96">
        <f>'2.Métricas'!N46</f>
        <v>3</v>
      </c>
      <c r="X45" s="96">
        <f>'2.Métricas'!O46</f>
        <v>0</v>
      </c>
      <c r="Y45" s="96">
        <f>'2.Métricas'!P46</f>
        <v>5</v>
      </c>
      <c r="Z45" s="96">
        <f>'2.Métricas'!Q46</f>
        <v>1</v>
      </c>
      <c r="AA45" s="96">
        <f>'2.Métricas'!R46</f>
        <v>0</v>
      </c>
      <c r="AB45" s="96">
        <f>'2.Métricas'!S46</f>
        <v>1</v>
      </c>
      <c r="AC45" s="96">
        <f>'2.Métricas'!T46</f>
        <v>3</v>
      </c>
      <c r="AD45" s="96">
        <f>'2.Métricas'!U46</f>
        <v>0</v>
      </c>
      <c r="AE45" s="96">
        <f>'2.Métricas'!V46</f>
        <v>0</v>
      </c>
      <c r="AF45" s="96">
        <f>'2.Métricas'!W46</f>
        <v>0</v>
      </c>
      <c r="AG45" s="96">
        <f>'2.Métricas'!X46</f>
        <v>0</v>
      </c>
      <c r="AH45" s="96">
        <f>'2.Métricas'!Y46</f>
        <v>0</v>
      </c>
      <c r="AI45" s="96">
        <f>'2.Métricas'!Z46</f>
        <v>0</v>
      </c>
      <c r="AJ45" s="96">
        <f>'2.Métricas'!AA46</f>
        <v>0</v>
      </c>
      <c r="AK45" s="96">
        <f>'2.Métricas'!AB46</f>
        <v>0</v>
      </c>
      <c r="AL45" s="96">
        <f>'2.Métricas'!AC46</f>
        <v>0</v>
      </c>
      <c r="AM45" s="96">
        <f>'2.Métricas'!AD46</f>
        <v>0</v>
      </c>
    </row>
    <row r="46" spans="1:39" ht="15" customHeight="1" x14ac:dyDescent="0.3">
      <c r="A46" s="175"/>
      <c r="B46" s="122"/>
      <c r="C46" s="176"/>
      <c r="D46" s="123" t="s">
        <v>86</v>
      </c>
      <c r="E46" s="79" t="s">
        <v>79</v>
      </c>
      <c r="F46" s="91">
        <v>3</v>
      </c>
      <c r="G46" s="106">
        <f t="shared" si="12"/>
        <v>1</v>
      </c>
      <c r="H46" s="82" t="s">
        <v>80</v>
      </c>
      <c r="I46" s="83">
        <f t="shared" si="13"/>
        <v>3</v>
      </c>
      <c r="J46" s="84" t="s">
        <v>81</v>
      </c>
      <c r="K46" s="93">
        <v>1</v>
      </c>
      <c r="L46" s="96">
        <f>'2.Métricas'!C70</f>
        <v>0</v>
      </c>
      <c r="M46" s="96">
        <f>'2.Métricas'!D70</f>
        <v>3</v>
      </c>
      <c r="N46" s="96">
        <f>'2.Métricas'!E70</f>
        <v>3</v>
      </c>
      <c r="O46" s="96">
        <f>'2.Métricas'!F70</f>
        <v>0</v>
      </c>
      <c r="P46" s="96">
        <f>'2.Métricas'!G70</f>
        <v>1</v>
      </c>
      <c r="Q46" s="96">
        <f>'2.Métricas'!H70</f>
        <v>3</v>
      </c>
      <c r="R46" s="96">
        <f>'2.Métricas'!I70</f>
        <v>1</v>
      </c>
      <c r="S46" s="96">
        <f>'2.Métricas'!J70</f>
        <v>0</v>
      </c>
      <c r="T46" s="96">
        <f>'2.Métricas'!K70</f>
        <v>0</v>
      </c>
      <c r="U46" s="96">
        <f>'2.Métricas'!L70</f>
        <v>1</v>
      </c>
      <c r="V46" s="96">
        <f>'2.Métricas'!M70</f>
        <v>0</v>
      </c>
      <c r="W46" s="96">
        <f>'2.Métricas'!N70</f>
        <v>0</v>
      </c>
      <c r="X46" s="96">
        <f>'2.Métricas'!O70</f>
        <v>0</v>
      </c>
      <c r="Y46" s="96">
        <f>'2.Métricas'!P70</f>
        <v>1</v>
      </c>
      <c r="Z46" s="96">
        <f>'2.Métricas'!Q70</f>
        <v>0</v>
      </c>
      <c r="AA46" s="96">
        <f>'2.Métricas'!R70</f>
        <v>0</v>
      </c>
      <c r="AB46" s="96">
        <f>'2.Métricas'!S70</f>
        <v>2</v>
      </c>
      <c r="AC46" s="96">
        <f>'2.Métricas'!T70</f>
        <v>2</v>
      </c>
      <c r="AD46" s="96">
        <f>'2.Métricas'!U70</f>
        <v>2</v>
      </c>
      <c r="AE46" s="96">
        <f>'2.Métricas'!V70</f>
        <v>0</v>
      </c>
      <c r="AF46" s="96">
        <f>'2.Métricas'!W70</f>
        <v>0</v>
      </c>
      <c r="AG46" s="96">
        <f>'2.Métricas'!X70</f>
        <v>0</v>
      </c>
      <c r="AH46" s="96">
        <f>'2.Métricas'!Y70</f>
        <v>0</v>
      </c>
      <c r="AI46" s="96">
        <f>'2.Métricas'!Z70</f>
        <v>0</v>
      </c>
      <c r="AJ46" s="96">
        <f>'2.Métricas'!AA70</f>
        <v>0</v>
      </c>
      <c r="AK46" s="96">
        <f>'2.Métricas'!AB70</f>
        <v>0</v>
      </c>
      <c r="AL46" s="96">
        <f>'2.Métricas'!AC70</f>
        <v>0</v>
      </c>
      <c r="AM46" s="96">
        <f>'2.Métricas'!AD70</f>
        <v>0</v>
      </c>
    </row>
    <row r="47" spans="1:39" ht="57.75" customHeight="1" x14ac:dyDescent="0.3">
      <c r="A47" s="175"/>
      <c r="B47" s="111">
        <v>11</v>
      </c>
      <c r="C47" s="116" t="s">
        <v>53</v>
      </c>
      <c r="D47" s="116" t="s">
        <v>109</v>
      </c>
      <c r="E47" s="79" t="s">
        <v>81</v>
      </c>
      <c r="F47" s="91">
        <f>SUM(F48:F52)</f>
        <v>25</v>
      </c>
      <c r="G47" s="106">
        <f t="shared" ref="G47:G52" si="16">F47</f>
        <v>25</v>
      </c>
      <c r="H47" s="82" t="s">
        <v>80</v>
      </c>
      <c r="I47" s="83">
        <f t="shared" ref="I47:I52" si="17">K47</f>
        <v>34</v>
      </c>
      <c r="J47" s="84" t="s">
        <v>79</v>
      </c>
      <c r="K47" s="93">
        <f t="shared" ref="K47:AM47" si="18">SUM(K48:K52)</f>
        <v>34</v>
      </c>
      <c r="L47" s="96">
        <f t="shared" si="18"/>
        <v>0</v>
      </c>
      <c r="M47" s="96">
        <f t="shared" si="18"/>
        <v>75</v>
      </c>
      <c r="N47" s="96">
        <f t="shared" si="18"/>
        <v>30</v>
      </c>
      <c r="O47" s="96">
        <f t="shared" si="18"/>
        <v>32</v>
      </c>
      <c r="P47" s="96">
        <f t="shared" si="18"/>
        <v>34</v>
      </c>
      <c r="Q47" s="96">
        <f t="shared" si="18"/>
        <v>34</v>
      </c>
      <c r="R47" s="96">
        <f t="shared" si="18"/>
        <v>70</v>
      </c>
      <c r="S47" s="96">
        <f t="shared" si="18"/>
        <v>74</v>
      </c>
      <c r="T47" s="96">
        <f t="shared" si="18"/>
        <v>133</v>
      </c>
      <c r="U47" s="96">
        <f t="shared" si="18"/>
        <v>127</v>
      </c>
      <c r="V47" s="96">
        <f t="shared" si="18"/>
        <v>79</v>
      </c>
      <c r="W47" s="96">
        <f t="shared" si="18"/>
        <v>93</v>
      </c>
      <c r="X47" s="96">
        <f t="shared" si="18"/>
        <v>103</v>
      </c>
      <c r="Y47" s="96">
        <f t="shared" si="18"/>
        <v>77</v>
      </c>
      <c r="Z47" s="96">
        <f t="shared" si="18"/>
        <v>50</v>
      </c>
      <c r="AA47" s="96">
        <f t="shared" si="18"/>
        <v>58</v>
      </c>
      <c r="AB47" s="96">
        <f t="shared" si="18"/>
        <v>65</v>
      </c>
      <c r="AC47" s="96">
        <f t="shared" si="18"/>
        <v>46</v>
      </c>
      <c r="AD47" s="96">
        <f t="shared" si="18"/>
        <v>51</v>
      </c>
      <c r="AE47" s="96">
        <f t="shared" si="18"/>
        <v>0</v>
      </c>
      <c r="AF47" s="96">
        <f t="shared" si="18"/>
        <v>0</v>
      </c>
      <c r="AG47" s="96">
        <f t="shared" si="18"/>
        <v>0</v>
      </c>
      <c r="AH47" s="96">
        <f t="shared" si="18"/>
        <v>0</v>
      </c>
      <c r="AI47" s="96">
        <f t="shared" si="18"/>
        <v>0</v>
      </c>
      <c r="AJ47" s="96">
        <f t="shared" si="18"/>
        <v>0</v>
      </c>
      <c r="AK47" s="96">
        <f t="shared" si="18"/>
        <v>0</v>
      </c>
      <c r="AL47" s="96">
        <f t="shared" si="18"/>
        <v>0</v>
      </c>
      <c r="AM47" s="96">
        <f t="shared" si="18"/>
        <v>0</v>
      </c>
    </row>
    <row r="48" spans="1:39" ht="15" customHeight="1" x14ac:dyDescent="0.3">
      <c r="A48" s="175"/>
      <c r="B48" s="122"/>
      <c r="C48" s="176"/>
      <c r="D48" s="123" t="s">
        <v>82</v>
      </c>
      <c r="E48" s="94" t="s">
        <v>81</v>
      </c>
      <c r="F48" s="91">
        <v>5</v>
      </c>
      <c r="G48" s="124">
        <f t="shared" si="16"/>
        <v>5</v>
      </c>
      <c r="H48" s="82" t="s">
        <v>80</v>
      </c>
      <c r="I48" s="82">
        <f t="shared" si="17"/>
        <v>7</v>
      </c>
      <c r="J48" s="95" t="s">
        <v>79</v>
      </c>
      <c r="K48" s="93">
        <v>7</v>
      </c>
      <c r="L48" s="96">
        <f>'2.Métricas'!C145</f>
        <v>0</v>
      </c>
      <c r="M48" s="96">
        <f>'2.Métricas'!D145</f>
        <v>12</v>
      </c>
      <c r="N48" s="96">
        <f>'2.Métricas'!E145</f>
        <v>20</v>
      </c>
      <c r="O48" s="96">
        <f>'2.Métricas'!F145</f>
        <v>21</v>
      </c>
      <c r="P48" s="96">
        <f>'2.Métricas'!G145</f>
        <v>24</v>
      </c>
      <c r="Q48" s="96">
        <f>'2.Métricas'!H145</f>
        <v>2</v>
      </c>
      <c r="R48" s="96">
        <f>'2.Métricas'!I145</f>
        <v>28</v>
      </c>
      <c r="S48" s="96">
        <f>'2.Métricas'!J145</f>
        <v>46</v>
      </c>
      <c r="T48" s="96">
        <f>'2.Métricas'!K145</f>
        <v>54</v>
      </c>
      <c r="U48" s="96">
        <f>'2.Métricas'!L145</f>
        <v>64</v>
      </c>
      <c r="V48" s="96">
        <f>'2.Métricas'!M145</f>
        <v>29</v>
      </c>
      <c r="W48" s="96">
        <f>'2.Métricas'!N145</f>
        <v>36</v>
      </c>
      <c r="X48" s="96">
        <f>'2.Métricas'!O145</f>
        <v>37</v>
      </c>
      <c r="Y48" s="96">
        <f>'2.Métricas'!P145</f>
        <v>32</v>
      </c>
      <c r="Z48" s="96">
        <f>'2.Métricas'!Q145</f>
        <v>40</v>
      </c>
      <c r="AA48" s="96">
        <f>'2.Métricas'!R145</f>
        <v>31</v>
      </c>
      <c r="AB48" s="96">
        <f>'2.Métricas'!S145</f>
        <v>37</v>
      </c>
      <c r="AC48" s="96">
        <f>'2.Métricas'!T145</f>
        <v>31</v>
      </c>
      <c r="AD48" s="96">
        <f>'2.Métricas'!U145</f>
        <v>40</v>
      </c>
      <c r="AE48" s="96">
        <f>'2.Métricas'!V145</f>
        <v>0</v>
      </c>
      <c r="AF48" s="96">
        <f>'2.Métricas'!W145</f>
        <v>0</v>
      </c>
      <c r="AG48" s="96">
        <f>'2.Métricas'!X145</f>
        <v>0</v>
      </c>
      <c r="AH48" s="96">
        <f>'2.Métricas'!Y145</f>
        <v>0</v>
      </c>
      <c r="AI48" s="96">
        <f>'2.Métricas'!Z145</f>
        <v>0</v>
      </c>
      <c r="AJ48" s="96">
        <f>'2.Métricas'!AA145</f>
        <v>0</v>
      </c>
      <c r="AK48" s="96">
        <f>'2.Métricas'!AB145</f>
        <v>0</v>
      </c>
      <c r="AL48" s="96">
        <f>'2.Métricas'!AC145</f>
        <v>0</v>
      </c>
      <c r="AM48" s="96">
        <f>'2.Métricas'!AD145</f>
        <v>0</v>
      </c>
    </row>
    <row r="49" spans="1:39" ht="15" customHeight="1" x14ac:dyDescent="0.3">
      <c r="A49" s="175"/>
      <c r="B49" s="122"/>
      <c r="C49" s="176"/>
      <c r="D49" s="123" t="s">
        <v>83</v>
      </c>
      <c r="E49" s="94" t="s">
        <v>81</v>
      </c>
      <c r="F49" s="91">
        <v>7</v>
      </c>
      <c r="G49" s="124">
        <f t="shared" si="16"/>
        <v>7</v>
      </c>
      <c r="H49" s="82" t="s">
        <v>80</v>
      </c>
      <c r="I49" s="82">
        <f t="shared" si="17"/>
        <v>9</v>
      </c>
      <c r="J49" s="95" t="s">
        <v>79</v>
      </c>
      <c r="K49" s="93">
        <v>9</v>
      </c>
      <c r="L49" s="96">
        <f>'2.Métricas'!C120</f>
        <v>0</v>
      </c>
      <c r="M49" s="96">
        <f>'2.Métricas'!D120</f>
        <v>27</v>
      </c>
      <c r="N49" s="96">
        <f>'2.Métricas'!E120</f>
        <v>1</v>
      </c>
      <c r="O49" s="96">
        <f>'2.Métricas'!F120</f>
        <v>0</v>
      </c>
      <c r="P49" s="96">
        <f>'2.Métricas'!G120</f>
        <v>0</v>
      </c>
      <c r="Q49" s="96">
        <f>'2.Métricas'!H120</f>
        <v>1</v>
      </c>
      <c r="R49" s="96">
        <f>'2.Métricas'!I120</f>
        <v>0</v>
      </c>
      <c r="S49" s="96">
        <f>'2.Métricas'!J120</f>
        <v>0</v>
      </c>
      <c r="T49" s="96">
        <f>'2.Métricas'!K120</f>
        <v>0</v>
      </c>
      <c r="U49" s="96">
        <f>'2.Métricas'!L120</f>
        <v>0</v>
      </c>
      <c r="V49" s="96">
        <f>'2.Métricas'!M120</f>
        <v>0</v>
      </c>
      <c r="W49" s="96">
        <f>'2.Métricas'!N120</f>
        <v>1</v>
      </c>
      <c r="X49" s="96">
        <f>'2.Métricas'!O120</f>
        <v>1</v>
      </c>
      <c r="Y49" s="96">
        <f>'2.Métricas'!P120</f>
        <v>0</v>
      </c>
      <c r="Z49" s="96">
        <f>'2.Métricas'!Q120</f>
        <v>0</v>
      </c>
      <c r="AA49" s="96">
        <f>'2.Métricas'!R120</f>
        <v>0</v>
      </c>
      <c r="AB49" s="96">
        <f>'2.Métricas'!S120</f>
        <v>0</v>
      </c>
      <c r="AC49" s="96">
        <f>'2.Métricas'!T120</f>
        <v>2</v>
      </c>
      <c r="AD49" s="96">
        <f>'2.Métricas'!U120</f>
        <v>1</v>
      </c>
      <c r="AE49" s="96">
        <f>'2.Métricas'!V120</f>
        <v>0</v>
      </c>
      <c r="AF49" s="96">
        <f>'2.Métricas'!W120</f>
        <v>0</v>
      </c>
      <c r="AG49" s="96">
        <f>'2.Métricas'!X120</f>
        <v>0</v>
      </c>
      <c r="AH49" s="96">
        <f>'2.Métricas'!Y120</f>
        <v>0</v>
      </c>
      <c r="AI49" s="96">
        <f>'2.Métricas'!Z120</f>
        <v>0</v>
      </c>
      <c r="AJ49" s="96">
        <f>'2.Métricas'!AA120</f>
        <v>0</v>
      </c>
      <c r="AK49" s="96">
        <f>'2.Métricas'!AB120</f>
        <v>0</v>
      </c>
      <c r="AL49" s="96">
        <f>'2.Métricas'!AC120</f>
        <v>0</v>
      </c>
      <c r="AM49" s="96">
        <f>'2.Métricas'!AD120</f>
        <v>0</v>
      </c>
    </row>
    <row r="50" spans="1:39" ht="15" customHeight="1" x14ac:dyDescent="0.3">
      <c r="A50" s="175"/>
      <c r="B50" s="122"/>
      <c r="C50" s="176"/>
      <c r="D50" s="123" t="s">
        <v>84</v>
      </c>
      <c r="E50" s="94" t="s">
        <v>81</v>
      </c>
      <c r="F50" s="91">
        <v>8</v>
      </c>
      <c r="G50" s="124">
        <f t="shared" si="16"/>
        <v>8</v>
      </c>
      <c r="H50" s="82" t="s">
        <v>80</v>
      </c>
      <c r="I50" s="82">
        <f t="shared" si="17"/>
        <v>10</v>
      </c>
      <c r="J50" s="95" t="s">
        <v>79</v>
      </c>
      <c r="K50" s="93">
        <v>10</v>
      </c>
      <c r="L50" s="96">
        <f>'2.Métricas'!C96</f>
        <v>0</v>
      </c>
      <c r="M50" s="96">
        <f>'2.Métricas'!D96</f>
        <v>26</v>
      </c>
      <c r="N50" s="96">
        <f>'2.Métricas'!E96</f>
        <v>5</v>
      </c>
      <c r="O50" s="96">
        <f>'2.Métricas'!F96</f>
        <v>6</v>
      </c>
      <c r="P50" s="96">
        <f>'2.Métricas'!G96</f>
        <v>3</v>
      </c>
      <c r="Q50" s="96">
        <f>'2.Métricas'!H96</f>
        <v>22</v>
      </c>
      <c r="R50" s="96">
        <f>'2.Métricas'!I96</f>
        <v>13</v>
      </c>
      <c r="S50" s="96">
        <f>'2.Métricas'!J96</f>
        <v>11</v>
      </c>
      <c r="T50" s="96">
        <f>'2.Métricas'!K96</f>
        <v>56</v>
      </c>
      <c r="U50" s="96">
        <f>'2.Métricas'!L96</f>
        <v>22</v>
      </c>
      <c r="V50" s="96">
        <f>'2.Métricas'!M96</f>
        <v>0</v>
      </c>
      <c r="W50" s="96">
        <f>'2.Métricas'!N96</f>
        <v>4</v>
      </c>
      <c r="X50" s="96">
        <f>'2.Métricas'!O96</f>
        <v>17</v>
      </c>
      <c r="Y50" s="96">
        <f>'2.Métricas'!P96</f>
        <v>2</v>
      </c>
      <c r="Z50" s="96">
        <f>'2.Métricas'!Q96</f>
        <v>2</v>
      </c>
      <c r="AA50" s="96">
        <f>'2.Métricas'!R96</f>
        <v>4</v>
      </c>
      <c r="AB50" s="96">
        <f>'2.Métricas'!S96</f>
        <v>19</v>
      </c>
      <c r="AC50" s="96">
        <f>'2.Métricas'!T96</f>
        <v>4</v>
      </c>
      <c r="AD50" s="96">
        <f>'2.Métricas'!U96</f>
        <v>6</v>
      </c>
      <c r="AE50" s="96">
        <f>'2.Métricas'!V96</f>
        <v>0</v>
      </c>
      <c r="AF50" s="96">
        <f>'2.Métricas'!W96</f>
        <v>0</v>
      </c>
      <c r="AG50" s="96">
        <f>'2.Métricas'!X96</f>
        <v>0</v>
      </c>
      <c r="AH50" s="96">
        <f>'2.Métricas'!Y96</f>
        <v>0</v>
      </c>
      <c r="AI50" s="96">
        <f>'2.Métricas'!Z96</f>
        <v>0</v>
      </c>
      <c r="AJ50" s="96">
        <f>'2.Métricas'!AA96</f>
        <v>0</v>
      </c>
      <c r="AK50" s="96">
        <f>'2.Métricas'!AB96</f>
        <v>0</v>
      </c>
      <c r="AL50" s="96">
        <f>'2.Métricas'!AC96</f>
        <v>0</v>
      </c>
      <c r="AM50" s="96">
        <f>'2.Métricas'!AD96</f>
        <v>0</v>
      </c>
    </row>
    <row r="51" spans="1:39" ht="15" customHeight="1" x14ac:dyDescent="0.3">
      <c r="A51" s="175"/>
      <c r="B51" s="122"/>
      <c r="C51" s="176"/>
      <c r="D51" s="123" t="s">
        <v>85</v>
      </c>
      <c r="E51" s="94" t="s">
        <v>81</v>
      </c>
      <c r="F51" s="91">
        <v>4</v>
      </c>
      <c r="G51" s="124">
        <f t="shared" si="16"/>
        <v>4</v>
      </c>
      <c r="H51" s="82" t="s">
        <v>80</v>
      </c>
      <c r="I51" s="82">
        <f t="shared" si="17"/>
        <v>6</v>
      </c>
      <c r="J51" s="95" t="s">
        <v>79</v>
      </c>
      <c r="K51" s="93">
        <v>6</v>
      </c>
      <c r="L51" s="96">
        <f>'2.Métricas'!C47</f>
        <v>0</v>
      </c>
      <c r="M51" s="96">
        <f>'2.Métricas'!D47</f>
        <v>6</v>
      </c>
      <c r="N51" s="96">
        <f>'2.Métricas'!E47</f>
        <v>0</v>
      </c>
      <c r="O51" s="96">
        <f>'2.Métricas'!F47</f>
        <v>0</v>
      </c>
      <c r="P51" s="96">
        <f>'2.Métricas'!G47</f>
        <v>0</v>
      </c>
      <c r="Q51" s="96">
        <f>'2.Métricas'!H47</f>
        <v>1</v>
      </c>
      <c r="R51" s="96">
        <f>'2.Métricas'!I47</f>
        <v>21</v>
      </c>
      <c r="S51" s="96">
        <f>'2.Métricas'!J47</f>
        <v>17</v>
      </c>
      <c r="T51" s="96">
        <f>'2.Métricas'!K47</f>
        <v>20</v>
      </c>
      <c r="U51" s="96">
        <f>'2.Métricas'!L47</f>
        <v>23</v>
      </c>
      <c r="V51" s="96">
        <f>'2.Métricas'!M47</f>
        <v>28</v>
      </c>
      <c r="W51" s="96">
        <f>'2.Métricas'!N47</f>
        <v>32</v>
      </c>
      <c r="X51" s="96">
        <f>'2.Métricas'!O47</f>
        <v>32</v>
      </c>
      <c r="Y51" s="96">
        <f>'2.Métricas'!P47</f>
        <v>29</v>
      </c>
      <c r="Z51" s="96">
        <f>'2.Métricas'!Q47</f>
        <v>6</v>
      </c>
      <c r="AA51" s="96">
        <f>'2.Métricas'!R47</f>
        <v>23</v>
      </c>
      <c r="AB51" s="96">
        <f>'2.Métricas'!S47</f>
        <v>6</v>
      </c>
      <c r="AC51" s="96">
        <f>'2.Métricas'!T47</f>
        <v>3</v>
      </c>
      <c r="AD51" s="96">
        <f>'2.Métricas'!U47</f>
        <v>4</v>
      </c>
      <c r="AE51" s="96">
        <f>'2.Métricas'!V47</f>
        <v>0</v>
      </c>
      <c r="AF51" s="96">
        <f>'2.Métricas'!W47</f>
        <v>0</v>
      </c>
      <c r="AG51" s="96">
        <f>'2.Métricas'!X47</f>
        <v>0</v>
      </c>
      <c r="AH51" s="96">
        <f>'2.Métricas'!Y47</f>
        <v>0</v>
      </c>
      <c r="AI51" s="96">
        <f>'2.Métricas'!Z47</f>
        <v>0</v>
      </c>
      <c r="AJ51" s="96">
        <f>'2.Métricas'!AA47</f>
        <v>0</v>
      </c>
      <c r="AK51" s="96">
        <f>'2.Métricas'!AB47</f>
        <v>0</v>
      </c>
      <c r="AL51" s="96">
        <f>'2.Métricas'!AC47</f>
        <v>0</v>
      </c>
      <c r="AM51" s="96">
        <f>'2.Métricas'!AD47</f>
        <v>0</v>
      </c>
    </row>
    <row r="52" spans="1:39" ht="15" customHeight="1" x14ac:dyDescent="0.3">
      <c r="A52" s="175"/>
      <c r="B52" s="122"/>
      <c r="C52" s="176"/>
      <c r="D52" s="123" t="s">
        <v>86</v>
      </c>
      <c r="E52" s="94" t="s">
        <v>81</v>
      </c>
      <c r="F52" s="91">
        <v>1</v>
      </c>
      <c r="G52" s="124">
        <f t="shared" si="16"/>
        <v>1</v>
      </c>
      <c r="H52" s="82" t="s">
        <v>80</v>
      </c>
      <c r="I52" s="82">
        <f t="shared" si="17"/>
        <v>2</v>
      </c>
      <c r="J52" s="95" t="s">
        <v>79</v>
      </c>
      <c r="K52" s="93">
        <v>2</v>
      </c>
      <c r="L52" s="96">
        <f>'2.Métricas'!C71</f>
        <v>0</v>
      </c>
      <c r="M52" s="96">
        <f>'2.Métricas'!D71</f>
        <v>4</v>
      </c>
      <c r="N52" s="96">
        <f>'2.Métricas'!E71</f>
        <v>4</v>
      </c>
      <c r="O52" s="96">
        <f>'2.Métricas'!F71</f>
        <v>5</v>
      </c>
      <c r="P52" s="96">
        <f>'2.Métricas'!G71</f>
        <v>7</v>
      </c>
      <c r="Q52" s="96">
        <f>'2.Métricas'!H71</f>
        <v>8</v>
      </c>
      <c r="R52" s="96">
        <f>'2.Métricas'!I71</f>
        <v>8</v>
      </c>
      <c r="S52" s="96">
        <f>'2.Métricas'!J71</f>
        <v>0</v>
      </c>
      <c r="T52" s="96">
        <f>'2.Métricas'!K71</f>
        <v>3</v>
      </c>
      <c r="U52" s="96">
        <f>'2.Métricas'!L71</f>
        <v>18</v>
      </c>
      <c r="V52" s="96">
        <f>'2.Métricas'!M71</f>
        <v>22</v>
      </c>
      <c r="W52" s="96">
        <f>'2.Métricas'!N71</f>
        <v>20</v>
      </c>
      <c r="X52" s="96">
        <f>'2.Métricas'!O71</f>
        <v>16</v>
      </c>
      <c r="Y52" s="96">
        <f>'2.Métricas'!P71</f>
        <v>14</v>
      </c>
      <c r="Z52" s="96">
        <f>'2.Métricas'!Q71</f>
        <v>2</v>
      </c>
      <c r="AA52" s="96">
        <f>'2.Métricas'!R71</f>
        <v>0</v>
      </c>
      <c r="AB52" s="96">
        <f>'2.Métricas'!S71</f>
        <v>3</v>
      </c>
      <c r="AC52" s="96">
        <f>'2.Métricas'!T71</f>
        <v>6</v>
      </c>
      <c r="AD52" s="96">
        <f>'2.Métricas'!U71</f>
        <v>0</v>
      </c>
      <c r="AE52" s="96">
        <f>'2.Métricas'!V71</f>
        <v>0</v>
      </c>
      <c r="AF52" s="96">
        <f>'2.Métricas'!W71</f>
        <v>0</v>
      </c>
      <c r="AG52" s="96">
        <f>'2.Métricas'!X71</f>
        <v>0</v>
      </c>
      <c r="AH52" s="96">
        <f>'2.Métricas'!Y71</f>
        <v>0</v>
      </c>
      <c r="AI52" s="96">
        <f>'2.Métricas'!Z71</f>
        <v>0</v>
      </c>
      <c r="AJ52" s="96">
        <f>'2.Métricas'!AA71</f>
        <v>0</v>
      </c>
      <c r="AK52" s="96">
        <f>'2.Métricas'!AB71</f>
        <v>0</v>
      </c>
      <c r="AL52" s="96">
        <f>'2.Métricas'!AC71</f>
        <v>0</v>
      </c>
      <c r="AM52" s="96">
        <f>'2.Métricas'!AD71</f>
        <v>0</v>
      </c>
    </row>
    <row r="53" spans="1:39" ht="40.5" customHeight="1" x14ac:dyDescent="0.3">
      <c r="A53" s="175"/>
      <c r="B53" s="111">
        <v>12</v>
      </c>
      <c r="C53" s="125" t="s">
        <v>110</v>
      </c>
      <c r="D53" s="126" t="s">
        <v>111</v>
      </c>
      <c r="E53" s="79" t="s">
        <v>79</v>
      </c>
      <c r="F53" s="127">
        <v>0.95</v>
      </c>
      <c r="G53" s="128">
        <v>1</v>
      </c>
      <c r="H53" s="82" t="s">
        <v>80</v>
      </c>
      <c r="I53" s="129">
        <v>0.95</v>
      </c>
      <c r="J53" s="84" t="s">
        <v>81</v>
      </c>
      <c r="K53" s="130">
        <v>1</v>
      </c>
      <c r="L53" s="101">
        <f>IFERROR('2.Métricas'!C16/'2.Métricas'!C21,0)</f>
        <v>0</v>
      </c>
      <c r="M53" s="101">
        <f>IFERROR('2.Métricas'!D16/'2.Métricas'!D21,0)</f>
        <v>0.43165467625899279</v>
      </c>
      <c r="N53" s="101">
        <f>IFERROR('2.Métricas'!E16/'2.Métricas'!E21,0)</f>
        <v>0.52810727178958228</v>
      </c>
      <c r="O53" s="101">
        <f>IFERROR('2.Métricas'!F16/'2.Métricas'!F21,0)</f>
        <v>0.54545454545454541</v>
      </c>
      <c r="P53" s="101">
        <f>IFERROR('2.Métricas'!G16/'2.Métricas'!G21,0)</f>
        <v>0.49090909090909091</v>
      </c>
      <c r="Q53" s="101">
        <f>IFERROR('2.Métricas'!H16/'2.Métricas'!H21,0)</f>
        <v>0.49106203995793901</v>
      </c>
      <c r="R53" s="101">
        <f>IFERROR('2.Métricas'!I16/'2.Métricas'!I21,0)</f>
        <v>1.0497959183673469</v>
      </c>
      <c r="S53" s="101">
        <f>IFERROR('2.Métricas'!J16/'2.Métricas'!J21,0)</f>
        <v>0.77632724107919926</v>
      </c>
      <c r="T53" s="101">
        <f>IFERROR('2.Métricas'!K16/'2.Métricas'!K21,0)</f>
        <v>0.78388278388278387</v>
      </c>
      <c r="U53" s="101">
        <f>IFERROR('2.Métricas'!L16/'2.Métricas'!L21,0)</f>
        <v>0.73910296904611494</v>
      </c>
      <c r="V53" s="101">
        <f>IFERROR('2.Métricas'!M16/'2.Métricas'!M21,0)</f>
        <v>0.22745098039215686</v>
      </c>
      <c r="W53" s="101">
        <f>IFERROR('2.Métricas'!N16/'2.Métricas'!N21,0)</f>
        <v>0.35374149659863946</v>
      </c>
      <c r="X53" s="101">
        <f>IFERROR('2.Métricas'!O16/'2.Métricas'!O21,0)</f>
        <v>0.88939740655987798</v>
      </c>
      <c r="Y53" s="101">
        <f>IFERROR('2.Métricas'!P16/'2.Métricas'!P21,0)</f>
        <v>1.1735985533453888</v>
      </c>
      <c r="Z53" s="101">
        <f>IFERROR('2.Métricas'!Q16/'2.Métricas'!Q21,0)</f>
        <v>0.87047841306884477</v>
      </c>
      <c r="AA53" s="101">
        <f>IFERROR('2.Métricas'!R16/'2.Métricas'!R21,0)</f>
        <v>0.85267588695129282</v>
      </c>
      <c r="AB53" s="101">
        <f>IFERROR('2.Métricas'!S16/'2.Métricas'!S21,0)</f>
        <v>0.77849970466627294</v>
      </c>
      <c r="AC53" s="101">
        <f>IFERROR('2.Métricas'!T16/'2.Métricas'!T21,0)</f>
        <v>1.0181818181818181</v>
      </c>
      <c r="AD53" s="101">
        <f>IFERROR('2.Métricas'!U16/'2.Métricas'!U21,0)</f>
        <v>0.73076923076923073</v>
      </c>
      <c r="AE53" s="101">
        <f>IFERROR('2.Métricas'!V16/'2.Métricas'!V21,0)</f>
        <v>0</v>
      </c>
      <c r="AF53" s="101">
        <f>IFERROR('2.Métricas'!W16/'2.Métricas'!W21,0)</f>
        <v>0</v>
      </c>
      <c r="AG53" s="101">
        <f>IFERROR('2.Métricas'!X16/'2.Métricas'!X21,0)</f>
        <v>0</v>
      </c>
      <c r="AH53" s="101">
        <f>IFERROR('2.Métricas'!Y16/'2.Métricas'!Y21,0)</f>
        <v>0</v>
      </c>
      <c r="AI53" s="101">
        <f>IFERROR('2.Métricas'!Z16/'2.Métricas'!Z21,0)</f>
        <v>0</v>
      </c>
      <c r="AJ53" s="101">
        <f>IFERROR('2.Métricas'!AA16/'2.Métricas'!AA21,0)</f>
        <v>0</v>
      </c>
      <c r="AK53" s="101">
        <f>IFERROR('2.Métricas'!AB16/'2.Métricas'!AB21,0)</f>
        <v>0</v>
      </c>
      <c r="AL53" s="101">
        <f>IFERROR('2.Métricas'!AC16/'2.Métricas'!AC21,0)</f>
        <v>0</v>
      </c>
      <c r="AM53" s="101">
        <f>IFERROR('2.Métricas'!AD16/'2.Métricas'!AD21,0)</f>
        <v>0</v>
      </c>
    </row>
    <row r="54" spans="1:39" ht="23.25" customHeight="1" x14ac:dyDescent="0.3">
      <c r="A54" s="175"/>
      <c r="B54" s="123"/>
      <c r="C54" s="123" t="s">
        <v>29</v>
      </c>
      <c r="D54" s="131"/>
      <c r="E54" s="79" t="s">
        <v>79</v>
      </c>
      <c r="F54" s="127">
        <v>0.95</v>
      </c>
      <c r="G54" s="128">
        <v>1</v>
      </c>
      <c r="H54" s="82" t="s">
        <v>80</v>
      </c>
      <c r="I54" s="129">
        <v>0.95</v>
      </c>
      <c r="J54" s="84" t="s">
        <v>81</v>
      </c>
      <c r="K54" s="130">
        <v>1</v>
      </c>
      <c r="L54" s="101">
        <f>IFERROR('2.Métricas'!C17/'2.Métricas'!C22,0)</f>
        <v>0</v>
      </c>
      <c r="M54" s="101">
        <f>IFERROR('2.Métricas'!D17/'2.Métricas'!D22,0)</f>
        <v>0.3925925925925926</v>
      </c>
      <c r="N54" s="101">
        <f>IFERROR('2.Métricas'!E17/'2.Métricas'!E22,0)</f>
        <v>0.48070175438596491</v>
      </c>
      <c r="O54" s="101">
        <f>IFERROR('2.Métricas'!F17/'2.Métricas'!F22,0)</f>
        <v>0.84444444444444444</v>
      </c>
      <c r="P54" s="101">
        <f>IFERROR('2.Métricas'!G17/'2.Métricas'!G22,0)</f>
        <v>0.53636363636363638</v>
      </c>
      <c r="Q54" s="101">
        <f>IFERROR('2.Métricas'!H17/'2.Métricas'!H22,0)</f>
        <v>0.55353535353535355</v>
      </c>
      <c r="R54" s="101">
        <f>IFERROR('2.Métricas'!I17/'2.Métricas'!I22,0)</f>
        <v>1.1478260869565218</v>
      </c>
      <c r="S54" s="101">
        <f>IFERROR('2.Métricas'!J17/'2.Métricas'!J22,0)</f>
        <v>1.1399999999999999</v>
      </c>
      <c r="T54" s="101">
        <f>IFERROR('2.Métricas'!K17/'2.Métricas'!K22,0)</f>
        <v>1.4952380952380953</v>
      </c>
      <c r="U54" s="101">
        <f>IFERROR('2.Métricas'!L17/'2.Métricas'!L22,0)</f>
        <v>0.91200000000000003</v>
      </c>
      <c r="V54" s="101">
        <f>IFERROR('2.Métricas'!M17/'2.Métricas'!M22,0)</f>
        <v>0.22222222222222221</v>
      </c>
      <c r="W54" s="101">
        <f>IFERROR('2.Métricas'!N17/'2.Métricas'!N22,0)</f>
        <v>0.31372549019607843</v>
      </c>
      <c r="X54" s="101">
        <f>IFERROR('2.Métricas'!O17/'2.Métricas'!O22,0)</f>
        <v>1.2611111111111111</v>
      </c>
      <c r="Y54" s="101">
        <f>IFERROR('2.Métricas'!P17/'2.Métricas'!P22,0)</f>
        <v>1.5072463768115942</v>
      </c>
      <c r="Z54" s="101">
        <f>IFERROR('2.Métricas'!Q17/'2.Métricas'!Q22,0)</f>
        <v>0.93333333333333335</v>
      </c>
      <c r="AA54" s="101">
        <f>IFERROR('2.Métricas'!R17/'2.Métricas'!R22,0)</f>
        <v>1.0083333333333333</v>
      </c>
      <c r="AB54" s="101">
        <f>IFERROR('2.Métricas'!S17/'2.Métricas'!S22,0)</f>
        <v>1.1882352941176471</v>
      </c>
      <c r="AC54" s="101">
        <f>IFERROR('2.Métricas'!T17/'2.Métricas'!T22,0)</f>
        <v>1.1148148148148149</v>
      </c>
      <c r="AD54" s="101">
        <f>IFERROR('2.Métricas'!U17/'2.Métricas'!U22,0)</f>
        <v>1.0703703703703704</v>
      </c>
      <c r="AE54" s="101">
        <f>IFERROR('2.Métricas'!V17/'2.Métricas'!V22,0)</f>
        <v>0</v>
      </c>
      <c r="AF54" s="101">
        <f>IFERROR('2.Métricas'!W17/'2.Métricas'!W22,0)</f>
        <v>0</v>
      </c>
      <c r="AG54" s="101">
        <f>IFERROR('2.Métricas'!X17/'2.Métricas'!X22,0)</f>
        <v>0</v>
      </c>
      <c r="AH54" s="101">
        <f>IFERROR('2.Métricas'!Y17/'2.Métricas'!Y22,0)</f>
        <v>0</v>
      </c>
      <c r="AI54" s="101">
        <f>IFERROR('2.Métricas'!Z17/'2.Métricas'!Z22,0)</f>
        <v>0</v>
      </c>
      <c r="AJ54" s="101">
        <f>IFERROR('2.Métricas'!AA17/'2.Métricas'!AA22,0)</f>
        <v>0</v>
      </c>
      <c r="AK54" s="101">
        <f>IFERROR('2.Métricas'!AB17/'2.Métricas'!AB22,0)</f>
        <v>0</v>
      </c>
      <c r="AL54" s="101">
        <f>IFERROR('2.Métricas'!AC17/'2.Métricas'!AC22,0)</f>
        <v>0</v>
      </c>
      <c r="AM54" s="101">
        <f>IFERROR('2.Métricas'!AD17/'2.Métricas'!AD22,0)</f>
        <v>0</v>
      </c>
    </row>
    <row r="55" spans="1:39" ht="23.25" customHeight="1" x14ac:dyDescent="0.3">
      <c r="A55" s="175"/>
      <c r="B55" s="123"/>
      <c r="C55" s="123" t="s">
        <v>30</v>
      </c>
      <c r="D55" s="131"/>
      <c r="E55" s="79" t="s">
        <v>79</v>
      </c>
      <c r="F55" s="127">
        <v>0.95</v>
      </c>
      <c r="G55" s="128">
        <v>1</v>
      </c>
      <c r="H55" s="82" t="s">
        <v>80</v>
      </c>
      <c r="I55" s="129">
        <v>0.95</v>
      </c>
      <c r="J55" s="84" t="s">
        <v>81</v>
      </c>
      <c r="K55" s="130">
        <v>1</v>
      </c>
      <c r="L55" s="101">
        <f>IFERROR('2.Métricas'!C18/'2.Métricas'!C23,0)</f>
        <v>0</v>
      </c>
      <c r="M55" s="101">
        <f>IFERROR('2.Métricas'!D18/'2.Métricas'!D23,0)</f>
        <v>0.62</v>
      </c>
      <c r="N55" s="101">
        <f>IFERROR('2.Métricas'!E18/'2.Métricas'!E23,0)</f>
        <v>0.78730158730158728</v>
      </c>
      <c r="O55" s="101">
        <f>IFERROR('2.Métricas'!F18/'2.Métricas'!F23,0)</f>
        <v>0.8691358024691358</v>
      </c>
      <c r="P55" s="101">
        <f>IFERROR('2.Métricas'!G18/'2.Métricas'!G23,0)</f>
        <v>0.80606060606060603</v>
      </c>
      <c r="Q55" s="101">
        <f>IFERROR('2.Métricas'!H18/'2.Métricas'!H23,0)</f>
        <v>0.73684210526315785</v>
      </c>
      <c r="R55" s="101">
        <f>IFERROR('2.Métricas'!I18/'2.Métricas'!I23,0)</f>
        <v>1.3919999999999999</v>
      </c>
      <c r="S55" s="101">
        <f>IFERROR('2.Métricas'!J18/'2.Métricas'!J23,0)</f>
        <v>1.1333333333333333</v>
      </c>
      <c r="T55" s="101">
        <f>IFERROR('2.Métricas'!K18/'2.Métricas'!K23,0)</f>
        <v>1.1933333333333334</v>
      </c>
      <c r="U55" s="101">
        <f>IFERROR('2.Métricas'!L18/'2.Métricas'!L23,0)</f>
        <v>0.84444444444444444</v>
      </c>
      <c r="V55" s="101">
        <f>IFERROR('2.Métricas'!M18/'2.Métricas'!M23,0)</f>
        <v>0.20229885057471264</v>
      </c>
      <c r="W55" s="101">
        <f>IFERROR('2.Métricas'!N18/'2.Métricas'!N23,0)</f>
        <v>0.45</v>
      </c>
      <c r="X55" s="101">
        <f>IFERROR('2.Métricas'!O18/'2.Métricas'!O23,0)</f>
        <v>1.103030303030303</v>
      </c>
      <c r="Y55" s="101">
        <f>IFERROR('2.Métricas'!P18/'2.Métricas'!P23,0)</f>
        <v>1.4807017543859649</v>
      </c>
      <c r="Z55" s="101">
        <f>IFERROR('2.Métricas'!Q18/'2.Métricas'!Q23,0)</f>
        <v>1.2051282051282051</v>
      </c>
      <c r="AA55" s="101">
        <f>IFERROR('2.Métricas'!R18/'2.Métricas'!R23,0)</f>
        <v>1.0758620689655172</v>
      </c>
      <c r="AB55" s="101">
        <f>IFERROR('2.Métricas'!S18/'2.Métricas'!S23,0)</f>
        <v>0.96470588235294119</v>
      </c>
      <c r="AC55" s="101">
        <f>IFERROR('2.Métricas'!T18/'2.Métricas'!T23,0)</f>
        <v>1.0708333333333333</v>
      </c>
      <c r="AD55" s="101">
        <f>IFERROR('2.Métricas'!U18/'2.Métricas'!U23,0)</f>
        <v>0.9555555555555556</v>
      </c>
      <c r="AE55" s="101">
        <f>IFERROR('2.Métricas'!V18/'2.Métricas'!V23,0)</f>
        <v>0</v>
      </c>
      <c r="AF55" s="101">
        <f>IFERROR('2.Métricas'!W18/'2.Métricas'!W23,0)</f>
        <v>0</v>
      </c>
      <c r="AG55" s="101">
        <f>IFERROR('2.Métricas'!X18/'2.Métricas'!X23,0)</f>
        <v>0</v>
      </c>
      <c r="AH55" s="101">
        <f>IFERROR('2.Métricas'!Y18/'2.Métricas'!Y23,0)</f>
        <v>0</v>
      </c>
      <c r="AI55" s="101">
        <f>IFERROR('2.Métricas'!Z18/'2.Métricas'!Z23,0)</f>
        <v>0</v>
      </c>
      <c r="AJ55" s="101">
        <f>IFERROR('2.Métricas'!AA18/'2.Métricas'!AA23,0)</f>
        <v>0</v>
      </c>
      <c r="AK55" s="101">
        <f>IFERROR('2.Métricas'!AB18/'2.Métricas'!AB23,0)</f>
        <v>0</v>
      </c>
      <c r="AL55" s="101">
        <f>IFERROR('2.Métricas'!AC18/'2.Métricas'!AC23,0)</f>
        <v>0</v>
      </c>
      <c r="AM55" s="101">
        <f>IFERROR('2.Métricas'!AD18/'2.Métricas'!AD23,0)</f>
        <v>0</v>
      </c>
    </row>
    <row r="56" spans="1:39" ht="23.25" customHeight="1" x14ac:dyDescent="0.3">
      <c r="A56" s="175"/>
      <c r="B56" s="123"/>
      <c r="C56" s="123" t="s">
        <v>31</v>
      </c>
      <c r="D56" s="131"/>
      <c r="E56" s="79" t="s">
        <v>79</v>
      </c>
      <c r="F56" s="127">
        <v>0.95</v>
      </c>
      <c r="G56" s="128">
        <v>1</v>
      </c>
      <c r="H56" s="82" t="s">
        <v>80</v>
      </c>
      <c r="I56" s="129">
        <v>0.95</v>
      </c>
      <c r="J56" s="84" t="s">
        <v>81</v>
      </c>
      <c r="K56" s="130">
        <v>1</v>
      </c>
      <c r="L56" s="101">
        <f>IFERROR('2.Métricas'!C19/'2.Métricas'!C24,0)</f>
        <v>0</v>
      </c>
      <c r="M56" s="101">
        <f>IFERROR('2.Métricas'!D19/'2.Métricas'!D24,0)</f>
        <v>0.43703703703703706</v>
      </c>
      <c r="N56" s="101">
        <f>IFERROR('2.Métricas'!E19/'2.Métricas'!E24,0)</f>
        <v>0.49166666666666664</v>
      </c>
      <c r="O56" s="101">
        <f>IFERROR('2.Métricas'!F19/'2.Métricas'!F24,0)</f>
        <v>0.2</v>
      </c>
      <c r="P56" s="101">
        <f>IFERROR('2.Métricas'!G19/'2.Métricas'!G24,0)</f>
        <v>0.32333333333333331</v>
      </c>
      <c r="Q56" s="101">
        <f>IFERROR('2.Métricas'!H19/'2.Métricas'!H24,0)</f>
        <v>0.40683760683760684</v>
      </c>
      <c r="R56" s="101">
        <f>IFERROR('2.Métricas'!I19/'2.Métricas'!I24,0)</f>
        <v>1.0363636363636364</v>
      </c>
      <c r="S56" s="101">
        <f>IFERROR('2.Métricas'!J19/'2.Métricas'!J24,0)</f>
        <v>0.50909090909090904</v>
      </c>
      <c r="T56" s="101">
        <f>IFERROR('2.Métricas'!K19/'2.Métricas'!K24,0)</f>
        <v>0.55151515151515151</v>
      </c>
      <c r="U56" s="101">
        <f>IFERROR('2.Métricas'!L19/'2.Métricas'!L24,0)</f>
        <v>0.98666666666666669</v>
      </c>
      <c r="V56" s="101">
        <f>IFERROR('2.Métricas'!M19/'2.Métricas'!M24,0)</f>
        <v>0.35862068965517241</v>
      </c>
      <c r="W56" s="101">
        <f>IFERROR('2.Métricas'!N19/'2.Métricas'!N24,0)</f>
        <v>0.51666666666666672</v>
      </c>
      <c r="X56" s="101">
        <f>IFERROR('2.Métricas'!O19/'2.Métricas'!O24,0)</f>
        <v>0.89230769230769236</v>
      </c>
      <c r="Y56" s="101">
        <f>IFERROR('2.Métricas'!P19/'2.Métricas'!P24,0)</f>
        <v>1.1047619047619048</v>
      </c>
      <c r="Z56" s="101">
        <f>IFERROR('2.Métricas'!Q19/'2.Métricas'!Q24,0)</f>
        <v>0.9882352941176471</v>
      </c>
      <c r="AA56" s="101">
        <f>IFERROR('2.Métricas'!R19/'2.Métricas'!R24,0)</f>
        <v>0.9137254901960784</v>
      </c>
      <c r="AB56" s="101">
        <f>IFERROR('2.Métricas'!S19/'2.Métricas'!S24,0)</f>
        <v>0.50574712643678166</v>
      </c>
      <c r="AC56" s="101">
        <f>IFERROR('2.Métricas'!T19/'2.Métricas'!T24,0)</f>
        <v>0.85161290322580641</v>
      </c>
      <c r="AD56" s="101">
        <f>IFERROR('2.Métricas'!U19/'2.Métricas'!U24,0)</f>
        <v>9.583333333333334E-2</v>
      </c>
      <c r="AE56" s="101">
        <f>IFERROR('2.Métricas'!V19/'2.Métricas'!V24,0)</f>
        <v>0</v>
      </c>
      <c r="AF56" s="101">
        <f>IFERROR('2.Métricas'!W19/'2.Métricas'!W24,0)</f>
        <v>0</v>
      </c>
      <c r="AG56" s="101">
        <f>IFERROR('2.Métricas'!X19/'2.Métricas'!X24,0)</f>
        <v>0</v>
      </c>
      <c r="AH56" s="101">
        <f>IFERROR('2.Métricas'!Y19/'2.Métricas'!Y24,0)</f>
        <v>0</v>
      </c>
      <c r="AI56" s="101">
        <f>IFERROR('2.Métricas'!Z19/'2.Métricas'!Z24,0)</f>
        <v>0</v>
      </c>
      <c r="AJ56" s="101">
        <f>IFERROR('2.Métricas'!AA19/'2.Métricas'!AA24,0)</f>
        <v>0</v>
      </c>
      <c r="AK56" s="101">
        <f>IFERROR('2.Métricas'!AB19/'2.Métricas'!AB24,0)</f>
        <v>0</v>
      </c>
      <c r="AL56" s="101">
        <f>IFERROR('2.Métricas'!AC19/'2.Métricas'!AC24,0)</f>
        <v>0</v>
      </c>
      <c r="AM56" s="101">
        <f>IFERROR('2.Métricas'!AD19/'2.Métricas'!AD24,0)</f>
        <v>0</v>
      </c>
    </row>
    <row r="57" spans="1:39" ht="23.25" hidden="1" customHeight="1" x14ac:dyDescent="0.3">
      <c r="A57" s="175"/>
      <c r="B57" s="123"/>
      <c r="C57" s="123" t="s">
        <v>112</v>
      </c>
      <c r="D57" s="131"/>
      <c r="E57" s="79" t="s">
        <v>79</v>
      </c>
      <c r="F57" s="127">
        <v>0.95</v>
      </c>
      <c r="G57" s="128">
        <v>1</v>
      </c>
      <c r="H57" s="82" t="s">
        <v>80</v>
      </c>
      <c r="I57" s="129">
        <v>0.95</v>
      </c>
      <c r="J57" s="84" t="s">
        <v>81</v>
      </c>
      <c r="K57" s="130">
        <v>1</v>
      </c>
      <c r="L57" s="101" t="e">
        <f>NA()</f>
        <v>#N/A</v>
      </c>
      <c r="M57" s="101" t="e">
        <f>NA()</f>
        <v>#N/A</v>
      </c>
      <c r="N57" s="101" t="e">
        <f>NA()</f>
        <v>#N/A</v>
      </c>
      <c r="O57" s="101" t="e">
        <f>NA()</f>
        <v>#N/A</v>
      </c>
      <c r="P57" s="101" t="e">
        <f>NA()</f>
        <v>#N/A</v>
      </c>
      <c r="Q57" s="101" t="e">
        <f>NA()</f>
        <v>#N/A</v>
      </c>
      <c r="R57" s="101" t="e">
        <f>NA()</f>
        <v>#N/A</v>
      </c>
      <c r="S57" s="101" t="e">
        <f>NA()</f>
        <v>#N/A</v>
      </c>
      <c r="T57" s="101" t="e">
        <f>NA()</f>
        <v>#N/A</v>
      </c>
      <c r="U57" s="101" t="e">
        <f>NA()</f>
        <v>#N/A</v>
      </c>
      <c r="V57" s="101" t="e">
        <f>NA()</f>
        <v>#N/A</v>
      </c>
      <c r="W57" s="101" t="e">
        <f>NA()</f>
        <v>#N/A</v>
      </c>
      <c r="X57" s="101" t="e">
        <f>NA()</f>
        <v>#N/A</v>
      </c>
      <c r="Y57" s="101" t="e">
        <f>NA()</f>
        <v>#N/A</v>
      </c>
      <c r="Z57" s="101" t="e">
        <f>NA()</f>
        <v>#N/A</v>
      </c>
      <c r="AA57" s="101" t="e">
        <f>NA()</f>
        <v>#N/A</v>
      </c>
      <c r="AB57" s="101" t="e">
        <f>NA()</f>
        <v>#N/A</v>
      </c>
      <c r="AC57" s="101" t="e">
        <f>NA()</f>
        <v>#N/A</v>
      </c>
      <c r="AD57" s="101" t="e">
        <f>NA()</f>
        <v>#N/A</v>
      </c>
      <c r="AE57" s="101" t="e">
        <f>NA()</f>
        <v>#N/A</v>
      </c>
      <c r="AF57" s="101" t="e">
        <f>NA()</f>
        <v>#N/A</v>
      </c>
      <c r="AG57" s="101" t="e">
        <f>NA()</f>
        <v>#N/A</v>
      </c>
      <c r="AH57" s="101" t="e">
        <f>NA()</f>
        <v>#N/A</v>
      </c>
      <c r="AI57" s="101" t="e">
        <f>NA()</f>
        <v>#N/A</v>
      </c>
      <c r="AJ57" s="101" t="e">
        <f>NA()</f>
        <v>#N/A</v>
      </c>
      <c r="AK57" s="101" t="e">
        <f>NA()</f>
        <v>#N/A</v>
      </c>
      <c r="AL57" s="101" t="e">
        <f>NA()</f>
        <v>#N/A</v>
      </c>
      <c r="AM57" s="101" t="e">
        <f>NA()</f>
        <v>#N/A</v>
      </c>
    </row>
    <row r="58" spans="1:39" ht="23.25" customHeight="1" x14ac:dyDescent="0.3">
      <c r="A58" s="175"/>
      <c r="B58" s="123"/>
      <c r="C58" s="123" t="s">
        <v>32</v>
      </c>
      <c r="D58" s="131"/>
      <c r="E58" s="79" t="s">
        <v>79</v>
      </c>
      <c r="F58" s="127">
        <v>0.95</v>
      </c>
      <c r="G58" s="128">
        <v>1</v>
      </c>
      <c r="H58" s="82" t="s">
        <v>80</v>
      </c>
      <c r="I58" s="129">
        <v>0.95</v>
      </c>
      <c r="J58" s="84" t="s">
        <v>81</v>
      </c>
      <c r="K58" s="130">
        <v>1</v>
      </c>
      <c r="L58" s="101">
        <f>IFERROR('2.Métricas'!C20/'2.Métricas'!C25,0)</f>
        <v>0</v>
      </c>
      <c r="M58" s="101">
        <f>IFERROR('2.Métricas'!D20/'2.Métricas'!D25,0)</f>
        <v>7.5187969924812026E-2</v>
      </c>
      <c r="N58" s="101">
        <f>IFERROR('2.Métricas'!E20/'2.Métricas'!E25,0)</f>
        <v>6.9498069498069498E-2</v>
      </c>
      <c r="O58" s="101">
        <f>IFERROR('2.Métricas'!F20/'2.Métricas'!F25,0)</f>
        <v>0.11428571428571428</v>
      </c>
      <c r="P58" s="101">
        <f>IFERROR('2.Métricas'!G20/'2.Métricas'!G25,0)</f>
        <v>0</v>
      </c>
      <c r="Q58" s="101">
        <f>IFERROR('2.Métricas'!H20/'2.Métricas'!H25,0)</f>
        <v>7.9365079365079361E-3</v>
      </c>
      <c r="R58" s="101">
        <f>IFERROR('2.Métricas'!I20/'2.Métricas'!I25,0)</f>
        <v>0.14857142857142858</v>
      </c>
      <c r="S58" s="101">
        <f>IFERROR('2.Métricas'!J20/'2.Métricas'!J25,0)</f>
        <v>4.2328042328042326E-2</v>
      </c>
      <c r="T58" s="101">
        <f>IFERROR('2.Métricas'!K20/'2.Métricas'!K25,0)</f>
        <v>7.9365079365079361E-3</v>
      </c>
      <c r="U58" s="101">
        <f>IFERROR('2.Métricas'!L20/'2.Métricas'!L25,0)</f>
        <v>1.2987012987012988E-2</v>
      </c>
      <c r="V58" s="101">
        <f>IFERROR('2.Métricas'!M20/'2.Métricas'!M25,0)</f>
        <v>1.9047619047619049E-2</v>
      </c>
      <c r="W58" s="101">
        <f>IFERROR('2.Métricas'!N20/'2.Métricas'!N25,0)</f>
        <v>0</v>
      </c>
      <c r="X58" s="101">
        <f>IFERROR('2.Métricas'!O20/'2.Métricas'!O25,0)</f>
        <v>0</v>
      </c>
      <c r="Y58" s="101">
        <f>IFERROR('2.Métricas'!P20/'2.Métricas'!P25,0)</f>
        <v>4.9689440993788817E-2</v>
      </c>
      <c r="Z58" s="101">
        <f>IFERROR('2.Métricas'!Q20/'2.Métricas'!Q25,0)</f>
        <v>0</v>
      </c>
      <c r="AA58" s="101">
        <f>IFERROR('2.Métricas'!R20/'2.Métricas'!R25,0)</f>
        <v>0</v>
      </c>
      <c r="AB58" s="101">
        <f>IFERROR('2.Métricas'!S20/'2.Métricas'!S25,0)</f>
        <v>0</v>
      </c>
      <c r="AC58" s="101">
        <f>IFERROR('2.Métricas'!T20/'2.Métricas'!T25,0)</f>
        <v>0</v>
      </c>
      <c r="AD58" s="101">
        <f>IFERROR('2.Métricas'!U20/'2.Métricas'!U25,0)</f>
        <v>0</v>
      </c>
      <c r="AE58" s="101">
        <f>IFERROR('2.Métricas'!V20/'2.Métricas'!V25,0)</f>
        <v>0</v>
      </c>
      <c r="AF58" s="101">
        <f>IFERROR('2.Métricas'!W20/'2.Métricas'!W25,0)</f>
        <v>0</v>
      </c>
      <c r="AG58" s="101">
        <f>IFERROR('2.Métricas'!X20/'2.Métricas'!X25,0)</f>
        <v>0</v>
      </c>
      <c r="AH58" s="101">
        <f>IFERROR('2.Métricas'!Y20/'2.Métricas'!Y25,0)</f>
        <v>0</v>
      </c>
      <c r="AI58" s="101">
        <f>IFERROR('2.Métricas'!Z20/'2.Métricas'!Z25,0)</f>
        <v>0</v>
      </c>
      <c r="AJ58" s="101">
        <f>IFERROR('2.Métricas'!AA20/'2.Métricas'!AA25,0)</f>
        <v>0</v>
      </c>
      <c r="AK58" s="101">
        <f>IFERROR('2.Métricas'!AB20/'2.Métricas'!AB25,0)</f>
        <v>0</v>
      </c>
      <c r="AL58" s="101">
        <f>IFERROR('2.Métricas'!AC20/'2.Métricas'!AC25,0)</f>
        <v>0</v>
      </c>
      <c r="AM58" s="101">
        <f>IFERROR('2.Métricas'!AD20/'2.Métricas'!AD25,0)</f>
        <v>0</v>
      </c>
    </row>
    <row r="59" spans="1:39" ht="57.75" customHeight="1" x14ac:dyDescent="0.3">
      <c r="A59" s="175"/>
      <c r="B59" s="111">
        <v>13</v>
      </c>
      <c r="C59" s="125" t="s">
        <v>113</v>
      </c>
      <c r="D59" s="126" t="s">
        <v>114</v>
      </c>
      <c r="E59" s="94" t="s">
        <v>81</v>
      </c>
      <c r="F59" s="91">
        <f>SUM(F60:F64)</f>
        <v>25</v>
      </c>
      <c r="G59" s="124">
        <f t="shared" ref="G59:G69" si="19">F59</f>
        <v>25</v>
      </c>
      <c r="H59" s="82" t="s">
        <v>80</v>
      </c>
      <c r="I59" s="82">
        <f t="shared" ref="I59:I69" si="20">K59</f>
        <v>34</v>
      </c>
      <c r="J59" s="95" t="s">
        <v>79</v>
      </c>
      <c r="K59" s="93">
        <f t="shared" ref="K59:AA59" si="21">SUM(K60:K64)</f>
        <v>34</v>
      </c>
      <c r="L59" s="86">
        <f t="shared" si="21"/>
        <v>0</v>
      </c>
      <c r="M59" s="86">
        <f t="shared" si="21"/>
        <v>16</v>
      </c>
      <c r="N59" s="86">
        <f t="shared" si="21"/>
        <v>49</v>
      </c>
      <c r="O59" s="86">
        <f t="shared" si="21"/>
        <v>33</v>
      </c>
      <c r="P59" s="86">
        <f t="shared" si="21"/>
        <v>65</v>
      </c>
      <c r="Q59" s="86">
        <f t="shared" si="21"/>
        <v>68</v>
      </c>
      <c r="R59" s="86">
        <f t="shared" si="21"/>
        <v>40</v>
      </c>
      <c r="S59" s="86">
        <f t="shared" si="21"/>
        <v>45</v>
      </c>
      <c r="T59" s="86">
        <f t="shared" si="21"/>
        <v>19</v>
      </c>
      <c r="U59" s="86">
        <f t="shared" si="21"/>
        <v>39</v>
      </c>
      <c r="V59" s="86">
        <f t="shared" si="21"/>
        <v>36</v>
      </c>
      <c r="W59" s="86">
        <f t="shared" si="21"/>
        <v>85</v>
      </c>
      <c r="X59" s="86">
        <f t="shared" si="21"/>
        <v>21</v>
      </c>
      <c r="Y59" s="86">
        <f t="shared" si="21"/>
        <v>27</v>
      </c>
      <c r="Z59" s="86">
        <f t="shared" si="21"/>
        <v>87</v>
      </c>
      <c r="AA59" s="86">
        <f t="shared" si="21"/>
        <v>50</v>
      </c>
      <c r="AB59" s="86">
        <f t="shared" ref="AB59:AM59" si="22">SUM(AB60:AB69)</f>
        <v>65</v>
      </c>
      <c r="AC59" s="86">
        <f t="shared" si="22"/>
        <v>84</v>
      </c>
      <c r="AD59" s="86">
        <f t="shared" si="22"/>
        <v>55</v>
      </c>
      <c r="AE59" s="86">
        <f t="shared" si="22"/>
        <v>0</v>
      </c>
      <c r="AF59" s="86">
        <f t="shared" si="22"/>
        <v>0</v>
      </c>
      <c r="AG59" s="86">
        <f t="shared" si="22"/>
        <v>0</v>
      </c>
      <c r="AH59" s="86">
        <f t="shared" si="22"/>
        <v>0</v>
      </c>
      <c r="AI59" s="86">
        <f t="shared" si="22"/>
        <v>0</v>
      </c>
      <c r="AJ59" s="86">
        <f t="shared" si="22"/>
        <v>0</v>
      </c>
      <c r="AK59" s="86">
        <f t="shared" si="22"/>
        <v>0</v>
      </c>
      <c r="AL59" s="86">
        <f t="shared" si="22"/>
        <v>0</v>
      </c>
      <c r="AM59" s="86">
        <f t="shared" si="22"/>
        <v>0</v>
      </c>
    </row>
    <row r="60" spans="1:39" ht="15" customHeight="1" x14ac:dyDescent="0.3">
      <c r="A60" s="175"/>
      <c r="B60" s="122"/>
      <c r="C60" s="176" t="s">
        <v>115</v>
      </c>
      <c r="D60" s="123" t="s">
        <v>82</v>
      </c>
      <c r="E60" s="94" t="s">
        <v>81</v>
      </c>
      <c r="F60" s="91">
        <v>5</v>
      </c>
      <c r="G60" s="124">
        <f t="shared" si="19"/>
        <v>5</v>
      </c>
      <c r="H60" s="82" t="s">
        <v>80</v>
      </c>
      <c r="I60" s="82">
        <f t="shared" si="20"/>
        <v>7</v>
      </c>
      <c r="J60" s="95" t="s">
        <v>79</v>
      </c>
      <c r="K60" s="93">
        <v>7</v>
      </c>
      <c r="L60" s="86">
        <f>'2.Métricas'!C54</f>
        <v>0</v>
      </c>
      <c r="M60" s="86">
        <f>'2.Métricas'!D54</f>
        <v>12</v>
      </c>
      <c r="N60" s="86">
        <f>'2.Métricas'!E54</f>
        <v>2</v>
      </c>
      <c r="O60" s="86">
        <f>'2.Métricas'!F54</f>
        <v>3</v>
      </c>
      <c r="P60" s="86">
        <f>'2.Métricas'!G54</f>
        <v>30</v>
      </c>
      <c r="Q60" s="86">
        <f>'2.Métricas'!H54</f>
        <v>13</v>
      </c>
      <c r="R60" s="86">
        <f>'2.Métricas'!I54</f>
        <v>13</v>
      </c>
      <c r="S60" s="86">
        <f>'2.Métricas'!J54</f>
        <v>14</v>
      </c>
      <c r="T60" s="86">
        <f>'2.Métricas'!K54</f>
        <v>1</v>
      </c>
      <c r="U60" s="86">
        <f>'2.Métricas'!L54</f>
        <v>7</v>
      </c>
      <c r="V60" s="86">
        <f>'2.Métricas'!M54</f>
        <v>18</v>
      </c>
      <c r="W60" s="86">
        <f>'2.Métricas'!N54</f>
        <v>7</v>
      </c>
      <c r="X60" s="86">
        <f>'2.Métricas'!O54</f>
        <v>7</v>
      </c>
      <c r="Y60" s="86">
        <f>'2.Métricas'!P54</f>
        <v>3</v>
      </c>
      <c r="Z60" s="86">
        <f>'2.Métricas'!Q54</f>
        <v>26</v>
      </c>
      <c r="AA60" s="86">
        <f>'2.Métricas'!R54</f>
        <v>11</v>
      </c>
      <c r="AB60" s="86">
        <f>'2.Métricas'!S54</f>
        <v>23</v>
      </c>
      <c r="AC60" s="86">
        <f>'2.Métricas'!T54</f>
        <v>5</v>
      </c>
      <c r="AD60" s="86">
        <f>'2.Métricas'!U54</f>
        <v>8</v>
      </c>
      <c r="AE60" s="86">
        <f>'2.Métricas'!V54</f>
        <v>0</v>
      </c>
      <c r="AF60" s="86">
        <f>'2.Métricas'!W54</f>
        <v>0</v>
      </c>
      <c r="AG60" s="86">
        <f>'2.Métricas'!X54</f>
        <v>0</v>
      </c>
      <c r="AH60" s="86">
        <f>'2.Métricas'!Y54</f>
        <v>0</v>
      </c>
      <c r="AI60" s="86">
        <f>'2.Métricas'!Z54</f>
        <v>0</v>
      </c>
      <c r="AJ60" s="86">
        <f>'2.Métricas'!AA54</f>
        <v>0</v>
      </c>
      <c r="AK60" s="86">
        <f>'2.Métricas'!AB54</f>
        <v>0</v>
      </c>
      <c r="AL60" s="86">
        <f>'2.Métricas'!AC54</f>
        <v>0</v>
      </c>
      <c r="AM60" s="86">
        <f>'2.Métricas'!AD54</f>
        <v>0</v>
      </c>
    </row>
    <row r="61" spans="1:39" ht="15" customHeight="1" x14ac:dyDescent="0.3">
      <c r="A61" s="175"/>
      <c r="B61" s="122"/>
      <c r="C61" s="176"/>
      <c r="D61" s="123" t="s">
        <v>83</v>
      </c>
      <c r="E61" s="94" t="s">
        <v>81</v>
      </c>
      <c r="F61" s="91">
        <v>7</v>
      </c>
      <c r="G61" s="124">
        <f t="shared" si="19"/>
        <v>7</v>
      </c>
      <c r="H61" s="82" t="s">
        <v>80</v>
      </c>
      <c r="I61" s="82">
        <f t="shared" si="20"/>
        <v>9</v>
      </c>
      <c r="J61" s="95" t="s">
        <v>79</v>
      </c>
      <c r="K61" s="93">
        <v>9</v>
      </c>
      <c r="L61" s="86">
        <f>'2.Métricas'!C127</f>
        <v>0</v>
      </c>
      <c r="M61" s="86">
        <f>'2.Métricas'!D127</f>
        <v>0</v>
      </c>
      <c r="N61" s="86">
        <f>'2.Métricas'!E127</f>
        <v>17</v>
      </c>
      <c r="O61" s="86">
        <f>'2.Métricas'!F127</f>
        <v>10</v>
      </c>
      <c r="P61" s="86">
        <f>'2.Métricas'!G127</f>
        <v>3</v>
      </c>
      <c r="Q61" s="86">
        <f>'2.Métricas'!H127</f>
        <v>0</v>
      </c>
      <c r="R61" s="86">
        <f>'2.Métricas'!I127</f>
        <v>4</v>
      </c>
      <c r="S61" s="86">
        <f>'2.Métricas'!J127</f>
        <v>20</v>
      </c>
      <c r="T61" s="86">
        <f>'2.Métricas'!K127</f>
        <v>1</v>
      </c>
      <c r="U61" s="86">
        <f>'2.Métricas'!L127</f>
        <v>7</v>
      </c>
      <c r="V61" s="86">
        <f>'2.Métricas'!M127</f>
        <v>0</v>
      </c>
      <c r="W61" s="86">
        <f>'2.Métricas'!N127</f>
        <v>3</v>
      </c>
      <c r="X61" s="86">
        <f>'2.Métricas'!O127</f>
        <v>3</v>
      </c>
      <c r="Y61" s="86">
        <f>'2.Métricas'!P127</f>
        <v>1</v>
      </c>
      <c r="Z61" s="86">
        <f>'2.Métricas'!Q127</f>
        <v>3</v>
      </c>
      <c r="AA61" s="86">
        <f>'2.Métricas'!R127</f>
        <v>6</v>
      </c>
      <c r="AB61" s="86">
        <f>'2.Métricas'!S127</f>
        <v>2</v>
      </c>
      <c r="AC61" s="86">
        <f>'2.Métricas'!T127</f>
        <v>2</v>
      </c>
      <c r="AD61" s="86">
        <f>'2.Métricas'!U127</f>
        <v>7</v>
      </c>
      <c r="AE61" s="86">
        <f>'2.Métricas'!V127</f>
        <v>0</v>
      </c>
      <c r="AF61" s="86">
        <f>'2.Métricas'!W127</f>
        <v>0</v>
      </c>
      <c r="AG61" s="86">
        <f>'2.Métricas'!X127</f>
        <v>0</v>
      </c>
      <c r="AH61" s="86">
        <f>'2.Métricas'!Y127</f>
        <v>0</v>
      </c>
      <c r="AI61" s="86">
        <f>'2.Métricas'!Z127</f>
        <v>0</v>
      </c>
      <c r="AJ61" s="86">
        <f>'2.Métricas'!AA127</f>
        <v>0</v>
      </c>
      <c r="AK61" s="86">
        <f>'2.Métricas'!AB127</f>
        <v>0</v>
      </c>
      <c r="AL61" s="86">
        <f>'2.Métricas'!AC127</f>
        <v>0</v>
      </c>
      <c r="AM61" s="86">
        <f>'2.Métricas'!AD127</f>
        <v>0</v>
      </c>
    </row>
    <row r="62" spans="1:39" ht="15" customHeight="1" x14ac:dyDescent="0.3">
      <c r="A62" s="175"/>
      <c r="B62" s="122"/>
      <c r="C62" s="176"/>
      <c r="D62" s="123" t="s">
        <v>84</v>
      </c>
      <c r="E62" s="94" t="s">
        <v>81</v>
      </c>
      <c r="F62" s="91">
        <v>8</v>
      </c>
      <c r="G62" s="124">
        <f t="shared" si="19"/>
        <v>8</v>
      </c>
      <c r="H62" s="82" t="s">
        <v>80</v>
      </c>
      <c r="I62" s="82">
        <f t="shared" si="20"/>
        <v>10</v>
      </c>
      <c r="J62" s="95" t="s">
        <v>79</v>
      </c>
      <c r="K62" s="93">
        <v>10</v>
      </c>
      <c r="L62" s="86">
        <f>'2.Métricas'!C103</f>
        <v>0</v>
      </c>
      <c r="M62" s="86">
        <f>'2.Métricas'!D103</f>
        <v>0</v>
      </c>
      <c r="N62" s="86">
        <f>'2.Métricas'!E103</f>
        <v>11</v>
      </c>
      <c r="O62" s="86">
        <f>'2.Métricas'!F103</f>
        <v>15</v>
      </c>
      <c r="P62" s="86">
        <f>'2.Métricas'!G103</f>
        <v>17</v>
      </c>
      <c r="Q62" s="86">
        <f>'2.Métricas'!H103</f>
        <v>44</v>
      </c>
      <c r="R62" s="86">
        <f>'2.Métricas'!I103</f>
        <v>11</v>
      </c>
      <c r="S62" s="86">
        <f>'2.Métricas'!J103</f>
        <v>2</v>
      </c>
      <c r="T62" s="86">
        <f>'2.Métricas'!K103</f>
        <v>6</v>
      </c>
      <c r="U62" s="86">
        <f>'2.Métricas'!L103</f>
        <v>7</v>
      </c>
      <c r="V62" s="86">
        <f>'2.Métricas'!M103</f>
        <v>0</v>
      </c>
      <c r="W62" s="86">
        <f>'2.Métricas'!N103</f>
        <v>44</v>
      </c>
      <c r="X62" s="86">
        <f>'2.Métricas'!O103</f>
        <v>2</v>
      </c>
      <c r="Y62" s="86">
        <f>'2.Métricas'!P103</f>
        <v>12</v>
      </c>
      <c r="Z62" s="86">
        <f>'2.Métricas'!Q103</f>
        <v>32</v>
      </c>
      <c r="AA62" s="86">
        <f>'2.Métricas'!R103</f>
        <v>7</v>
      </c>
      <c r="AB62" s="86">
        <f>'2.Métricas'!S103</f>
        <v>25</v>
      </c>
      <c r="AC62" s="86">
        <f>'2.Métricas'!T103</f>
        <v>13</v>
      </c>
      <c r="AD62" s="86">
        <f>'2.Métricas'!U103</f>
        <v>12</v>
      </c>
      <c r="AE62" s="86">
        <f>'2.Métricas'!V103</f>
        <v>0</v>
      </c>
      <c r="AF62" s="86">
        <f>'2.Métricas'!W103</f>
        <v>0</v>
      </c>
      <c r="AG62" s="86">
        <f>'2.Métricas'!X103</f>
        <v>0</v>
      </c>
      <c r="AH62" s="86">
        <f>'2.Métricas'!Y103</f>
        <v>0</v>
      </c>
      <c r="AI62" s="86">
        <f>'2.Métricas'!Z103</f>
        <v>0</v>
      </c>
      <c r="AJ62" s="86">
        <f>'2.Métricas'!AA103</f>
        <v>0</v>
      </c>
      <c r="AK62" s="86">
        <f>'2.Métricas'!AB103</f>
        <v>0</v>
      </c>
      <c r="AL62" s="86">
        <f>'2.Métricas'!AC103</f>
        <v>0</v>
      </c>
      <c r="AM62" s="86">
        <f>'2.Métricas'!AD103</f>
        <v>0</v>
      </c>
    </row>
    <row r="63" spans="1:39" ht="15" customHeight="1" x14ac:dyDescent="0.3">
      <c r="A63" s="175"/>
      <c r="B63" s="122"/>
      <c r="C63" s="176"/>
      <c r="D63" s="123" t="s">
        <v>85</v>
      </c>
      <c r="E63" s="94" t="s">
        <v>81</v>
      </c>
      <c r="F63" s="91">
        <v>4</v>
      </c>
      <c r="G63" s="124">
        <f t="shared" si="19"/>
        <v>4</v>
      </c>
      <c r="H63" s="82" t="s">
        <v>80</v>
      </c>
      <c r="I63" s="82">
        <f t="shared" si="20"/>
        <v>6</v>
      </c>
      <c r="J63" s="95" t="s">
        <v>79</v>
      </c>
      <c r="K63" s="93">
        <v>6</v>
      </c>
      <c r="L63" s="86">
        <f>'2.Métricas'!C154</f>
        <v>0</v>
      </c>
      <c r="M63" s="86">
        <f>'2.Métricas'!D154</f>
        <v>3</v>
      </c>
      <c r="N63" s="86">
        <f>'2.Métricas'!E154</f>
        <v>18</v>
      </c>
      <c r="O63" s="86">
        <f>'2.Métricas'!F154</f>
        <v>4</v>
      </c>
      <c r="P63" s="86">
        <f>'2.Métricas'!G154</f>
        <v>8</v>
      </c>
      <c r="Q63" s="86">
        <f>'2.Métricas'!H154</f>
        <v>7</v>
      </c>
      <c r="R63" s="86">
        <f>'2.Métricas'!I154</f>
        <v>11</v>
      </c>
      <c r="S63" s="86">
        <f>'2.Métricas'!J154</f>
        <v>4</v>
      </c>
      <c r="T63" s="86">
        <f>'2.Métricas'!K154</f>
        <v>7</v>
      </c>
      <c r="U63" s="86">
        <f>'2.Métricas'!L154</f>
        <v>17</v>
      </c>
      <c r="V63" s="86">
        <f>'2.Métricas'!M154</f>
        <v>10</v>
      </c>
      <c r="W63" s="86">
        <f>'2.Métricas'!N154</f>
        <v>30</v>
      </c>
      <c r="X63" s="86">
        <f>'2.Métricas'!O154</f>
        <v>8</v>
      </c>
      <c r="Y63" s="86">
        <f>'2.Métricas'!P154</f>
        <v>10</v>
      </c>
      <c r="Z63" s="86">
        <f>'2.Métricas'!Q154</f>
        <v>17</v>
      </c>
      <c r="AA63" s="86">
        <f>'2.Métricas'!R154</f>
        <v>26</v>
      </c>
      <c r="AB63" s="86">
        <f>'2.Métricas'!S154</f>
        <v>14</v>
      </c>
      <c r="AC63" s="86">
        <f>'2.Métricas'!T154</f>
        <v>11</v>
      </c>
      <c r="AD63" s="86">
        <f>'2.Métricas'!U154</f>
        <v>9</v>
      </c>
      <c r="AE63" s="86">
        <f>'2.Métricas'!V154</f>
        <v>0</v>
      </c>
      <c r="AF63" s="86">
        <f>'2.Métricas'!W154</f>
        <v>0</v>
      </c>
      <c r="AG63" s="86">
        <f>'2.Métricas'!X154</f>
        <v>0</v>
      </c>
      <c r="AH63" s="86">
        <f>'2.Métricas'!Y154</f>
        <v>0</v>
      </c>
      <c r="AI63" s="86">
        <f>'2.Métricas'!Z154</f>
        <v>0</v>
      </c>
      <c r="AJ63" s="86">
        <f>'2.Métricas'!AA154</f>
        <v>0</v>
      </c>
      <c r="AK63" s="86">
        <f>'2.Métricas'!AB154</f>
        <v>0</v>
      </c>
      <c r="AL63" s="86">
        <f>'2.Métricas'!AC154</f>
        <v>0</v>
      </c>
      <c r="AM63" s="86">
        <f>'2.Métricas'!AD154</f>
        <v>0</v>
      </c>
    </row>
    <row r="64" spans="1:39" ht="15" customHeight="1" x14ac:dyDescent="0.3">
      <c r="A64" s="175"/>
      <c r="B64" s="122"/>
      <c r="C64" s="176"/>
      <c r="D64" s="123" t="s">
        <v>86</v>
      </c>
      <c r="E64" s="94" t="s">
        <v>81</v>
      </c>
      <c r="F64" s="91">
        <v>1</v>
      </c>
      <c r="G64" s="124">
        <f t="shared" si="19"/>
        <v>1</v>
      </c>
      <c r="H64" s="82" t="s">
        <v>80</v>
      </c>
      <c r="I64" s="82">
        <f t="shared" si="20"/>
        <v>2</v>
      </c>
      <c r="J64" s="95" t="s">
        <v>79</v>
      </c>
      <c r="K64" s="93">
        <v>2</v>
      </c>
      <c r="L64" s="86">
        <f>'2.Métricas'!C78</f>
        <v>0</v>
      </c>
      <c r="M64" s="86">
        <f>'2.Métricas'!D78</f>
        <v>1</v>
      </c>
      <c r="N64" s="86">
        <f>'2.Métricas'!E78</f>
        <v>1</v>
      </c>
      <c r="O64" s="86">
        <f>'2.Métricas'!F78</f>
        <v>1</v>
      </c>
      <c r="P64" s="86">
        <f>'2.Métricas'!G78</f>
        <v>7</v>
      </c>
      <c r="Q64" s="86">
        <f>'2.Métricas'!H78</f>
        <v>4</v>
      </c>
      <c r="R64" s="86">
        <f>'2.Métricas'!I78</f>
        <v>1</v>
      </c>
      <c r="S64" s="86">
        <f>'2.Métricas'!J78</f>
        <v>5</v>
      </c>
      <c r="T64" s="86">
        <f>'2.Métricas'!K78</f>
        <v>4</v>
      </c>
      <c r="U64" s="86">
        <f>'2.Métricas'!L78</f>
        <v>1</v>
      </c>
      <c r="V64" s="86">
        <f>'2.Métricas'!M78</f>
        <v>8</v>
      </c>
      <c r="W64" s="86">
        <f>'2.Métricas'!N78</f>
        <v>1</v>
      </c>
      <c r="X64" s="86">
        <f>'2.Métricas'!O78</f>
        <v>1</v>
      </c>
      <c r="Y64" s="86">
        <f>'2.Métricas'!P78</f>
        <v>1</v>
      </c>
      <c r="Z64" s="86">
        <f>'2.Métricas'!Q78</f>
        <v>9</v>
      </c>
      <c r="AA64" s="86">
        <f>'2.Métricas'!R78</f>
        <v>0</v>
      </c>
      <c r="AB64" s="86">
        <f>'2.Métricas'!S78</f>
        <v>1</v>
      </c>
      <c r="AC64" s="86">
        <f>'2.Métricas'!T78</f>
        <v>1</v>
      </c>
      <c r="AD64" s="86">
        <f>'2.Métricas'!U78</f>
        <v>0</v>
      </c>
      <c r="AE64" s="86">
        <f>'2.Métricas'!V78</f>
        <v>0</v>
      </c>
      <c r="AF64" s="86">
        <f>'2.Métricas'!W78</f>
        <v>0</v>
      </c>
      <c r="AG64" s="86">
        <f>'2.Métricas'!X78</f>
        <v>0</v>
      </c>
      <c r="AH64" s="86">
        <f>'2.Métricas'!Y78</f>
        <v>0</v>
      </c>
      <c r="AI64" s="86">
        <f>'2.Métricas'!Z78</f>
        <v>0</v>
      </c>
      <c r="AJ64" s="86">
        <f>'2.Métricas'!AA78</f>
        <v>0</v>
      </c>
      <c r="AK64" s="86">
        <f>'2.Métricas'!AB78</f>
        <v>0</v>
      </c>
      <c r="AL64" s="86">
        <f>'2.Métricas'!AC78</f>
        <v>0</v>
      </c>
      <c r="AM64" s="86">
        <f>'2.Métricas'!AD78</f>
        <v>0</v>
      </c>
    </row>
    <row r="65" spans="1:39" ht="15" customHeight="1" x14ac:dyDescent="0.3">
      <c r="A65" s="175"/>
      <c r="B65" s="122"/>
      <c r="C65" s="176" t="s">
        <v>10</v>
      </c>
      <c r="D65" s="123" t="s">
        <v>82</v>
      </c>
      <c r="E65" s="94" t="s">
        <v>81</v>
      </c>
      <c r="F65" s="132">
        <v>0</v>
      </c>
      <c r="G65" s="124">
        <f t="shared" si="19"/>
        <v>0</v>
      </c>
      <c r="H65" s="82" t="s">
        <v>80</v>
      </c>
      <c r="I65" s="82">
        <f t="shared" si="20"/>
        <v>0</v>
      </c>
      <c r="J65" s="95" t="s">
        <v>79</v>
      </c>
      <c r="K65" s="93">
        <v>0</v>
      </c>
      <c r="L65" s="86"/>
      <c r="M65" s="86">
        <f>'2.Métricas'!D155</f>
        <v>0</v>
      </c>
      <c r="N65" s="86">
        <f>'2.Métricas'!E155</f>
        <v>0</v>
      </c>
      <c r="O65" s="86">
        <f>'2.Métricas'!F155</f>
        <v>0</v>
      </c>
      <c r="P65" s="86">
        <f>'2.Métricas'!G155</f>
        <v>0</v>
      </c>
      <c r="Q65" s="86">
        <f>'2.Métricas'!H155</f>
        <v>0</v>
      </c>
      <c r="R65" s="86">
        <f>'2.Métricas'!I155</f>
        <v>0</v>
      </c>
      <c r="S65" s="86">
        <f>'2.Métricas'!J155</f>
        <v>0</v>
      </c>
      <c r="T65" s="86">
        <f>'2.Métricas'!K155</f>
        <v>0</v>
      </c>
      <c r="U65" s="86">
        <f>'2.Métricas'!L155</f>
        <v>0</v>
      </c>
      <c r="V65" s="86">
        <f>'2.Métricas'!M155</f>
        <v>0</v>
      </c>
      <c r="W65" s="86">
        <f>'2.Métricas'!N155</f>
        <v>0</v>
      </c>
      <c r="X65" s="86">
        <f>'2.Métricas'!O155</f>
        <v>0</v>
      </c>
      <c r="Y65" s="86">
        <f>'2.Métricas'!P155</f>
        <v>0</v>
      </c>
      <c r="Z65" s="86">
        <f>'2.Métricas'!Q155</f>
        <v>0</v>
      </c>
      <c r="AA65" s="86">
        <f>'2.Métricas'!R155</f>
        <v>0</v>
      </c>
      <c r="AB65" s="86">
        <f>'2.Métricas'!S155</f>
        <v>0</v>
      </c>
      <c r="AC65" s="86">
        <f>'2.Métricas'!T155</f>
        <v>21</v>
      </c>
      <c r="AD65" s="86">
        <f>'2.Métricas'!U155</f>
        <v>0</v>
      </c>
      <c r="AE65" s="86">
        <f>'2.Métricas'!V155</f>
        <v>0</v>
      </c>
      <c r="AF65" s="86">
        <f>'2.Métricas'!W155</f>
        <v>0</v>
      </c>
      <c r="AG65" s="86">
        <f>'2.Métricas'!X155</f>
        <v>0</v>
      </c>
      <c r="AH65" s="86">
        <f>'2.Métricas'!Y155</f>
        <v>0</v>
      </c>
      <c r="AI65" s="86">
        <f>'2.Métricas'!Z155</f>
        <v>0</v>
      </c>
      <c r="AJ65" s="86">
        <f>'2.Métricas'!AA155</f>
        <v>0</v>
      </c>
      <c r="AK65" s="86">
        <f>'2.Métricas'!AB155</f>
        <v>0</v>
      </c>
      <c r="AL65" s="86">
        <f>'2.Métricas'!AC155</f>
        <v>0</v>
      </c>
      <c r="AM65" s="86">
        <f>'2.Métricas'!AD155</f>
        <v>0</v>
      </c>
    </row>
    <row r="66" spans="1:39" ht="15" customHeight="1" x14ac:dyDescent="0.3">
      <c r="A66" s="175"/>
      <c r="B66" s="122"/>
      <c r="C66" s="176"/>
      <c r="D66" s="123" t="s">
        <v>83</v>
      </c>
      <c r="E66" s="94" t="s">
        <v>81</v>
      </c>
      <c r="F66" s="132">
        <v>0</v>
      </c>
      <c r="G66" s="124">
        <f t="shared" si="19"/>
        <v>0</v>
      </c>
      <c r="H66" s="82" t="s">
        <v>80</v>
      </c>
      <c r="I66" s="82">
        <f t="shared" si="20"/>
        <v>0</v>
      </c>
      <c r="J66" s="95" t="s">
        <v>79</v>
      </c>
      <c r="K66" s="93">
        <v>0</v>
      </c>
      <c r="L66" s="86"/>
      <c r="M66" s="86">
        <f>'2.Métricas'!D128</f>
        <v>0</v>
      </c>
      <c r="N66" s="86">
        <f>'2.Métricas'!E128</f>
        <v>0</v>
      </c>
      <c r="O66" s="86">
        <f>'2.Métricas'!F128</f>
        <v>0</v>
      </c>
      <c r="P66" s="86">
        <f>'2.Métricas'!G128</f>
        <v>0</v>
      </c>
      <c r="Q66" s="86">
        <f>'2.Métricas'!H128</f>
        <v>0</v>
      </c>
      <c r="R66" s="86">
        <f>'2.Métricas'!I128</f>
        <v>0</v>
      </c>
      <c r="S66" s="86">
        <f>'2.Métricas'!J128</f>
        <v>0</v>
      </c>
      <c r="T66" s="86">
        <f>'2.Métricas'!K128</f>
        <v>0</v>
      </c>
      <c r="U66" s="86">
        <f>'2.Métricas'!L128</f>
        <v>0</v>
      </c>
      <c r="V66" s="86">
        <f>'2.Métricas'!M128</f>
        <v>0</v>
      </c>
      <c r="W66" s="86">
        <f>'2.Métricas'!N128</f>
        <v>0</v>
      </c>
      <c r="X66" s="86">
        <f>'2.Métricas'!O128</f>
        <v>0</v>
      </c>
      <c r="Y66" s="86">
        <f>'2.Métricas'!P128</f>
        <v>0</v>
      </c>
      <c r="Z66" s="86">
        <f>'2.Métricas'!Q128</f>
        <v>0</v>
      </c>
      <c r="AA66" s="86">
        <f>'2.Métricas'!R128</f>
        <v>0</v>
      </c>
      <c r="AB66" s="86">
        <f>'2.Métricas'!S128</f>
        <v>0</v>
      </c>
      <c r="AC66" s="86">
        <f>'2.Métricas'!T128</f>
        <v>0</v>
      </c>
      <c r="AD66" s="86">
        <f>'2.Métricas'!U128</f>
        <v>0</v>
      </c>
      <c r="AE66" s="86">
        <f>'2.Métricas'!V128</f>
        <v>0</v>
      </c>
      <c r="AF66" s="86">
        <f>'2.Métricas'!W128</f>
        <v>0</v>
      </c>
      <c r="AG66" s="86">
        <f>'2.Métricas'!X128</f>
        <v>0</v>
      </c>
      <c r="AH66" s="86">
        <f>'2.Métricas'!Y128</f>
        <v>0</v>
      </c>
      <c r="AI66" s="86">
        <f>'2.Métricas'!Z128</f>
        <v>0</v>
      </c>
      <c r="AJ66" s="86">
        <f>'2.Métricas'!AA128</f>
        <v>0</v>
      </c>
      <c r="AK66" s="86">
        <f>'2.Métricas'!AB128</f>
        <v>0</v>
      </c>
      <c r="AL66" s="86">
        <f>'2.Métricas'!AC128</f>
        <v>0</v>
      </c>
      <c r="AM66" s="86">
        <f>'2.Métricas'!AD128</f>
        <v>0</v>
      </c>
    </row>
    <row r="67" spans="1:39" ht="15" customHeight="1" x14ac:dyDescent="0.3">
      <c r="A67" s="175"/>
      <c r="B67" s="122"/>
      <c r="C67" s="176"/>
      <c r="D67" s="123" t="s">
        <v>84</v>
      </c>
      <c r="E67" s="94" t="s">
        <v>81</v>
      </c>
      <c r="F67" s="132">
        <v>0</v>
      </c>
      <c r="G67" s="124">
        <f t="shared" si="19"/>
        <v>0</v>
      </c>
      <c r="H67" s="82" t="s">
        <v>80</v>
      </c>
      <c r="I67" s="82">
        <f t="shared" si="20"/>
        <v>0</v>
      </c>
      <c r="J67" s="95" t="s">
        <v>79</v>
      </c>
      <c r="K67" s="93">
        <v>0</v>
      </c>
      <c r="L67" s="86"/>
      <c r="M67" s="86">
        <f>'2.Métricas'!D104</f>
        <v>0</v>
      </c>
      <c r="N67" s="86">
        <f>'2.Métricas'!E104</f>
        <v>0</v>
      </c>
      <c r="O67" s="86">
        <f>'2.Métricas'!F104</f>
        <v>0</v>
      </c>
      <c r="P67" s="86">
        <f>'2.Métricas'!G104</f>
        <v>0</v>
      </c>
      <c r="Q67" s="86">
        <f>'2.Métricas'!H104</f>
        <v>0</v>
      </c>
      <c r="R67" s="86">
        <f>'2.Métricas'!I104</f>
        <v>0</v>
      </c>
      <c r="S67" s="86">
        <f>'2.Métricas'!J104</f>
        <v>0</v>
      </c>
      <c r="T67" s="86">
        <f>'2.Métricas'!K104</f>
        <v>0</v>
      </c>
      <c r="U67" s="86">
        <f>'2.Métricas'!L104</f>
        <v>0</v>
      </c>
      <c r="V67" s="86">
        <f>'2.Métricas'!M104</f>
        <v>0</v>
      </c>
      <c r="W67" s="86">
        <f>'2.Métricas'!N104</f>
        <v>0</v>
      </c>
      <c r="X67" s="86">
        <f>'2.Métricas'!O104</f>
        <v>0</v>
      </c>
      <c r="Y67" s="86">
        <f>'2.Métricas'!P104</f>
        <v>0</v>
      </c>
      <c r="Z67" s="86">
        <f>'2.Métricas'!Q104</f>
        <v>0</v>
      </c>
      <c r="AA67" s="86">
        <f>'2.Métricas'!R104</f>
        <v>0</v>
      </c>
      <c r="AB67" s="86">
        <f>'2.Métricas'!S104</f>
        <v>0</v>
      </c>
      <c r="AC67" s="86">
        <f>'2.Métricas'!T104</f>
        <v>16</v>
      </c>
      <c r="AD67" s="86">
        <f>'2.Métricas'!U104</f>
        <v>19</v>
      </c>
      <c r="AE67" s="86">
        <f>'2.Métricas'!V104</f>
        <v>0</v>
      </c>
      <c r="AF67" s="86">
        <f>'2.Métricas'!W104</f>
        <v>0</v>
      </c>
      <c r="AG67" s="86">
        <f>'2.Métricas'!X104</f>
        <v>0</v>
      </c>
      <c r="AH67" s="86">
        <f>'2.Métricas'!Y104</f>
        <v>0</v>
      </c>
      <c r="AI67" s="86">
        <f>'2.Métricas'!Z104</f>
        <v>0</v>
      </c>
      <c r="AJ67" s="86">
        <f>'2.Métricas'!AA104</f>
        <v>0</v>
      </c>
      <c r="AK67" s="86">
        <f>'2.Métricas'!AB104</f>
        <v>0</v>
      </c>
      <c r="AL67" s="86">
        <f>'2.Métricas'!AC104</f>
        <v>0</v>
      </c>
      <c r="AM67" s="86">
        <f>'2.Métricas'!AD104</f>
        <v>0</v>
      </c>
    </row>
    <row r="68" spans="1:39" ht="15" customHeight="1" x14ac:dyDescent="0.3">
      <c r="A68" s="175"/>
      <c r="B68" s="122"/>
      <c r="C68" s="176"/>
      <c r="D68" s="123" t="s">
        <v>85</v>
      </c>
      <c r="E68" s="94" t="s">
        <v>81</v>
      </c>
      <c r="F68" s="132">
        <v>0</v>
      </c>
      <c r="G68" s="124">
        <f t="shared" si="19"/>
        <v>0</v>
      </c>
      <c r="H68" s="82" t="s">
        <v>80</v>
      </c>
      <c r="I68" s="82">
        <f t="shared" si="20"/>
        <v>0</v>
      </c>
      <c r="J68" s="95" t="s">
        <v>79</v>
      </c>
      <c r="K68" s="93">
        <v>0</v>
      </c>
      <c r="L68" s="86"/>
      <c r="M68" s="86">
        <f>'2.Métricas'!D55</f>
        <v>0</v>
      </c>
      <c r="N68" s="86">
        <f>'2.Métricas'!E55</f>
        <v>0</v>
      </c>
      <c r="O68" s="86">
        <f>'2.Métricas'!F55</f>
        <v>0</v>
      </c>
      <c r="P68" s="86">
        <f>'2.Métricas'!G55</f>
        <v>0</v>
      </c>
      <c r="Q68" s="86">
        <f>'2.Métricas'!H55</f>
        <v>0</v>
      </c>
      <c r="R68" s="86">
        <f>'2.Métricas'!I55</f>
        <v>0</v>
      </c>
      <c r="S68" s="86">
        <f>'2.Métricas'!J55</f>
        <v>0</v>
      </c>
      <c r="T68" s="86">
        <f>'2.Métricas'!K55</f>
        <v>0</v>
      </c>
      <c r="U68" s="86">
        <f>'2.Métricas'!L55</f>
        <v>0</v>
      </c>
      <c r="V68" s="86">
        <f>'2.Métricas'!M55</f>
        <v>0</v>
      </c>
      <c r="W68" s="86">
        <f>'2.Métricas'!N55</f>
        <v>0</v>
      </c>
      <c r="X68" s="86">
        <f>'2.Métricas'!O55</f>
        <v>0</v>
      </c>
      <c r="Y68" s="86">
        <f>'2.Métricas'!P55</f>
        <v>0</v>
      </c>
      <c r="Z68" s="86">
        <f>'2.Métricas'!Q55</f>
        <v>0</v>
      </c>
      <c r="AA68" s="86">
        <f>'2.Métricas'!R55</f>
        <v>0</v>
      </c>
      <c r="AB68" s="86">
        <f>'2.Métricas'!S55</f>
        <v>0</v>
      </c>
      <c r="AC68" s="86">
        <f>'2.Métricas'!T55</f>
        <v>15</v>
      </c>
      <c r="AD68" s="86">
        <f>'2.Métricas'!U55</f>
        <v>0</v>
      </c>
      <c r="AE68" s="86">
        <f>'2.Métricas'!V55</f>
        <v>0</v>
      </c>
      <c r="AF68" s="86">
        <f>'2.Métricas'!W55</f>
        <v>0</v>
      </c>
      <c r="AG68" s="86">
        <f>'2.Métricas'!X55</f>
        <v>0</v>
      </c>
      <c r="AH68" s="86">
        <f>'2.Métricas'!Y55</f>
        <v>0</v>
      </c>
      <c r="AI68" s="86">
        <f>'2.Métricas'!Z55</f>
        <v>0</v>
      </c>
      <c r="AJ68" s="86">
        <f>'2.Métricas'!AA55</f>
        <v>0</v>
      </c>
      <c r="AK68" s="86">
        <f>'2.Métricas'!AB55</f>
        <v>0</v>
      </c>
      <c r="AL68" s="86">
        <f>'2.Métricas'!AC55</f>
        <v>0</v>
      </c>
      <c r="AM68" s="86">
        <f>'2.Métricas'!AD55</f>
        <v>0</v>
      </c>
    </row>
    <row r="69" spans="1:39" ht="15" customHeight="1" x14ac:dyDescent="0.3">
      <c r="A69" s="175"/>
      <c r="B69" s="122"/>
      <c r="C69" s="176"/>
      <c r="D69" s="123" t="s">
        <v>86</v>
      </c>
      <c r="E69" s="94" t="s">
        <v>81</v>
      </c>
      <c r="F69" s="132">
        <v>0</v>
      </c>
      <c r="G69" s="124">
        <f t="shared" si="19"/>
        <v>0</v>
      </c>
      <c r="H69" s="82" t="s">
        <v>80</v>
      </c>
      <c r="I69" s="82">
        <f t="shared" si="20"/>
        <v>0</v>
      </c>
      <c r="J69" s="95" t="s">
        <v>79</v>
      </c>
      <c r="K69" s="93">
        <v>0</v>
      </c>
      <c r="L69" s="86"/>
      <c r="M69" s="86">
        <f>'2.Métricas'!D80</f>
        <v>0</v>
      </c>
      <c r="N69" s="86">
        <f>'2.Métricas'!E80</f>
        <v>0</v>
      </c>
      <c r="O69" s="86">
        <f>'2.Métricas'!F80</f>
        <v>0</v>
      </c>
      <c r="P69" s="86">
        <f>'2.Métricas'!G80</f>
        <v>0</v>
      </c>
      <c r="Q69" s="86">
        <f>'2.Métricas'!H80</f>
        <v>0</v>
      </c>
      <c r="R69" s="86">
        <f>'2.Métricas'!I80</f>
        <v>0</v>
      </c>
      <c r="S69" s="86">
        <f>'2.Métricas'!J80</f>
        <v>0</v>
      </c>
      <c r="T69" s="86">
        <f>'2.Métricas'!K80</f>
        <v>0</v>
      </c>
      <c r="U69" s="86">
        <f>'2.Métricas'!L80</f>
        <v>0</v>
      </c>
      <c r="V69" s="86">
        <f>'2.Métricas'!M80</f>
        <v>0</v>
      </c>
      <c r="W69" s="86">
        <f>'2.Métricas'!N80</f>
        <v>0</v>
      </c>
      <c r="X69" s="86">
        <f>'2.Métricas'!O80</f>
        <v>0</v>
      </c>
      <c r="Y69" s="86">
        <f>'2.Métricas'!P80</f>
        <v>0</v>
      </c>
      <c r="Z69" s="86">
        <f>'2.Métricas'!Q80</f>
        <v>0</v>
      </c>
      <c r="AA69" s="86">
        <f>'2.Métricas'!R80</f>
        <v>0</v>
      </c>
      <c r="AB69" s="86">
        <f>'2.Métricas'!S80</f>
        <v>0</v>
      </c>
      <c r="AC69" s="86">
        <f>'2.Métricas'!T80</f>
        <v>0</v>
      </c>
      <c r="AD69" s="86">
        <f>'2.Métricas'!U80</f>
        <v>0</v>
      </c>
      <c r="AE69" s="86">
        <f>'2.Métricas'!V80</f>
        <v>0</v>
      </c>
      <c r="AF69" s="86">
        <f>'2.Métricas'!W80</f>
        <v>0</v>
      </c>
      <c r="AG69" s="86">
        <f>'2.Métricas'!X80</f>
        <v>0</v>
      </c>
      <c r="AH69" s="86">
        <f>'2.Métricas'!Y80</f>
        <v>0</v>
      </c>
      <c r="AI69" s="86">
        <f>'2.Métricas'!Z80</f>
        <v>0</v>
      </c>
      <c r="AJ69" s="86">
        <f>'2.Métricas'!AA80</f>
        <v>0</v>
      </c>
      <c r="AK69" s="86">
        <f>'2.Métricas'!AB80</f>
        <v>0</v>
      </c>
      <c r="AL69" s="86">
        <f>'2.Métricas'!AC80</f>
        <v>0</v>
      </c>
      <c r="AM69" s="86">
        <f>'2.Métricas'!AD80</f>
        <v>0</v>
      </c>
    </row>
    <row r="70" spans="1:39" ht="58.5" customHeight="1" x14ac:dyDescent="0.3">
      <c r="A70" s="175"/>
      <c r="B70" s="111">
        <v>14</v>
      </c>
      <c r="C70" s="125" t="s">
        <v>116</v>
      </c>
      <c r="D70" s="126" t="s">
        <v>117</v>
      </c>
      <c r="E70" s="94" t="s">
        <v>81</v>
      </c>
      <c r="F70" s="114">
        <v>0.95</v>
      </c>
      <c r="G70" s="133">
        <v>0.95</v>
      </c>
      <c r="H70" s="82" t="s">
        <v>80</v>
      </c>
      <c r="I70" s="99">
        <v>1</v>
      </c>
      <c r="J70" s="95" t="s">
        <v>79</v>
      </c>
      <c r="K70" s="100">
        <v>1</v>
      </c>
      <c r="L70" s="101">
        <f>IF('2.Métricas'!C29=0,0,'2.Métricas'!C26/'2.Métricas'!C29)</f>
        <v>0</v>
      </c>
      <c r="M70" s="101">
        <f>IF('2.Métricas'!D29=0,0,'2.Métricas'!D26/'2.Métricas'!D29)</f>
        <v>0.5</v>
      </c>
      <c r="N70" s="101">
        <f>IF('2.Métricas'!E29=0,0,'2.Métricas'!E26/'2.Métricas'!E29)</f>
        <v>1.4583333333333333</v>
      </c>
      <c r="O70" s="101">
        <f>IF('2.Métricas'!F29=0,0,'2.Métricas'!F26/'2.Métricas'!F29)</f>
        <v>1.2890625</v>
      </c>
      <c r="P70" s="101">
        <f>IF('2.Métricas'!G29=0,0,'2.Métricas'!G26/'2.Métricas'!G29)</f>
        <v>1.8465909090909089</v>
      </c>
      <c r="Q70" s="101">
        <f>IF('2.Métricas'!H29=0,0,'2.Métricas'!H26/'2.Métricas'!H29)</f>
        <v>2.125</v>
      </c>
      <c r="R70" s="101">
        <f>IF('2.Métricas'!I29=0,0,'2.Métricas'!I26/'2.Métricas'!I29)</f>
        <v>1.1363636363636362</v>
      </c>
      <c r="S70" s="101">
        <f>IF('2.Métricas'!J29=0,0,'2.Métricas'!J26/'2.Métricas'!J29)</f>
        <v>1.40625</v>
      </c>
      <c r="T70" s="101">
        <f>IF('2.Métricas'!K29=0,0,'2.Métricas'!K26/'2.Métricas'!K29)</f>
        <v>0.56547619047619047</v>
      </c>
      <c r="U70" s="101">
        <f>IF('2.Métricas'!L29=0,0,'2.Métricas'!L26/'2.Métricas'!L29)</f>
        <v>1.0597826086956521</v>
      </c>
      <c r="V70" s="101">
        <f>IF('2.Métricas'!M29=0,0,'2.Métricas'!M26/'2.Métricas'!M29)</f>
        <v>1.0714285714285714</v>
      </c>
      <c r="W70" s="101">
        <f>IF('2.Métricas'!N29=0,0,'2.Métricas'!N26/'2.Métricas'!N29)</f>
        <v>3.5416666666666665</v>
      </c>
      <c r="X70" s="101">
        <f>IF('2.Métricas'!O29=0,0,'2.Métricas'!O26/'2.Métricas'!O29)</f>
        <v>0.77205882352941169</v>
      </c>
      <c r="Y70" s="101">
        <f>IF('2.Métricas'!P29=0,0,'2.Métricas'!P26/'2.Métricas'!P29)</f>
        <v>1.0227272727272727</v>
      </c>
      <c r="Z70" s="101">
        <f>IF('2.Métricas'!Q29=0,0,'2.Métricas'!Q26/'2.Métricas'!Q29)</f>
        <v>3.1985294117647056</v>
      </c>
      <c r="AA70" s="101">
        <f>IF('2.Métricas'!R29=0,0,'2.Métricas'!R26/'2.Métricas'!R29)</f>
        <v>1.838235294117647</v>
      </c>
      <c r="AB70" s="101">
        <f>IF('2.Métricas'!S29=0,0,'2.Métricas'!S26/'2.Métricas'!S29)</f>
        <v>2.3897058823529411</v>
      </c>
      <c r="AC70" s="101">
        <f>IF('2.Métricas'!T29=0,0,'2.Métricas'!T26/'2.Métricas'!T29)</f>
        <v>0.93023255813953487</v>
      </c>
      <c r="AD70" s="101">
        <f>IF('2.Métricas'!U29=0,0,'2.Métricas'!U26/'2.Métricas'!U29)</f>
        <v>1.0227272727272727</v>
      </c>
      <c r="AE70" s="101">
        <f>IF('2.Métricas'!V29=0,0,'2.Métricas'!V26/'2.Métricas'!V29)</f>
        <v>0</v>
      </c>
      <c r="AF70" s="101">
        <f>IF('2.Métricas'!W29=0,0,'2.Métricas'!W26/'2.Métricas'!W29)</f>
        <v>0</v>
      </c>
      <c r="AG70" s="101">
        <f>IF('2.Métricas'!X29=0,0,'2.Métricas'!X26/'2.Métricas'!X29)</f>
        <v>0</v>
      </c>
      <c r="AH70" s="101">
        <f>IF('2.Métricas'!Y29=0,0,'2.Métricas'!Y26/'2.Métricas'!Y29)</f>
        <v>0</v>
      </c>
      <c r="AI70" s="101">
        <f>IF('2.Métricas'!Z29=0,0,'2.Métricas'!Z26/'2.Métricas'!Z29)</f>
        <v>0</v>
      </c>
      <c r="AJ70" s="101">
        <f>IF('2.Métricas'!AA29=0,0,'2.Métricas'!AA26/'2.Métricas'!AA29)</f>
        <v>0</v>
      </c>
      <c r="AK70" s="101">
        <f>IF('2.Métricas'!AB29=0,0,'2.Métricas'!AB26/'2.Métricas'!AB29)</f>
        <v>0</v>
      </c>
      <c r="AL70" s="101">
        <f>IF('2.Métricas'!AC29=0,0,'2.Métricas'!AC26/'2.Métricas'!AC29)</f>
        <v>0</v>
      </c>
      <c r="AM70" s="101">
        <f>IF('2.Métricas'!AD29=0,0,'2.Métricas'!AD26/'2.Métricas'!AD29)</f>
        <v>0</v>
      </c>
    </row>
    <row r="71" spans="1:39" ht="15" customHeight="1" x14ac:dyDescent="0.3">
      <c r="A71" s="175"/>
      <c r="B71" s="123"/>
      <c r="C71" s="123" t="s">
        <v>39</v>
      </c>
      <c r="D71" s="131"/>
      <c r="E71" s="94" t="s">
        <v>81</v>
      </c>
      <c r="F71" s="114">
        <v>0.95</v>
      </c>
      <c r="G71" s="133">
        <v>0.95</v>
      </c>
      <c r="H71" s="82" t="s">
        <v>80</v>
      </c>
      <c r="I71" s="99">
        <v>1</v>
      </c>
      <c r="J71" s="95" t="s">
        <v>79</v>
      </c>
      <c r="K71" s="100">
        <v>1</v>
      </c>
      <c r="L71" s="101">
        <f>IF('2.Métricas'!C30=0,0,'2.Métricas'!C27/'2.Métricas'!C30)</f>
        <v>0</v>
      </c>
      <c r="M71" s="101">
        <f>IF('2.Métricas'!D30=0,0,'2.Métricas'!D27/'2.Métricas'!D30)</f>
        <v>0.5</v>
      </c>
      <c r="N71" s="101">
        <f>IF('2.Métricas'!E30=0,0,'2.Métricas'!E27/'2.Métricas'!E30)</f>
        <v>1.4583333333333333</v>
      </c>
      <c r="O71" s="101">
        <f>IF('2.Métricas'!F30=0,0,'2.Métricas'!F27/'2.Métricas'!F30)</f>
        <v>1.2890625</v>
      </c>
      <c r="P71" s="101">
        <f>IF('2.Métricas'!G30=0,0,'2.Métricas'!G27/'2.Métricas'!G30)</f>
        <v>1.8465909090909089</v>
      </c>
      <c r="Q71" s="101">
        <f>IF('2.Métricas'!H30=0,0,'2.Métricas'!H27/'2.Métricas'!H30)</f>
        <v>2.125</v>
      </c>
      <c r="R71" s="101">
        <f>IF('2.Métricas'!I30=0,0,'2.Métricas'!I27/'2.Métricas'!I30)</f>
        <v>1.1363636363636362</v>
      </c>
      <c r="S71" s="101">
        <f>IF('2.Métricas'!J30=0,0,'2.Métricas'!J27/'2.Métricas'!J30)</f>
        <v>1.40625</v>
      </c>
      <c r="T71" s="101">
        <f>IF('2.Métricas'!K30=0,0,'2.Métricas'!K27/'2.Métricas'!K30)</f>
        <v>0.56547619047619047</v>
      </c>
      <c r="U71" s="101">
        <f>IF('2.Métricas'!L30=0,0,'2.Métricas'!L27/'2.Métricas'!L30)</f>
        <v>1.0597826086956521</v>
      </c>
      <c r="V71" s="101">
        <f>IF('2.Métricas'!M30=0,0,'2.Métricas'!M27/'2.Métricas'!M30)</f>
        <v>1.0714285714285714</v>
      </c>
      <c r="W71" s="101">
        <f>IF('2.Métricas'!N30=0,0,'2.Métricas'!N27/'2.Métricas'!N30)</f>
        <v>3.5416666666666665</v>
      </c>
      <c r="X71" s="101">
        <f>IF('2.Métricas'!O30=0,0,'2.Métricas'!O27/'2.Métricas'!O30)</f>
        <v>0.77205882352941169</v>
      </c>
      <c r="Y71" s="101">
        <f>IF('2.Métricas'!P30=0,0,'2.Métricas'!P27/'2.Métricas'!P30)</f>
        <v>1.0227272727272727</v>
      </c>
      <c r="Z71" s="101">
        <f>IF('2.Métricas'!Q30=0,0,'2.Métricas'!Q27/'2.Métricas'!Q30)</f>
        <v>3.1985294117647056</v>
      </c>
      <c r="AA71" s="101">
        <f>IF('2.Métricas'!R30=0,0,'2.Métricas'!R27/'2.Métricas'!R30)</f>
        <v>1.838235294117647</v>
      </c>
      <c r="AB71" s="101">
        <f>IF('2.Métricas'!S30=0,0,'2.Métricas'!S27/'2.Métricas'!S30)</f>
        <v>2.3897058823529411</v>
      </c>
      <c r="AC71" s="101">
        <f>IF('2.Métricas'!T30=0,0,'2.Métricas'!T27/'2.Métricas'!T30)</f>
        <v>0.93023255813953487</v>
      </c>
      <c r="AD71" s="101">
        <f>IF('2.Métricas'!U30=0,0,'2.Métricas'!U27/'2.Métricas'!U30)</f>
        <v>1.0227272727272727</v>
      </c>
      <c r="AE71" s="101">
        <f>IF('2.Métricas'!V30=0,0,'2.Métricas'!V27/'2.Métricas'!V30)</f>
        <v>0</v>
      </c>
      <c r="AF71" s="101">
        <f>IF('2.Métricas'!W30=0,0,'2.Métricas'!W27/'2.Métricas'!W30)</f>
        <v>0</v>
      </c>
      <c r="AG71" s="101">
        <f>IF('2.Métricas'!X30=0,0,'2.Métricas'!X27/'2.Métricas'!X30)</f>
        <v>0</v>
      </c>
      <c r="AH71" s="101">
        <f>IF('2.Métricas'!Y30=0,0,'2.Métricas'!Y27/'2.Métricas'!Y30)</f>
        <v>0</v>
      </c>
      <c r="AI71" s="101">
        <f>IF('2.Métricas'!Z30=0,0,'2.Métricas'!Z27/'2.Métricas'!Z30)</f>
        <v>0</v>
      </c>
      <c r="AJ71" s="101">
        <f>IF('2.Métricas'!AA30=0,0,'2.Métricas'!AA27/'2.Métricas'!AA30)</f>
        <v>0</v>
      </c>
      <c r="AK71" s="101">
        <f>IF('2.Métricas'!AB30=0,0,'2.Métricas'!AB27/'2.Métricas'!AB30)</f>
        <v>0</v>
      </c>
      <c r="AL71" s="101">
        <f>IF('2.Métricas'!AC30=0,0,'2.Métricas'!AC27/'2.Métricas'!AC30)</f>
        <v>0</v>
      </c>
      <c r="AM71" s="101">
        <f>IF('2.Métricas'!AD30=0,0,'2.Métricas'!AD27/'2.Métricas'!AD30)</f>
        <v>0</v>
      </c>
    </row>
    <row r="72" spans="1:39" ht="15" x14ac:dyDescent="0.3">
      <c r="A72" s="134"/>
      <c r="B72" s="123"/>
      <c r="C72" s="123" t="s">
        <v>10</v>
      </c>
      <c r="D72" s="131"/>
      <c r="E72" s="94" t="s">
        <v>81</v>
      </c>
      <c r="F72" s="114">
        <v>0.95</v>
      </c>
      <c r="G72" s="133">
        <v>0.95</v>
      </c>
      <c r="H72" s="82" t="s">
        <v>80</v>
      </c>
      <c r="I72" s="99">
        <v>1</v>
      </c>
      <c r="J72" s="95" t="s">
        <v>79</v>
      </c>
      <c r="K72" s="100">
        <v>1</v>
      </c>
      <c r="L72" s="135">
        <f>IF('2.Métricas'!C31=0,0,'2.Métricas'!C28/'2.Métricas'!C31)</f>
        <v>0</v>
      </c>
      <c r="M72" s="135">
        <f>IF('2.Métricas'!D31=0,0,'2.Métricas'!D28/'2.Métricas'!D31)</f>
        <v>0</v>
      </c>
      <c r="N72" s="135">
        <f>IF('2.Métricas'!E31=0,0,'2.Métricas'!E28/'2.Métricas'!E31)</f>
        <v>0</v>
      </c>
      <c r="O72" s="135">
        <f>IF('2.Métricas'!F31=0,0,'2.Métricas'!F28/'2.Métricas'!F31)</f>
        <v>0</v>
      </c>
      <c r="P72" s="135">
        <f>IF('2.Métricas'!G31=0,0,'2.Métricas'!G28/'2.Métricas'!G31)</f>
        <v>0</v>
      </c>
      <c r="Q72" s="135">
        <f>IF('2.Métricas'!H31=0,0,'2.Métricas'!H28/'2.Métricas'!H31)</f>
        <v>0</v>
      </c>
      <c r="R72" s="135">
        <f>IF('2.Métricas'!I31=0,0,'2.Métricas'!I28/'2.Métricas'!I31)</f>
        <v>0</v>
      </c>
      <c r="S72" s="135">
        <f>IF('2.Métricas'!J31=0,0,'2.Métricas'!J28/'2.Métricas'!J31)</f>
        <v>0</v>
      </c>
      <c r="T72" s="135">
        <f>IF('2.Métricas'!K31=0,0,'2.Métricas'!K28/'2.Métricas'!K31)</f>
        <v>0</v>
      </c>
      <c r="U72" s="135">
        <f>IF('2.Métricas'!L31=0,0,'2.Métricas'!L28/'2.Métricas'!L31)</f>
        <v>0</v>
      </c>
      <c r="V72" s="135">
        <f>IF('2.Métricas'!M31=0,0,'2.Métricas'!M28/'2.Métricas'!M31)</f>
        <v>0</v>
      </c>
      <c r="W72" s="135">
        <f>IF('2.Métricas'!N31=0,0,'2.Métricas'!N28/'2.Métricas'!N31)</f>
        <v>0</v>
      </c>
      <c r="X72" s="135">
        <f>IF('2.Métricas'!O31=0,0,'2.Métricas'!O28/'2.Métricas'!O31)</f>
        <v>0</v>
      </c>
      <c r="Y72" s="135">
        <f>IF('2.Métricas'!P31=0,0,'2.Métricas'!P28/'2.Métricas'!P31)</f>
        <v>0</v>
      </c>
      <c r="Z72" s="135">
        <f>IF('2.Métricas'!Q31=0,0,'2.Métricas'!Q28/'2.Métricas'!Q31)</f>
        <v>0</v>
      </c>
      <c r="AA72" s="135">
        <f>IF('2.Métricas'!R31=0,0,'2.Métricas'!R28/'2.Métricas'!R31)</f>
        <v>0</v>
      </c>
      <c r="AB72" s="135">
        <f>IF('2.Métricas'!S31=0,0,'2.Métricas'!S28/'2.Métricas'!S31)</f>
        <v>0</v>
      </c>
      <c r="AC72" s="135">
        <f>IF('2.Métricas'!T31=0,0,'2.Métricas'!T28/'2.Métricas'!T31)</f>
        <v>0</v>
      </c>
      <c r="AD72" s="135">
        <f>IF('2.Métricas'!U31=0,0,'2.Métricas'!U28/'2.Métricas'!U31)</f>
        <v>0</v>
      </c>
      <c r="AE72" s="135">
        <f>IF('2.Métricas'!V31=0,0,'2.Métricas'!V28/'2.Métricas'!V31)</f>
        <v>0</v>
      </c>
      <c r="AF72" s="135">
        <f>IF('2.Métricas'!W31=0,0,'2.Métricas'!W28/'2.Métricas'!W31)</f>
        <v>0</v>
      </c>
      <c r="AG72" s="135">
        <f>IF('2.Métricas'!X31=0,0,'2.Métricas'!X28/'2.Métricas'!X31)</f>
        <v>0</v>
      </c>
      <c r="AH72" s="135">
        <f>IF('2.Métricas'!Y31=0,0,'2.Métricas'!Y28/'2.Métricas'!Y31)</f>
        <v>0</v>
      </c>
      <c r="AI72" s="135">
        <f>IF('2.Métricas'!Z31=0,0,'2.Métricas'!Z28/'2.Métricas'!Z31)</f>
        <v>0</v>
      </c>
      <c r="AJ72" s="135">
        <f>IF('2.Métricas'!AA31=0,0,'2.Métricas'!AA28/'2.Métricas'!AA31)</f>
        <v>0</v>
      </c>
      <c r="AK72" s="135">
        <f>IF('2.Métricas'!AB31=0,0,'2.Métricas'!AB28/'2.Métricas'!AB31)</f>
        <v>0</v>
      </c>
      <c r="AL72" s="135">
        <f>IF('2.Métricas'!AC31=0,0,'2.Métricas'!AC28/'2.Métricas'!AC31)</f>
        <v>0</v>
      </c>
      <c r="AM72" s="135">
        <f>IF('2.Métricas'!AD31=0,0,'2.Métricas'!AD28/'2.Métricas'!AD31)</f>
        <v>0</v>
      </c>
    </row>
    <row r="74" spans="1:39" ht="15" customHeight="1" x14ac:dyDescent="0.3">
      <c r="A74" s="171" t="s">
        <v>118</v>
      </c>
      <c r="B74" s="171"/>
      <c r="C74" s="171"/>
      <c r="D74" s="171"/>
      <c r="E74" s="171"/>
      <c r="F74" s="171"/>
      <c r="G74" s="171"/>
      <c r="H74" s="171"/>
      <c r="I74" s="171"/>
      <c r="J74" s="171"/>
      <c r="K74" s="171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  <c r="AL74" s="136"/>
      <c r="AM74" s="136"/>
    </row>
    <row r="75" spans="1:39" ht="28.5" customHeight="1" x14ac:dyDescent="0.3">
      <c r="A75" s="137"/>
      <c r="B75" s="138">
        <v>15</v>
      </c>
      <c r="C75" s="139" t="s">
        <v>62</v>
      </c>
      <c r="D75" s="140"/>
      <c r="E75" s="79" t="s">
        <v>79</v>
      </c>
      <c r="F75" s="105">
        <v>5</v>
      </c>
      <c r="G75" s="106">
        <f>K75</f>
        <v>3</v>
      </c>
      <c r="H75" s="82" t="s">
        <v>80</v>
      </c>
      <c r="I75" s="141">
        <f>F75</f>
        <v>5</v>
      </c>
      <c r="J75" s="84" t="s">
        <v>81</v>
      </c>
      <c r="K75" s="142">
        <v>3</v>
      </c>
      <c r="L75" s="96">
        <f>'2.Métricas'!C143</f>
        <v>0</v>
      </c>
      <c r="M75" s="86">
        <f>'2.Métricas'!D129</f>
        <v>4</v>
      </c>
      <c r="N75" s="86">
        <f>'2.Métricas'!E129</f>
        <v>0</v>
      </c>
      <c r="O75" s="86">
        <f>'2.Métricas'!F129</f>
        <v>0</v>
      </c>
      <c r="P75" s="86">
        <f>'2.Métricas'!G129</f>
        <v>0</v>
      </c>
      <c r="Q75" s="86">
        <f>'2.Métricas'!H129</f>
        <v>3</v>
      </c>
      <c r="R75" s="86">
        <f>'2.Métricas'!I129</f>
        <v>1</v>
      </c>
      <c r="S75" s="86">
        <f>'2.Métricas'!J129</f>
        <v>1</v>
      </c>
      <c r="T75" s="86">
        <f>'2.Métricas'!K129</f>
        <v>0</v>
      </c>
      <c r="U75" s="86">
        <f>'2.Métricas'!L129</f>
        <v>0</v>
      </c>
      <c r="V75" s="86">
        <f>'2.Métricas'!M129</f>
        <v>0</v>
      </c>
      <c r="W75" s="86">
        <f>'2.Métricas'!N129</f>
        <v>0</v>
      </c>
      <c r="X75" s="86">
        <f>'2.Métricas'!O129</f>
        <v>0</v>
      </c>
      <c r="Y75" s="86">
        <f>'2.Métricas'!P129</f>
        <v>0</v>
      </c>
      <c r="Z75" s="86">
        <f>'2.Métricas'!Q129</f>
        <v>2</v>
      </c>
      <c r="AA75" s="86">
        <f>'2.Métricas'!R129</f>
        <v>1</v>
      </c>
      <c r="AB75" s="86">
        <f>'2.Métricas'!S129</f>
        <v>1</v>
      </c>
      <c r="AC75" s="86">
        <f>'2.Métricas'!T129</f>
        <v>4</v>
      </c>
      <c r="AD75" s="86">
        <f>'2.Métricas'!U129</f>
        <v>5</v>
      </c>
      <c r="AE75" s="86">
        <f>'2.Métricas'!V129</f>
        <v>0</v>
      </c>
      <c r="AF75" s="86">
        <f>'2.Métricas'!W129</f>
        <v>0</v>
      </c>
      <c r="AG75" s="86">
        <f>'2.Métricas'!X129</f>
        <v>0</v>
      </c>
      <c r="AH75" s="86">
        <f>'2.Métricas'!Y129</f>
        <v>0</v>
      </c>
      <c r="AI75" s="86">
        <f>'2.Métricas'!Z129</f>
        <v>0</v>
      </c>
      <c r="AJ75" s="86">
        <f>'2.Métricas'!AA129</f>
        <v>0</v>
      </c>
      <c r="AK75" s="86">
        <f>'2.Métricas'!AB129</f>
        <v>0</v>
      </c>
      <c r="AL75" s="86">
        <f>'2.Métricas'!AC129</f>
        <v>0</v>
      </c>
      <c r="AM75" s="86">
        <f>'2.Métricas'!AD129</f>
        <v>0</v>
      </c>
    </row>
    <row r="77" spans="1:39" ht="15" customHeight="1" x14ac:dyDescent="0.3">
      <c r="A77" s="171" t="s">
        <v>119</v>
      </c>
      <c r="B77" s="171"/>
      <c r="C77" s="171"/>
      <c r="D77" s="171"/>
      <c r="E77" s="171"/>
      <c r="F77" s="171"/>
      <c r="G77" s="171"/>
      <c r="H77" s="171"/>
      <c r="I77" s="171"/>
      <c r="J77" s="171"/>
      <c r="K77" s="171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  <c r="AJ77" s="136"/>
      <c r="AK77" s="136"/>
      <c r="AL77" s="136"/>
      <c r="AM77" s="136"/>
    </row>
    <row r="78" spans="1:39" ht="28.5" customHeight="1" x14ac:dyDescent="0.3">
      <c r="A78" s="137"/>
      <c r="B78" s="138">
        <v>16</v>
      </c>
      <c r="C78" s="139" t="s">
        <v>64</v>
      </c>
      <c r="D78" s="140"/>
      <c r="E78" s="79" t="s">
        <v>79</v>
      </c>
      <c r="F78" s="105">
        <v>5</v>
      </c>
      <c r="G78" s="106">
        <f>K78</f>
        <v>1</v>
      </c>
      <c r="H78" s="82" t="s">
        <v>80</v>
      </c>
      <c r="I78" s="141">
        <f>F78</f>
        <v>5</v>
      </c>
      <c r="J78" s="84" t="s">
        <v>81</v>
      </c>
      <c r="K78" s="142">
        <v>1</v>
      </c>
      <c r="L78" s="96">
        <f>'2.Métricas'!C146</f>
        <v>0</v>
      </c>
      <c r="M78" s="96">
        <f>'2.Métricas'!D146</f>
        <v>7</v>
      </c>
      <c r="N78" s="96">
        <f>'2.Métricas'!E146</f>
        <v>0</v>
      </c>
      <c r="O78" s="96">
        <f>'2.Métricas'!F146</f>
        <v>0</v>
      </c>
      <c r="P78" s="96">
        <f>'2.Métricas'!G146</f>
        <v>0</v>
      </c>
      <c r="Q78" s="96">
        <f>'2.Métricas'!H146</f>
        <v>0</v>
      </c>
      <c r="R78" s="96">
        <f>'2.Métricas'!I146</f>
        <v>0</v>
      </c>
      <c r="S78" s="96">
        <f>'2.Métricas'!J146</f>
        <v>0</v>
      </c>
      <c r="T78" s="96">
        <f>'2.Métricas'!K146</f>
        <v>0</v>
      </c>
      <c r="U78" s="96">
        <f>'2.Métricas'!L146</f>
        <v>0</v>
      </c>
      <c r="V78" s="96">
        <f>'2.Métricas'!M146</f>
        <v>0</v>
      </c>
      <c r="W78" s="96">
        <f>'2.Métricas'!N146</f>
        <v>5</v>
      </c>
      <c r="X78" s="96">
        <f>'2.Métricas'!O146</f>
        <v>2</v>
      </c>
      <c r="Y78" s="96">
        <f>'2.Métricas'!P146</f>
        <v>8</v>
      </c>
      <c r="Z78" s="96">
        <f>'2.Métricas'!Q146</f>
        <v>0</v>
      </c>
      <c r="AA78" s="96">
        <f>'2.Métricas'!R146</f>
        <v>0</v>
      </c>
      <c r="AB78" s="96">
        <f>'2.Métricas'!S146</f>
        <v>0</v>
      </c>
      <c r="AC78" s="96">
        <f>'2.Métricas'!T146</f>
        <v>1</v>
      </c>
      <c r="AD78" s="96">
        <f>'2.Métricas'!U146</f>
        <v>3</v>
      </c>
      <c r="AE78" s="96">
        <f>'2.Métricas'!V146</f>
        <v>0</v>
      </c>
      <c r="AF78" s="96">
        <f>'2.Métricas'!W146</f>
        <v>0</v>
      </c>
      <c r="AG78" s="96">
        <f>'2.Métricas'!X146</f>
        <v>0</v>
      </c>
      <c r="AH78" s="96">
        <f>'2.Métricas'!Y146</f>
        <v>0</v>
      </c>
      <c r="AI78" s="96">
        <f>'2.Métricas'!Z146</f>
        <v>0</v>
      </c>
      <c r="AJ78" s="96">
        <f>'2.Métricas'!AA146</f>
        <v>0</v>
      </c>
      <c r="AK78" s="96">
        <f>'2.Métricas'!AB146</f>
        <v>0</v>
      </c>
      <c r="AL78" s="96">
        <f>'2.Métricas'!AC146</f>
        <v>0</v>
      </c>
      <c r="AM78" s="96">
        <f>'2.Métricas'!AD146</f>
        <v>0</v>
      </c>
    </row>
    <row r="79" spans="1:39" ht="15" customHeight="1" x14ac:dyDescent="0.3">
      <c r="B79" s="143">
        <v>17</v>
      </c>
      <c r="C79" s="139" t="s">
        <v>65</v>
      </c>
      <c r="D79" s="140"/>
      <c r="E79" s="94" t="s">
        <v>81</v>
      </c>
      <c r="F79" s="91">
        <v>85</v>
      </c>
      <c r="G79" s="124">
        <f>F79</f>
        <v>85</v>
      </c>
      <c r="H79" s="82" t="s">
        <v>80</v>
      </c>
      <c r="I79" s="82">
        <f>K79</f>
        <v>100</v>
      </c>
      <c r="J79" s="95" t="s">
        <v>79</v>
      </c>
      <c r="K79" s="93">
        <v>100</v>
      </c>
      <c r="L79" s="96">
        <f>'2.Métricas'!C147</f>
        <v>0</v>
      </c>
      <c r="M79" s="96">
        <f>'2.Métricas'!D147</f>
        <v>121</v>
      </c>
      <c r="N79" s="96">
        <f>'2.Métricas'!E147</f>
        <v>122</v>
      </c>
      <c r="O79" s="96">
        <f>'2.Métricas'!F147</f>
        <v>105</v>
      </c>
      <c r="P79" s="96">
        <f>'2.Métricas'!G147</f>
        <v>111</v>
      </c>
      <c r="Q79" s="96">
        <f>'2.Métricas'!H147</f>
        <v>104</v>
      </c>
      <c r="R79" s="96">
        <f>'2.Métricas'!I147</f>
        <v>124</v>
      </c>
      <c r="S79" s="96">
        <f>'2.Métricas'!J147</f>
        <v>118</v>
      </c>
      <c r="T79" s="96">
        <f>'2.Métricas'!K147</f>
        <v>144</v>
      </c>
      <c r="U79" s="96">
        <f>'2.Métricas'!L147</f>
        <v>137</v>
      </c>
      <c r="V79" s="96">
        <f>'2.Métricas'!M147</f>
        <v>119</v>
      </c>
      <c r="W79" s="96">
        <f>'2.Métricas'!N147</f>
        <v>177</v>
      </c>
      <c r="X79" s="96">
        <f>'2.Métricas'!O147</f>
        <v>112</v>
      </c>
      <c r="Y79" s="96">
        <f>'2.Métricas'!P147</f>
        <v>146</v>
      </c>
      <c r="Z79" s="96">
        <f>'2.Métricas'!Q147</f>
        <v>121</v>
      </c>
      <c r="AA79" s="96">
        <f>'2.Métricas'!R147</f>
        <v>113</v>
      </c>
      <c r="AB79" s="96">
        <f>'2.Métricas'!S147</f>
        <v>129</v>
      </c>
      <c r="AC79" s="96">
        <f>'2.Métricas'!T147</f>
        <v>113</v>
      </c>
      <c r="AD79" s="96">
        <f>'2.Métricas'!U147</f>
        <v>127</v>
      </c>
      <c r="AE79" s="96">
        <f>'2.Métricas'!V147</f>
        <v>0</v>
      </c>
      <c r="AF79" s="96">
        <f>'2.Métricas'!W147</f>
        <v>0</v>
      </c>
      <c r="AG79" s="96">
        <f>'2.Métricas'!X147</f>
        <v>0</v>
      </c>
      <c r="AH79" s="96">
        <f>'2.Métricas'!Y147</f>
        <v>0</v>
      </c>
      <c r="AI79" s="96">
        <f>'2.Métricas'!Z147</f>
        <v>0</v>
      </c>
      <c r="AJ79" s="96">
        <f>'2.Métricas'!AA147</f>
        <v>0</v>
      </c>
      <c r="AK79" s="96">
        <f>'2.Métricas'!AB147</f>
        <v>0</v>
      </c>
      <c r="AL79" s="96">
        <f>'2.Métricas'!AC147</f>
        <v>0</v>
      </c>
      <c r="AM79" s="96">
        <f>'2.Métricas'!AD147</f>
        <v>0</v>
      </c>
    </row>
    <row r="80" spans="1:39" ht="14.4" customHeight="1" x14ac:dyDescent="0.3">
      <c r="A80" s="172" t="s">
        <v>120</v>
      </c>
      <c r="B80" s="172"/>
      <c r="C80" s="172"/>
      <c r="D80" s="172"/>
      <c r="E80" s="172"/>
      <c r="F80" s="172"/>
      <c r="G80" s="172"/>
      <c r="H80" s="172"/>
      <c r="I80" s="172"/>
      <c r="J80" s="172"/>
      <c r="K80" s="172"/>
    </row>
    <row r="82" spans="1:11" ht="15" customHeight="1" x14ac:dyDescent="0.3"/>
    <row r="83" spans="1:11" ht="15.6" customHeight="1" x14ac:dyDescent="0.3">
      <c r="A83" s="173" t="s">
        <v>121</v>
      </c>
      <c r="B83" s="173"/>
      <c r="C83" s="173"/>
      <c r="D83" s="173"/>
      <c r="E83" s="173"/>
      <c r="F83" s="173"/>
      <c r="G83" s="173"/>
      <c r="H83" s="173"/>
      <c r="I83" s="173"/>
      <c r="J83" s="173"/>
      <c r="K83" s="173"/>
    </row>
    <row r="84" spans="1:11" ht="14.4" customHeight="1" x14ac:dyDescent="0.3">
      <c r="A84" s="170" t="s">
        <v>122</v>
      </c>
      <c r="B84" s="170"/>
      <c r="C84" s="170"/>
      <c r="D84" s="170"/>
      <c r="E84" s="170"/>
      <c r="F84" s="170"/>
      <c r="G84" s="170"/>
      <c r="H84" s="170"/>
      <c r="I84" s="170"/>
      <c r="J84" s="170"/>
      <c r="K84" s="170"/>
    </row>
    <row r="85" spans="1:11" ht="14.4" customHeight="1" x14ac:dyDescent="0.3">
      <c r="A85" s="170" t="s">
        <v>123</v>
      </c>
      <c r="B85" s="170"/>
      <c r="C85" s="170"/>
      <c r="D85" s="170"/>
      <c r="E85" s="170"/>
      <c r="F85" s="170"/>
      <c r="G85" s="170"/>
      <c r="H85" s="170"/>
      <c r="I85" s="170"/>
      <c r="J85" s="170"/>
      <c r="K85" s="170"/>
    </row>
    <row r="86" spans="1:11" ht="14.4" customHeight="1" x14ac:dyDescent="0.3">
      <c r="A86" s="170" t="s">
        <v>124</v>
      </c>
      <c r="B86" s="170"/>
      <c r="C86" s="170"/>
      <c r="D86" s="170"/>
      <c r="E86" s="170"/>
      <c r="F86" s="170"/>
      <c r="G86" s="170"/>
      <c r="H86" s="170"/>
      <c r="I86" s="170"/>
      <c r="J86" s="170"/>
      <c r="K86" s="170"/>
    </row>
    <row r="87" spans="1:11" ht="14.4" customHeight="1" x14ac:dyDescent="0.3">
      <c r="A87" s="170" t="s">
        <v>125</v>
      </c>
      <c r="B87" s="170"/>
      <c r="C87" s="170"/>
      <c r="D87" s="170"/>
      <c r="E87" s="170"/>
      <c r="F87" s="170"/>
      <c r="G87" s="170"/>
      <c r="H87" s="170"/>
      <c r="I87" s="170"/>
      <c r="J87" s="170"/>
      <c r="K87" s="170"/>
    </row>
    <row r="88" spans="1:11" ht="14.4" customHeight="1" x14ac:dyDescent="0.3">
      <c r="A88" s="170" t="s">
        <v>126</v>
      </c>
      <c r="B88" s="170"/>
      <c r="C88" s="170"/>
      <c r="D88" s="170"/>
      <c r="E88" s="170"/>
      <c r="F88" s="170"/>
      <c r="G88" s="170"/>
      <c r="H88" s="170"/>
      <c r="I88" s="170"/>
      <c r="J88" s="170"/>
      <c r="K88" s="170"/>
    </row>
    <row r="89" spans="1:11" ht="14.4" customHeight="1" x14ac:dyDescent="0.3">
      <c r="A89" s="170" t="s">
        <v>127</v>
      </c>
      <c r="B89" s="170"/>
      <c r="C89" s="170"/>
      <c r="D89" s="170"/>
      <c r="E89" s="170"/>
      <c r="F89" s="170"/>
      <c r="G89" s="170"/>
      <c r="H89" s="170"/>
      <c r="I89" s="170"/>
      <c r="J89" s="170"/>
      <c r="K89" s="170"/>
    </row>
    <row r="90" spans="1:11" ht="15" customHeight="1" x14ac:dyDescent="0.3">
      <c r="A90" s="144"/>
      <c r="B90" s="145"/>
      <c r="C90" s="145"/>
      <c r="D90" s="145"/>
      <c r="E90" s="145"/>
      <c r="F90" s="145"/>
      <c r="G90" s="145"/>
      <c r="H90" s="145"/>
      <c r="I90" s="145"/>
      <c r="J90" s="145"/>
      <c r="K90" s="146"/>
    </row>
    <row r="91" spans="1:11" ht="15.6" customHeight="1" x14ac:dyDescent="0.3">
      <c r="A91" s="144"/>
      <c r="B91" s="145"/>
      <c r="C91" s="147" t="s">
        <v>128</v>
      </c>
      <c r="D91" s="148" t="s">
        <v>129</v>
      </c>
      <c r="E91" s="145"/>
      <c r="F91" s="145"/>
      <c r="G91" s="145"/>
      <c r="H91" s="145"/>
      <c r="I91" s="145"/>
      <c r="J91" s="145"/>
      <c r="K91" s="146"/>
    </row>
    <row r="92" spans="1:11" ht="15.6" customHeight="1" x14ac:dyDescent="0.3">
      <c r="A92" s="149"/>
      <c r="C92" s="150" t="s">
        <v>86</v>
      </c>
      <c r="D92" s="151">
        <v>1</v>
      </c>
      <c r="K92" s="152"/>
    </row>
    <row r="93" spans="1:11" ht="15.6" customHeight="1" x14ac:dyDescent="0.3">
      <c r="A93" s="149"/>
      <c r="C93" s="150" t="s">
        <v>83</v>
      </c>
      <c r="D93" s="151">
        <v>4</v>
      </c>
      <c r="K93" s="152"/>
    </row>
    <row r="94" spans="1:11" ht="15.6" customHeight="1" x14ac:dyDescent="0.3">
      <c r="A94" s="149"/>
      <c r="C94" s="150" t="s">
        <v>84</v>
      </c>
      <c r="D94" s="151">
        <v>4</v>
      </c>
      <c r="K94" s="152"/>
    </row>
    <row r="95" spans="1:11" ht="15.6" customHeight="1" x14ac:dyDescent="0.3">
      <c r="A95" s="149"/>
      <c r="C95" s="150" t="s">
        <v>130</v>
      </c>
      <c r="D95" s="151">
        <v>3</v>
      </c>
      <c r="K95" s="152"/>
    </row>
    <row r="96" spans="1:11" ht="15.6" customHeight="1" x14ac:dyDescent="0.3">
      <c r="A96" s="149"/>
      <c r="C96" s="150" t="s">
        <v>82</v>
      </c>
      <c r="D96" s="151">
        <v>3</v>
      </c>
      <c r="K96" s="152"/>
    </row>
    <row r="97" spans="1:11" ht="15.6" customHeight="1" x14ac:dyDescent="0.3">
      <c r="A97" s="149"/>
      <c r="D97" s="153">
        <f>SUM(D92:D96)</f>
        <v>15</v>
      </c>
      <c r="K97" s="152"/>
    </row>
    <row r="98" spans="1:11" ht="15.6" customHeight="1" x14ac:dyDescent="0.3">
      <c r="A98" s="169" t="s">
        <v>131</v>
      </c>
      <c r="B98" s="169"/>
      <c r="C98" s="169"/>
      <c r="D98" s="169"/>
      <c r="E98" s="169"/>
      <c r="F98" s="169"/>
      <c r="G98" s="169"/>
      <c r="H98" s="169"/>
      <c r="I98" s="169"/>
      <c r="J98" s="169"/>
      <c r="K98" s="169"/>
    </row>
  </sheetData>
  <sheetProtection algorithmName="SHA-512" hashValue="3+i8t663zFg088sOr9g748C0a3x2vHHPeFR5ncFJzRO40omrYsmgtFJlfvgkwctW89qNmuO/OT7sbU2as84Eiw==" saltValue="abvQZsMWcG+jWs16f7B+LQ==" spinCount="100000" sheet="1" objects="1" scenarios="1"/>
  <mergeCells count="30">
    <mergeCell ref="A1:K1"/>
    <mergeCell ref="A2:K2"/>
    <mergeCell ref="A3:K3"/>
    <mergeCell ref="A4:D4"/>
    <mergeCell ref="E4:K4"/>
    <mergeCell ref="E5:F5"/>
    <mergeCell ref="G5:I5"/>
    <mergeCell ref="J5:K5"/>
    <mergeCell ref="A6:A24"/>
    <mergeCell ref="B6:B11"/>
    <mergeCell ref="B12:B17"/>
    <mergeCell ref="B18:B23"/>
    <mergeCell ref="A25:A33"/>
    <mergeCell ref="A34:A71"/>
    <mergeCell ref="C36:C40"/>
    <mergeCell ref="C42:C46"/>
    <mergeCell ref="C48:C52"/>
    <mergeCell ref="C60:C64"/>
    <mergeCell ref="C65:C69"/>
    <mergeCell ref="A74:K74"/>
    <mergeCell ref="A77:K77"/>
    <mergeCell ref="A80:K80"/>
    <mergeCell ref="A83:K83"/>
    <mergeCell ref="A84:K84"/>
    <mergeCell ref="A98:K98"/>
    <mergeCell ref="A85:K85"/>
    <mergeCell ref="A86:K86"/>
    <mergeCell ref="A87:K87"/>
    <mergeCell ref="A88:K88"/>
    <mergeCell ref="A89:K89"/>
  </mergeCells>
  <conditionalFormatting sqref="L25:AM25">
    <cfRule type="cellIs" dxfId="180" priority="2" operator="between">
      <formula>$K$25</formula>
      <formula>$F$25</formula>
    </cfRule>
    <cfRule type="cellIs" dxfId="179" priority="3" operator="lessThan">
      <formula>$K$25</formula>
    </cfRule>
    <cfRule type="cellIs" dxfId="178" priority="4" operator="greaterThan">
      <formula>$F$25</formula>
    </cfRule>
  </conditionalFormatting>
  <conditionalFormatting sqref="L57:AM57">
    <cfRule type="cellIs" dxfId="177" priority="5" operator="equal">
      <formula>0</formula>
    </cfRule>
  </conditionalFormatting>
  <conditionalFormatting sqref="L12:AM12">
    <cfRule type="cellIs" dxfId="176" priority="6" operator="greaterThan">
      <formula>$K$12</formula>
    </cfRule>
    <cfRule type="cellIs" dxfId="175" priority="7" operator="between">
      <formula>$F$12</formula>
      <formula>$K$12</formula>
    </cfRule>
    <cfRule type="cellIs" dxfId="174" priority="8" operator="lessThan">
      <formula>$F$12</formula>
    </cfRule>
  </conditionalFormatting>
  <conditionalFormatting sqref="L7:AM7">
    <cfRule type="cellIs" dxfId="173" priority="9" operator="greaterThan">
      <formula>$F$7</formula>
    </cfRule>
    <cfRule type="cellIs" dxfId="172" priority="10" operator="between">
      <formula>$F$7</formula>
      <formula>$K$7</formula>
    </cfRule>
    <cfRule type="cellIs" dxfId="171" priority="11" operator="lessThan">
      <formula>$K$7</formula>
    </cfRule>
  </conditionalFormatting>
  <conditionalFormatting sqref="L8:AM8">
    <cfRule type="cellIs" dxfId="170" priority="12" operator="greaterThan">
      <formula>$F$8</formula>
    </cfRule>
    <cfRule type="cellIs" dxfId="169" priority="13" operator="between">
      <formula>$F$8</formula>
      <formula>$K$8</formula>
    </cfRule>
    <cfRule type="cellIs" dxfId="168" priority="14" operator="lessThan">
      <formula>$K$8</formula>
    </cfRule>
  </conditionalFormatting>
  <conditionalFormatting sqref="L6:AM6">
    <cfRule type="cellIs" dxfId="167" priority="15" operator="greaterThan">
      <formula>$F$6</formula>
    </cfRule>
    <cfRule type="cellIs" dxfId="166" priority="16" operator="lessThan">
      <formula>$K$6</formula>
    </cfRule>
    <cfRule type="cellIs" dxfId="165" priority="17" operator="between">
      <formula>$F$6</formula>
      <formula>$K$6</formula>
    </cfRule>
  </conditionalFormatting>
  <conditionalFormatting sqref="L10:AM10">
    <cfRule type="cellIs" dxfId="164" priority="18" operator="greaterThan">
      <formula>$F$10</formula>
    </cfRule>
    <cfRule type="cellIs" dxfId="163" priority="19" operator="between">
      <formula>$F$10</formula>
      <formula>$K$10</formula>
    </cfRule>
    <cfRule type="cellIs" dxfId="162" priority="20" operator="lessThan">
      <formula>$K$10</formula>
    </cfRule>
  </conditionalFormatting>
  <conditionalFormatting sqref="L11:AM11">
    <cfRule type="cellIs" dxfId="161" priority="21" operator="greaterThan">
      <formula>$F$11</formula>
    </cfRule>
    <cfRule type="cellIs" dxfId="160" priority="22" operator="between">
      <formula>$F$11</formula>
      <formula>$K$11</formula>
    </cfRule>
    <cfRule type="cellIs" dxfId="159" priority="23" operator="lessThan">
      <formula>$K$11</formula>
    </cfRule>
  </conditionalFormatting>
  <conditionalFormatting sqref="L13:AM13">
    <cfRule type="cellIs" dxfId="158" priority="24" operator="greaterThan">
      <formula>$K$13</formula>
    </cfRule>
    <cfRule type="cellIs" dxfId="157" priority="25" operator="between">
      <formula>$F$13</formula>
      <formula>$K$13</formula>
    </cfRule>
    <cfRule type="cellIs" dxfId="156" priority="26" operator="lessThan">
      <formula>$F$13</formula>
    </cfRule>
  </conditionalFormatting>
  <conditionalFormatting sqref="L14:AM14">
    <cfRule type="cellIs" dxfId="155" priority="27" operator="greaterThan">
      <formula>$K$14</formula>
    </cfRule>
    <cfRule type="cellIs" dxfId="154" priority="28" operator="between">
      <formula>$F$14</formula>
      <formula>$K$14</formula>
    </cfRule>
    <cfRule type="cellIs" dxfId="153" priority="29" operator="lessThan">
      <formula>$F$14</formula>
    </cfRule>
  </conditionalFormatting>
  <conditionalFormatting sqref="L15:AM15">
    <cfRule type="cellIs" dxfId="152" priority="30" operator="greaterThan">
      <formula>$K$15</formula>
    </cfRule>
    <cfRule type="cellIs" dxfId="151" priority="31" operator="between">
      <formula>$F$15</formula>
      <formula>$K$15</formula>
    </cfRule>
    <cfRule type="cellIs" dxfId="150" priority="32" operator="lessThan">
      <formula>$F$15</formula>
    </cfRule>
  </conditionalFormatting>
  <conditionalFormatting sqref="L16:AM16">
    <cfRule type="cellIs" dxfId="149" priority="33" operator="greaterThan">
      <formula>$K$16</formula>
    </cfRule>
    <cfRule type="cellIs" dxfId="148" priority="34" operator="between">
      <formula>$F$16</formula>
      <formula>$K$16</formula>
    </cfRule>
    <cfRule type="cellIs" dxfId="147" priority="35" operator="lessThan">
      <formula>$F$16</formula>
    </cfRule>
  </conditionalFormatting>
  <conditionalFormatting sqref="L17:AM17">
    <cfRule type="cellIs" dxfId="146" priority="36" operator="greaterThan">
      <formula>$K$17</formula>
    </cfRule>
    <cfRule type="cellIs" dxfId="145" priority="37" operator="between">
      <formula>$F$17</formula>
      <formula>$K$17</formula>
    </cfRule>
    <cfRule type="cellIs" dxfId="144" priority="38" operator="lessThan">
      <formula>$F$17</formula>
    </cfRule>
  </conditionalFormatting>
  <conditionalFormatting sqref="L18:AM18">
    <cfRule type="cellIs" dxfId="143" priority="39" operator="greaterThan">
      <formula>$F$18</formula>
    </cfRule>
    <cfRule type="cellIs" dxfId="142" priority="40" operator="between">
      <formula>$K$18</formula>
      <formula>$F$18</formula>
    </cfRule>
    <cfRule type="cellIs" dxfId="141" priority="41" operator="lessThan">
      <formula>$K$18</formula>
    </cfRule>
  </conditionalFormatting>
  <conditionalFormatting sqref="L19:AM19">
    <cfRule type="cellIs" dxfId="140" priority="42" operator="greaterThan">
      <formula>$F$19</formula>
    </cfRule>
    <cfRule type="cellIs" dxfId="139" priority="43" operator="between">
      <formula>$K$19</formula>
      <formula>$F$19</formula>
    </cfRule>
    <cfRule type="cellIs" dxfId="138" priority="44" operator="lessThan">
      <formula>$K$19</formula>
    </cfRule>
  </conditionalFormatting>
  <conditionalFormatting sqref="L20:AM20">
    <cfRule type="cellIs" dxfId="137" priority="45" operator="greaterThan">
      <formula>$F$20</formula>
    </cfRule>
    <cfRule type="cellIs" dxfId="136" priority="46" operator="between">
      <formula>$K$20</formula>
      <formula>$F$20</formula>
    </cfRule>
    <cfRule type="cellIs" dxfId="135" priority="47" operator="lessThan">
      <formula>$K$20</formula>
    </cfRule>
  </conditionalFormatting>
  <conditionalFormatting sqref="L21:AM21">
    <cfRule type="cellIs" dxfId="134" priority="48" operator="greaterThan">
      <formula>$F$21</formula>
    </cfRule>
    <cfRule type="cellIs" dxfId="133" priority="49" operator="between">
      <formula>$K$21</formula>
      <formula>$F$21</formula>
    </cfRule>
    <cfRule type="cellIs" dxfId="132" priority="50" operator="lessThan">
      <formula>$K$21</formula>
    </cfRule>
  </conditionalFormatting>
  <conditionalFormatting sqref="L22:AM22">
    <cfRule type="cellIs" dxfId="131" priority="51" operator="greaterThan">
      <formula>$F$22</formula>
    </cfRule>
    <cfRule type="cellIs" dxfId="130" priority="52" operator="between">
      <formula>$K$22</formula>
      <formula>$F$22</formula>
    </cfRule>
    <cfRule type="cellIs" dxfId="129" priority="53" operator="lessThan">
      <formula>$K$22</formula>
    </cfRule>
  </conditionalFormatting>
  <conditionalFormatting sqref="L23:AM23">
    <cfRule type="cellIs" dxfId="128" priority="54" operator="greaterThan">
      <formula>$F$23</formula>
    </cfRule>
    <cfRule type="cellIs" dxfId="127" priority="55" operator="between">
      <formula>$K$23</formula>
      <formula>$F$23</formula>
    </cfRule>
    <cfRule type="cellIs" dxfId="126" priority="56" operator="lessThan">
      <formula>$K$23</formula>
    </cfRule>
  </conditionalFormatting>
  <conditionalFormatting sqref="L24:AM24">
    <cfRule type="cellIs" dxfId="125" priority="57" operator="greaterThan">
      <formula>$K$24</formula>
    </cfRule>
    <cfRule type="cellIs" dxfId="124" priority="58" operator="between">
      <formula>$F$24</formula>
      <formula>$K$24</formula>
    </cfRule>
    <cfRule type="cellIs" dxfId="123" priority="59" operator="lessThan">
      <formula>$F$24</formula>
    </cfRule>
  </conditionalFormatting>
  <conditionalFormatting sqref="L26:AM26">
    <cfRule type="cellIs" dxfId="122" priority="60" operator="greaterThan">
      <formula>$F$26</formula>
    </cfRule>
    <cfRule type="cellIs" dxfId="121" priority="61" operator="between">
      <formula>$K$26</formula>
      <formula>$F$26</formula>
    </cfRule>
    <cfRule type="cellIs" dxfId="120" priority="62" operator="lessThan">
      <formula>$K$26</formula>
    </cfRule>
  </conditionalFormatting>
  <conditionalFormatting sqref="L27:AM27">
    <cfRule type="cellIs" dxfId="119" priority="63" operator="greaterThan">
      <formula>$F$27</formula>
    </cfRule>
    <cfRule type="cellIs" dxfId="118" priority="64" operator="between">
      <formula>$K$27</formula>
      <formula>$F$27</formula>
    </cfRule>
    <cfRule type="cellIs" dxfId="117" priority="65" operator="lessThan">
      <formula>$K$27</formula>
    </cfRule>
  </conditionalFormatting>
  <conditionalFormatting sqref="L28:AM28">
    <cfRule type="cellIs" dxfId="116" priority="66" operator="greaterThan">
      <formula>$F$28</formula>
    </cfRule>
    <cfRule type="cellIs" dxfId="115" priority="67" operator="between">
      <formula>$K$28</formula>
      <formula>$F$28</formula>
    </cfRule>
    <cfRule type="cellIs" dxfId="114" priority="68" operator="lessThan">
      <formula>$K$28</formula>
    </cfRule>
  </conditionalFormatting>
  <conditionalFormatting sqref="L29:AM29">
    <cfRule type="cellIs" dxfId="113" priority="69" operator="greaterThan">
      <formula>$K$29</formula>
    </cfRule>
    <cfRule type="cellIs" dxfId="112" priority="70" operator="between">
      <formula>$K$29</formula>
      <formula>$F$29</formula>
    </cfRule>
    <cfRule type="cellIs" dxfId="111" priority="71" operator="lessThan">
      <formula>$K$29</formula>
    </cfRule>
  </conditionalFormatting>
  <conditionalFormatting sqref="L30:AM30">
    <cfRule type="cellIs" dxfId="110" priority="72" operator="greaterThan">
      <formula>$K$30</formula>
    </cfRule>
    <cfRule type="cellIs" dxfId="109" priority="73" operator="between">
      <formula>$K$30</formula>
      <formula>$F$30</formula>
    </cfRule>
    <cfRule type="cellIs" dxfId="108" priority="74" operator="lessThan">
      <formula>$K$30</formula>
    </cfRule>
  </conditionalFormatting>
  <conditionalFormatting sqref="L31:AM31">
    <cfRule type="cellIs" dxfId="107" priority="75" operator="greaterThan">
      <formula>$F$31</formula>
    </cfRule>
    <cfRule type="cellIs" dxfId="106" priority="76" operator="between">
      <formula>$K$31</formula>
      <formula>$F$31</formula>
    </cfRule>
    <cfRule type="cellIs" dxfId="105" priority="77" operator="lessThan">
      <formula>$K$31</formula>
    </cfRule>
  </conditionalFormatting>
  <conditionalFormatting sqref="L32:AM32">
    <cfRule type="cellIs" dxfId="104" priority="78" operator="greaterThan">
      <formula>$F$32</formula>
    </cfRule>
    <cfRule type="cellIs" dxfId="103" priority="79" operator="between">
      <formula>$K$32</formula>
      <formula>$F$32</formula>
    </cfRule>
    <cfRule type="cellIs" dxfId="102" priority="80" operator="lessThan">
      <formula>$K$32</formula>
    </cfRule>
  </conditionalFormatting>
  <conditionalFormatting sqref="L33:AM33">
    <cfRule type="cellIs" dxfId="101" priority="81" operator="greaterThan">
      <formula>$F$33</formula>
    </cfRule>
    <cfRule type="cellIs" dxfId="100" priority="82" operator="between">
      <formula>$K$33</formula>
      <formula>$F$33</formula>
    </cfRule>
    <cfRule type="cellIs" dxfId="99" priority="83" operator="lessThan">
      <formula>$K$33</formula>
    </cfRule>
  </conditionalFormatting>
  <conditionalFormatting sqref="L34:AM34">
    <cfRule type="cellIs" dxfId="98" priority="84" operator="lessThan">
      <formula>$F$34</formula>
    </cfRule>
    <cfRule type="cellIs" dxfId="97" priority="85" operator="between">
      <formula>$F$34</formula>
      <formula>$K$34</formula>
    </cfRule>
    <cfRule type="cellIs" dxfId="96" priority="86" operator="greaterThan">
      <formula>$K$34</formula>
    </cfRule>
  </conditionalFormatting>
  <conditionalFormatting sqref="L41:AM41">
    <cfRule type="cellIs" dxfId="95" priority="87" operator="lessThan">
      <formula>$K$41</formula>
    </cfRule>
    <cfRule type="cellIs" dxfId="94" priority="88" operator="between">
      <formula>$F$41</formula>
      <formula>$K$41</formula>
    </cfRule>
    <cfRule type="cellIs" dxfId="93" priority="89" operator="greaterThan">
      <formula>$F$41</formula>
    </cfRule>
  </conditionalFormatting>
  <conditionalFormatting sqref="L42:AM42">
    <cfRule type="cellIs" dxfId="92" priority="90" operator="lessThan">
      <formula>$K$42</formula>
    </cfRule>
    <cfRule type="cellIs" dxfId="91" priority="91" operator="between">
      <formula>$F$42</formula>
      <formula>$K$42</formula>
    </cfRule>
    <cfRule type="cellIs" dxfId="90" priority="92" operator="greaterThan">
      <formula>$F$42</formula>
    </cfRule>
  </conditionalFormatting>
  <conditionalFormatting sqref="L43:AM43">
    <cfRule type="cellIs" dxfId="89" priority="93" operator="lessThan">
      <formula>$K$43</formula>
    </cfRule>
    <cfRule type="cellIs" dxfId="88" priority="94" operator="between">
      <formula>$F$43</formula>
      <formula>$K$43</formula>
    </cfRule>
    <cfRule type="cellIs" dxfId="87" priority="95" operator="greaterThan">
      <formula>$F$43</formula>
    </cfRule>
  </conditionalFormatting>
  <conditionalFormatting sqref="L44:AM44">
    <cfRule type="cellIs" dxfId="86" priority="96" operator="lessThan">
      <formula>$K$44</formula>
    </cfRule>
    <cfRule type="cellIs" dxfId="85" priority="97" operator="between">
      <formula>$F$44</formula>
      <formula>$K$44</formula>
    </cfRule>
    <cfRule type="cellIs" dxfId="84" priority="98" operator="greaterThan">
      <formula>$F$44</formula>
    </cfRule>
  </conditionalFormatting>
  <conditionalFormatting sqref="L45:AM45">
    <cfRule type="cellIs" dxfId="83" priority="99" operator="lessThan">
      <formula>$K$45</formula>
    </cfRule>
    <cfRule type="cellIs" dxfId="82" priority="100" operator="between">
      <formula>$F$45</formula>
      <formula>$K$45</formula>
    </cfRule>
    <cfRule type="cellIs" dxfId="81" priority="101" operator="greaterThan">
      <formula>$F$45</formula>
    </cfRule>
  </conditionalFormatting>
  <conditionalFormatting sqref="L46:AM46">
    <cfRule type="cellIs" dxfId="80" priority="102" operator="lessThan">
      <formula>$K$46</formula>
    </cfRule>
    <cfRule type="cellIs" dxfId="79" priority="103" operator="between">
      <formula>$F$46</formula>
      <formula>$K$46</formula>
    </cfRule>
    <cfRule type="cellIs" dxfId="78" priority="104" operator="greaterThan">
      <formula>$F$46</formula>
    </cfRule>
  </conditionalFormatting>
  <conditionalFormatting sqref="L47:AM47">
    <cfRule type="cellIs" dxfId="77" priority="105" operator="lessThan">
      <formula>$K$47</formula>
    </cfRule>
    <cfRule type="cellIs" dxfId="76" priority="106" operator="between">
      <formula>$F$47</formula>
      <formula>$K$47</formula>
    </cfRule>
    <cfRule type="cellIs" dxfId="75" priority="107" operator="greaterThan">
      <formula>$F$47</formula>
    </cfRule>
  </conditionalFormatting>
  <conditionalFormatting sqref="L48:AM48">
    <cfRule type="cellIs" dxfId="74" priority="108" operator="lessThan">
      <formula>$K$48</formula>
    </cfRule>
    <cfRule type="cellIs" dxfId="73" priority="109" operator="between">
      <formula>$F$48</formula>
      <formula>$K$48</formula>
    </cfRule>
    <cfRule type="cellIs" dxfId="72" priority="110" operator="greaterThan">
      <formula>$F$48</formula>
    </cfRule>
  </conditionalFormatting>
  <conditionalFormatting sqref="L49:AM49">
    <cfRule type="cellIs" dxfId="71" priority="111" operator="lessThan">
      <formula>$K$49</formula>
    </cfRule>
    <cfRule type="cellIs" dxfId="70" priority="112" operator="between">
      <formula>$F$49</formula>
      <formula>$K$49</formula>
    </cfRule>
    <cfRule type="cellIs" dxfId="69" priority="113" operator="greaterThan">
      <formula>$F$49</formula>
    </cfRule>
  </conditionalFormatting>
  <conditionalFormatting sqref="L50:AM50">
    <cfRule type="cellIs" dxfId="68" priority="114" operator="lessThan">
      <formula>$K$50</formula>
    </cfRule>
    <cfRule type="cellIs" dxfId="67" priority="115" operator="between">
      <formula>$F$50</formula>
      <formula>$K$50</formula>
    </cfRule>
    <cfRule type="cellIs" dxfId="66" priority="116" operator="greaterThan">
      <formula>$F$50</formula>
    </cfRule>
  </conditionalFormatting>
  <conditionalFormatting sqref="L51:AM51">
    <cfRule type="cellIs" dxfId="65" priority="117" operator="lessThan">
      <formula>$K$51</formula>
    </cfRule>
    <cfRule type="cellIs" dxfId="64" priority="118" operator="between">
      <formula>$F$51</formula>
      <formula>$K$51</formula>
    </cfRule>
    <cfRule type="cellIs" dxfId="63" priority="119" operator="greaterThan">
      <formula>$F$51</formula>
    </cfRule>
  </conditionalFormatting>
  <conditionalFormatting sqref="L52:AM52">
    <cfRule type="cellIs" dxfId="62" priority="120" operator="lessThan">
      <formula>$K$52</formula>
    </cfRule>
    <cfRule type="cellIs" dxfId="61" priority="121" operator="between">
      <formula>$F$52</formula>
      <formula>$K$52</formula>
    </cfRule>
    <cfRule type="cellIs" dxfId="60" priority="122" operator="greaterThan">
      <formula>$F$52</formula>
    </cfRule>
  </conditionalFormatting>
  <conditionalFormatting sqref="L53:AM53">
    <cfRule type="cellIs" dxfId="59" priority="123" operator="greaterThan">
      <formula>$K$53</formula>
    </cfRule>
    <cfRule type="cellIs" dxfId="58" priority="124" operator="between">
      <formula>$F$53</formula>
      <formula>$K$53</formula>
    </cfRule>
    <cfRule type="cellIs" dxfId="57" priority="125" operator="lessThan">
      <formula>$F$53</formula>
    </cfRule>
  </conditionalFormatting>
  <conditionalFormatting sqref="L54:AM54">
    <cfRule type="cellIs" dxfId="56" priority="126" operator="greaterThan">
      <formula>$K$54</formula>
    </cfRule>
    <cfRule type="cellIs" dxfId="55" priority="127" operator="between">
      <formula>$F$54</formula>
      <formula>$K$54</formula>
    </cfRule>
    <cfRule type="cellIs" dxfId="54" priority="128" operator="lessThan">
      <formula>$F$54</formula>
    </cfRule>
  </conditionalFormatting>
  <conditionalFormatting sqref="L55:AM55">
    <cfRule type="cellIs" dxfId="53" priority="129" operator="greaterThan">
      <formula>$K$55</formula>
    </cfRule>
    <cfRule type="cellIs" dxfId="52" priority="130" operator="between">
      <formula>$F$55</formula>
      <formula>$K$55</formula>
    </cfRule>
    <cfRule type="cellIs" dxfId="51" priority="131" operator="lessThan">
      <formula>$F$55</formula>
    </cfRule>
  </conditionalFormatting>
  <conditionalFormatting sqref="L56:AM56">
    <cfRule type="cellIs" dxfId="50" priority="132" operator="greaterThan">
      <formula>$K$56</formula>
    </cfRule>
  </conditionalFormatting>
  <conditionalFormatting sqref="L58:AM58">
    <cfRule type="cellIs" dxfId="49" priority="133" operator="greaterThan">
      <formula>$K$58</formula>
    </cfRule>
    <cfRule type="cellIs" dxfId="48" priority="134" operator="between">
      <formula>$F$58</formula>
      <formula>$K$58</formula>
    </cfRule>
    <cfRule type="cellIs" dxfId="47" priority="135" operator="lessThan">
      <formula>$F$58</formula>
    </cfRule>
  </conditionalFormatting>
  <conditionalFormatting sqref="L59:AM59">
    <cfRule type="cellIs" dxfId="46" priority="136" operator="greaterThan">
      <formula>$K$59</formula>
    </cfRule>
    <cfRule type="cellIs" dxfId="45" priority="137" operator="between">
      <formula>$F$59</formula>
      <formula>$K$59</formula>
    </cfRule>
    <cfRule type="cellIs" dxfId="44" priority="138" operator="lessThan">
      <formula>$F$59</formula>
    </cfRule>
  </conditionalFormatting>
  <conditionalFormatting sqref="L60:AM60">
    <cfRule type="cellIs" dxfId="43" priority="139" operator="greaterThan">
      <formula>$K$60</formula>
    </cfRule>
    <cfRule type="cellIs" dxfId="42" priority="140" operator="between">
      <formula>$F$60</formula>
      <formula>$K$60</formula>
    </cfRule>
    <cfRule type="cellIs" dxfId="41" priority="141" operator="lessThan">
      <formula>$F$60</formula>
    </cfRule>
  </conditionalFormatting>
  <conditionalFormatting sqref="L61:AM61">
    <cfRule type="cellIs" dxfId="40" priority="142" operator="greaterThan">
      <formula>$K$61</formula>
    </cfRule>
    <cfRule type="cellIs" dxfId="39" priority="143" operator="between">
      <formula>$F$61</formula>
      <formula>$K$61</formula>
    </cfRule>
    <cfRule type="cellIs" dxfId="38" priority="144" operator="lessThan">
      <formula>$F$61</formula>
    </cfRule>
  </conditionalFormatting>
  <conditionalFormatting sqref="L62:AM62">
    <cfRule type="cellIs" dxfId="37" priority="145" operator="greaterThan">
      <formula>$K$62</formula>
    </cfRule>
    <cfRule type="cellIs" dxfId="36" priority="146" operator="between">
      <formula>$F$62</formula>
      <formula>$K$62</formula>
    </cfRule>
    <cfRule type="cellIs" dxfId="35" priority="147" operator="lessThan">
      <formula>$F$62</formula>
    </cfRule>
  </conditionalFormatting>
  <conditionalFormatting sqref="L63:AM63">
    <cfRule type="cellIs" dxfId="34" priority="148" operator="greaterThan">
      <formula>$K$63</formula>
    </cfRule>
    <cfRule type="cellIs" dxfId="33" priority="149" operator="between">
      <formula>$F$63</formula>
      <formula>$K$63</formula>
    </cfRule>
    <cfRule type="cellIs" dxfId="32" priority="150" operator="lessThan">
      <formula>$F$63</formula>
    </cfRule>
  </conditionalFormatting>
  <conditionalFormatting sqref="L64:AM69">
    <cfRule type="cellIs" dxfId="31" priority="151" operator="greaterThan">
      <formula>$K$64</formula>
    </cfRule>
    <cfRule type="cellIs" dxfId="30" priority="152" operator="between">
      <formula>$F$64</formula>
      <formula>$K$64</formula>
    </cfRule>
    <cfRule type="cellIs" dxfId="29" priority="153" operator="lessThan">
      <formula>$F$64</formula>
    </cfRule>
  </conditionalFormatting>
  <conditionalFormatting sqref="L70:AM70">
    <cfRule type="cellIs" dxfId="28" priority="154" operator="greaterThan">
      <formula>$K$70</formula>
    </cfRule>
    <cfRule type="cellIs" dxfId="27" priority="155" operator="between">
      <formula>$F$70</formula>
      <formula>$K$70</formula>
    </cfRule>
    <cfRule type="cellIs" dxfId="26" priority="156" operator="lessThan">
      <formula>$F$70</formula>
    </cfRule>
  </conditionalFormatting>
  <conditionalFormatting sqref="L71:AM71">
    <cfRule type="cellIs" dxfId="25" priority="157" operator="greaterThan">
      <formula>$K$71</formula>
    </cfRule>
    <cfRule type="cellIs" dxfId="24" priority="158" operator="between">
      <formula>$F$71</formula>
      <formula>$K$71</formula>
    </cfRule>
    <cfRule type="cellIs" dxfId="23" priority="159" operator="lessThan">
      <formula>$F$71</formula>
    </cfRule>
  </conditionalFormatting>
  <conditionalFormatting sqref="L9:AM9">
    <cfRule type="cellIs" dxfId="22" priority="160" operator="greaterThan">
      <formula>$F$9</formula>
    </cfRule>
    <cfRule type="cellIs" dxfId="21" priority="161" operator="between">
      <formula>$F$9</formula>
      <formula>$K$9</formula>
    </cfRule>
    <cfRule type="cellIs" dxfId="20" priority="162" operator="lessThan">
      <formula>$K$9</formula>
    </cfRule>
  </conditionalFormatting>
  <conditionalFormatting sqref="L79:AM79">
    <cfRule type="cellIs" dxfId="19" priority="163" operator="greaterThan">
      <formula>$K$79</formula>
    </cfRule>
    <cfRule type="cellIs" dxfId="18" priority="164" operator="between">
      <formula>$F$79</formula>
      <formula>$K$79</formula>
    </cfRule>
    <cfRule type="cellIs" dxfId="17" priority="165" operator="lessThan">
      <formula>$F$79</formula>
    </cfRule>
  </conditionalFormatting>
  <conditionalFormatting sqref="L78:AM78">
    <cfRule type="cellIs" dxfId="16" priority="166" operator="greaterThan">
      <formula>$F$78</formula>
    </cfRule>
    <cfRule type="cellIs" dxfId="15" priority="167" operator="between">
      <formula>$K$78</formula>
      <formula>$F$78</formula>
    </cfRule>
    <cfRule type="cellIs" dxfId="14" priority="168" operator="lessThan">
      <formula>$K$78</formula>
    </cfRule>
  </conditionalFormatting>
  <conditionalFormatting sqref="L75:AM75">
    <cfRule type="cellIs" dxfId="13" priority="169" operator="between">
      <formula>$K$75</formula>
      <formula>$F$75</formula>
    </cfRule>
    <cfRule type="cellIs" dxfId="12" priority="170" operator="lessThan">
      <formula>$K$75</formula>
    </cfRule>
    <cfRule type="cellIs" dxfId="11" priority="171" operator="greaterThan">
      <formula>$F$75</formula>
    </cfRule>
  </conditionalFormatting>
  <conditionalFormatting sqref="L72:AM72">
    <cfRule type="cellIs" dxfId="10" priority="172" operator="greaterThan">
      <formula>$K$72</formula>
    </cfRule>
    <cfRule type="cellIs" dxfId="9" priority="173" operator="between">
      <formula>$G$72</formula>
      <formula>$I$72</formula>
    </cfRule>
    <cfRule type="cellIs" dxfId="8" priority="174" operator="lessThan">
      <formula>$F$72</formula>
    </cfRule>
  </conditionalFormatting>
  <conditionalFormatting sqref="L56:AM56">
    <cfRule type="cellIs" dxfId="7" priority="175" operator="lessThan">
      <formula>$F$56</formula>
    </cfRule>
    <cfRule type="cellIs" dxfId="6" priority="176" operator="between">
      <formula>$G$56</formula>
      <formula>$I$56</formula>
    </cfRule>
  </conditionalFormatting>
  <conditionalFormatting sqref="L36:AM40">
    <cfRule type="cellIs" dxfId="5" priority="177" operator="between">
      <formula>2</formula>
      <formula>14</formula>
    </cfRule>
    <cfRule type="cellIs" dxfId="4" priority="178" operator="greaterThanOrEqual">
      <formula>$F$36</formula>
    </cfRule>
    <cfRule type="cellIs" dxfId="3" priority="179" operator="lessThanOrEqual">
      <formula>$K$36</formula>
    </cfRule>
  </conditionalFormatting>
  <conditionalFormatting sqref="L35:AM35">
    <cfRule type="cellIs" dxfId="2" priority="180" operator="lessThanOrEqual">
      <formula>$K$35</formula>
    </cfRule>
    <cfRule type="cellIs" dxfId="1" priority="181" operator="between">
      <formula>$G$35</formula>
      <formula>$I$35</formula>
    </cfRule>
    <cfRule type="cellIs" dxfId="0" priority="182" operator="greaterThanOrEqual">
      <formula>$F$35</formula>
    </cfRule>
  </conditionalFormatting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>
    <oddHeader>&amp;C&amp;"Arial,Normal"&amp;10&amp;A</oddHeader>
    <oddFooter>&amp;C&amp;"Arial,Normal"&amp;10Página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MK12"/>
  <sheetViews>
    <sheetView zoomScaleNormal="100" workbookViewId="0">
      <selection activeCell="D5" sqref="D5"/>
    </sheetView>
  </sheetViews>
  <sheetFormatPr baseColWidth="10" defaultColWidth="9.109375" defaultRowHeight="14.4" x14ac:dyDescent="0.3"/>
  <cols>
    <col min="1" max="1" width="11.5546875" style="154" customWidth="1"/>
    <col min="2" max="2" width="13.6640625" style="154" customWidth="1"/>
    <col min="3" max="3" width="21.88671875" style="154" customWidth="1"/>
    <col min="4" max="4" width="30.6640625" style="154" customWidth="1"/>
    <col min="5" max="5" width="25.44140625" style="154" customWidth="1"/>
    <col min="6" max="1025" width="11.5546875" style="154" customWidth="1"/>
  </cols>
  <sheetData>
    <row r="2" spans="2:5" x14ac:dyDescent="0.3">
      <c r="B2" s="155" t="s">
        <v>132</v>
      </c>
      <c r="C2" s="155" t="s">
        <v>133</v>
      </c>
      <c r="D2" s="155" t="s">
        <v>134</v>
      </c>
      <c r="E2" s="155" t="s">
        <v>135</v>
      </c>
    </row>
    <row r="3" spans="2:5" ht="72" x14ac:dyDescent="0.3">
      <c r="B3" s="156">
        <v>44027</v>
      </c>
      <c r="C3" s="157" t="s">
        <v>136</v>
      </c>
      <c r="D3" s="158" t="s">
        <v>137</v>
      </c>
      <c r="E3" s="157"/>
    </row>
    <row r="4" spans="2:5" ht="43.2" x14ac:dyDescent="0.3">
      <c r="B4" s="156">
        <v>44076</v>
      </c>
      <c r="C4" s="157" t="s">
        <v>136</v>
      </c>
      <c r="D4" s="158" t="s">
        <v>138</v>
      </c>
      <c r="E4" s="157"/>
    </row>
    <row r="5" spans="2:5" x14ac:dyDescent="0.3">
      <c r="B5" s="156"/>
      <c r="C5" s="157"/>
      <c r="D5" s="158"/>
      <c r="E5" s="157"/>
    </row>
    <row r="6" spans="2:5" x14ac:dyDescent="0.3">
      <c r="B6" s="156"/>
      <c r="C6" s="157"/>
      <c r="D6" s="158"/>
      <c r="E6" s="157"/>
    </row>
    <row r="7" spans="2:5" x14ac:dyDescent="0.3">
      <c r="B7" s="156"/>
      <c r="C7" s="157"/>
      <c r="D7" s="158"/>
      <c r="E7" s="157"/>
    </row>
    <row r="8" spans="2:5" x14ac:dyDescent="0.3">
      <c r="B8" s="156"/>
      <c r="C8" s="157"/>
      <c r="D8" s="158"/>
      <c r="E8" s="157"/>
    </row>
    <row r="9" spans="2:5" x14ac:dyDescent="0.3">
      <c r="B9" s="156"/>
      <c r="C9" s="157"/>
      <c r="D9" s="158"/>
      <c r="E9" s="157"/>
    </row>
    <row r="10" spans="2:5" x14ac:dyDescent="0.3">
      <c r="B10" s="156"/>
      <c r="C10" s="157"/>
      <c r="D10" s="158"/>
      <c r="E10" s="157"/>
    </row>
    <row r="11" spans="2:5" x14ac:dyDescent="0.3">
      <c r="B11" s="156"/>
      <c r="C11" s="157"/>
      <c r="D11" s="158"/>
      <c r="E11" s="157"/>
    </row>
    <row r="12" spans="2:5" x14ac:dyDescent="0.3">
      <c r="B12" s="156"/>
      <c r="C12" s="157"/>
      <c r="D12" s="158"/>
      <c r="E12" s="157"/>
    </row>
  </sheetData>
  <sheetProtection algorithmName="SHA-512" hashValue="n8x7AswIaKnGHG6llyMqyUYghEThWxRrgkXk0t5JM53UnGwFUmFDJPhFdcAa7vCU2VCWFx8aV8r1CsfnS67rSQ==" saltValue="EcDN+hLzdobsklThPWEjGg==" spinCount="100000" sheet="1" objects="1" scenarios="1"/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2524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1.Cálculo de Cuota</vt:lpstr>
      <vt:lpstr>2.Métricas</vt:lpstr>
      <vt:lpstr>3.Indicadores</vt:lpstr>
      <vt:lpstr>Control de Cambios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Arnold Alvarado Ruiz</dc:creator>
  <dc:description/>
  <cp:lastModifiedBy>Diego Arias Rivera</cp:lastModifiedBy>
  <cp:revision>59</cp:revision>
  <cp:lastPrinted>2020-01-21T21:47:03Z</cp:lastPrinted>
  <dcterms:created xsi:type="dcterms:W3CDTF">2019-05-13T21:52:35Z</dcterms:created>
  <dcterms:modified xsi:type="dcterms:W3CDTF">2020-09-02T19:59:42Z</dcterms:modified>
  <dc:language>es-CR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