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6380" windowHeight="8070" tabRatio="500" activeTab="1"/>
  </bookViews>
  <sheets>
    <sheet name="Indicadores" sheetId="1" r:id="rId1"/>
    <sheet name="Gráficos" sheetId="2" r:id="rId2"/>
    <sheet name="OBSERVACIONES" sheetId="3" r:id="rId3"/>
    <sheet name="Hoja2" sheetId="4" r:id="rId4"/>
    <sheet name="Hoja1" sheetId="5" r:id="rId5"/>
  </sheets>
  <definedNames>
    <definedName name="_AtRisk_FitDataRange_FIT_BE877_718C7">#REF!</definedName>
    <definedName name="_xlnm.Print_Area" localSheetId="0">Indicadores!$A$1:$P$17</definedName>
  </definedNames>
  <calcPr calcId="145621"/>
  <extLst>
    <ext xmlns:loext="http://schemas.libreoffice.org/" uri="{7626C862-2A13-11E5-B345-FEFF819CDC9F}">
      <loext:extCalcPr stringRefSyntax="ExcelA1"/>
    </ext>
  </extLst>
</workbook>
</file>

<file path=xl/calcChain.xml><?xml version="1.0" encoding="utf-8"?>
<calcChain xmlns="http://schemas.openxmlformats.org/spreadsheetml/2006/main">
  <c r="AH70" i="1" l="1"/>
  <c r="AH69" i="1"/>
  <c r="AH68" i="1"/>
  <c r="AH67" i="1"/>
  <c r="AH66" i="1"/>
  <c r="AH65" i="1"/>
  <c r="AH64" i="1"/>
  <c r="AH63" i="1"/>
  <c r="AH62" i="1"/>
  <c r="AH52" i="1"/>
  <c r="AH49" i="1"/>
  <c r="AH46" i="1"/>
  <c r="AH45" i="1"/>
  <c r="AH44" i="1"/>
  <c r="AH43" i="1"/>
  <c r="AH42" i="1"/>
  <c r="AH41" i="1"/>
  <c r="AH40" i="1"/>
  <c r="AH39" i="1"/>
  <c r="AH38" i="1"/>
  <c r="AH37" i="1"/>
  <c r="AH36" i="1"/>
  <c r="AH35" i="1"/>
  <c r="AH34" i="1" s="1"/>
  <c r="AH18" i="1"/>
  <c r="AH16" i="1"/>
  <c r="AH14" i="1"/>
  <c r="AH12" i="1"/>
  <c r="AH10" i="1"/>
  <c r="AH8" i="1"/>
  <c r="AL70" i="4" l="1"/>
  <c r="AK70" i="4"/>
  <c r="AJ70" i="4"/>
  <c r="AI70" i="4"/>
  <c r="AH70" i="4"/>
  <c r="AG70" i="4"/>
  <c r="AF70" i="4"/>
  <c r="AE70" i="4"/>
  <c r="AD70" i="4"/>
  <c r="AC70" i="4"/>
  <c r="AB70" i="4"/>
  <c r="AA70" i="4"/>
  <c r="Z70" i="4"/>
  <c r="Y70" i="4"/>
  <c r="X70" i="4"/>
  <c r="W70" i="4"/>
  <c r="V70" i="4"/>
  <c r="U70" i="4"/>
  <c r="T70" i="4"/>
  <c r="S70" i="4"/>
  <c r="R70" i="4"/>
  <c r="Q70" i="4"/>
  <c r="AL69" i="4"/>
  <c r="AK69" i="4"/>
  <c r="AJ69" i="4"/>
  <c r="AI69" i="4"/>
  <c r="AH69" i="4"/>
  <c r="AG69" i="4"/>
  <c r="AF69" i="4"/>
  <c r="AE69" i="4"/>
  <c r="AD69" i="4"/>
  <c r="AC69" i="4"/>
  <c r="AB69" i="4"/>
  <c r="AA69" i="4"/>
  <c r="Z69" i="4"/>
  <c r="Y69" i="4"/>
  <c r="X69" i="4"/>
  <c r="W69" i="4"/>
  <c r="V69" i="4"/>
  <c r="U69" i="4"/>
  <c r="T69" i="4"/>
  <c r="S69" i="4"/>
  <c r="R69" i="4"/>
  <c r="Q69" i="4"/>
  <c r="AL68" i="4"/>
  <c r="AK68" i="4"/>
  <c r="AJ68" i="4"/>
  <c r="AI68" i="4"/>
  <c r="AH68" i="4"/>
  <c r="AG68" i="4"/>
  <c r="AF68" i="4"/>
  <c r="AE68" i="4"/>
  <c r="AD68" i="4"/>
  <c r="AC68" i="4"/>
  <c r="AB68" i="4"/>
  <c r="AA68" i="4"/>
  <c r="Z68" i="4"/>
  <c r="Y68" i="4"/>
  <c r="X68" i="4"/>
  <c r="W68" i="4"/>
  <c r="V68" i="4"/>
  <c r="U68" i="4"/>
  <c r="T68" i="4"/>
  <c r="S68" i="4"/>
  <c r="R68" i="4"/>
  <c r="Q68" i="4"/>
  <c r="AL67" i="4"/>
  <c r="AK67" i="4"/>
  <c r="AJ67" i="4"/>
  <c r="AI67" i="4"/>
  <c r="AH67" i="4"/>
  <c r="AG67" i="4"/>
  <c r="AF67" i="4"/>
  <c r="AE67" i="4"/>
  <c r="AD67" i="4"/>
  <c r="AC67" i="4"/>
  <c r="AB67" i="4"/>
  <c r="AA67" i="4"/>
  <c r="Z67" i="4"/>
  <c r="Y67" i="4"/>
  <c r="X67" i="4"/>
  <c r="W67" i="4"/>
  <c r="V67" i="4"/>
  <c r="U67" i="4"/>
  <c r="T67" i="4"/>
  <c r="S67" i="4"/>
  <c r="R67" i="4"/>
  <c r="Q67" i="4"/>
  <c r="AL66" i="4"/>
  <c r="AK66" i="4"/>
  <c r="AJ66" i="4"/>
  <c r="AI66" i="4"/>
  <c r="AH66" i="4"/>
  <c r="AG66" i="4"/>
  <c r="AF66" i="4"/>
  <c r="AE66" i="4"/>
  <c r="AD66" i="4"/>
  <c r="AC66" i="4"/>
  <c r="AB66" i="4"/>
  <c r="AA66" i="4"/>
  <c r="Z66" i="4"/>
  <c r="Y66" i="4"/>
  <c r="X66" i="4"/>
  <c r="W66" i="4"/>
  <c r="V66" i="4"/>
  <c r="U66" i="4"/>
  <c r="T66" i="4"/>
  <c r="S66" i="4"/>
  <c r="R66" i="4"/>
  <c r="Q66" i="4"/>
  <c r="AL65" i="4"/>
  <c r="AK65" i="4"/>
  <c r="AJ65" i="4"/>
  <c r="AI65" i="4"/>
  <c r="AH65" i="4"/>
  <c r="AG65" i="4"/>
  <c r="AF65" i="4"/>
  <c r="AE65" i="4"/>
  <c r="AD65" i="4"/>
  <c r="AC65" i="4"/>
  <c r="AB65" i="4"/>
  <c r="AA65" i="4"/>
  <c r="Z65" i="4"/>
  <c r="Y65" i="4"/>
  <c r="X65" i="4"/>
  <c r="W65" i="4"/>
  <c r="V65" i="4"/>
  <c r="U65" i="4"/>
  <c r="T65" i="4"/>
  <c r="S65" i="4"/>
  <c r="R65" i="4"/>
  <c r="Q65" i="4"/>
  <c r="AL64" i="4"/>
  <c r="AK64" i="4"/>
  <c r="AJ64" i="4"/>
  <c r="AI64" i="4"/>
  <c r="AH64" i="4"/>
  <c r="AG64" i="4"/>
  <c r="AF64" i="4"/>
  <c r="AE64" i="4"/>
  <c r="AD64" i="4"/>
  <c r="AC64" i="4"/>
  <c r="AB64" i="4"/>
  <c r="AA64" i="4"/>
  <c r="Z64" i="4"/>
  <c r="Y64" i="4"/>
  <c r="X64" i="4"/>
  <c r="W64" i="4"/>
  <c r="V64" i="4"/>
  <c r="U64" i="4"/>
  <c r="T64" i="4"/>
  <c r="S64" i="4"/>
  <c r="R64" i="4"/>
  <c r="Q64" i="4"/>
  <c r="AL63" i="4"/>
  <c r="AK63" i="4"/>
  <c r="AJ63" i="4"/>
  <c r="AI63" i="4"/>
  <c r="AH63" i="4"/>
  <c r="AG63" i="4"/>
  <c r="AF63" i="4"/>
  <c r="AE63" i="4"/>
  <c r="AD63" i="4"/>
  <c r="AC63" i="4"/>
  <c r="AB63" i="4"/>
  <c r="AA63" i="4"/>
  <c r="Z63" i="4"/>
  <c r="Y63" i="4"/>
  <c r="X63" i="4"/>
  <c r="W63" i="4"/>
  <c r="V63" i="4"/>
  <c r="U63" i="4"/>
  <c r="T63" i="4"/>
  <c r="S63" i="4"/>
  <c r="R63" i="4"/>
  <c r="Q63" i="4"/>
  <c r="AL62" i="4"/>
  <c r="AK62" i="4"/>
  <c r="AJ62" i="4"/>
  <c r="AI62" i="4"/>
  <c r="AH62" i="4"/>
  <c r="AG62" i="4"/>
  <c r="AF62" i="4"/>
  <c r="AE62" i="4"/>
  <c r="AD62" i="4"/>
  <c r="AC62" i="4"/>
  <c r="AB62" i="4"/>
  <c r="AA62" i="4"/>
  <c r="Z62" i="4"/>
  <c r="Y62" i="4"/>
  <c r="X62" i="4"/>
  <c r="W62" i="4"/>
  <c r="V62" i="4"/>
  <c r="U62" i="4"/>
  <c r="T62" i="4"/>
  <c r="S62" i="4"/>
  <c r="R62" i="4"/>
  <c r="Q62" i="4"/>
  <c r="N62" i="4"/>
  <c r="J62" i="4"/>
  <c r="N53" i="4"/>
  <c r="J53" i="4"/>
  <c r="AL52" i="4"/>
  <c r="AK52" i="4"/>
  <c r="AJ52" i="4"/>
  <c r="AI52" i="4"/>
  <c r="AH52" i="4"/>
  <c r="AG52" i="4"/>
  <c r="AF52" i="4"/>
  <c r="AE52" i="4"/>
  <c r="AD52" i="4"/>
  <c r="AC52" i="4"/>
  <c r="AB52" i="4"/>
  <c r="AA52" i="4"/>
  <c r="Z52" i="4"/>
  <c r="Y52" i="4"/>
  <c r="X52" i="4"/>
  <c r="W52" i="4"/>
  <c r="V52" i="4"/>
  <c r="U52" i="4"/>
  <c r="T52" i="4"/>
  <c r="S52" i="4"/>
  <c r="R52" i="4"/>
  <c r="Q52" i="4"/>
  <c r="P52" i="4"/>
  <c r="N52" i="4" s="1"/>
  <c r="I52" i="4"/>
  <c r="J52" i="4" s="1"/>
  <c r="AL49" i="4"/>
  <c r="AK49" i="4"/>
  <c r="AJ49" i="4"/>
  <c r="AI49" i="4"/>
  <c r="AH49" i="4"/>
  <c r="AG49" i="4"/>
  <c r="AF49" i="4"/>
  <c r="AE49" i="4"/>
  <c r="AD49" i="4"/>
  <c r="AC49" i="4"/>
  <c r="AB49" i="4"/>
  <c r="AA49" i="4"/>
  <c r="Z49" i="4"/>
  <c r="Y49" i="4"/>
  <c r="X49" i="4"/>
  <c r="W49" i="4"/>
  <c r="V49" i="4"/>
  <c r="U49" i="4"/>
  <c r="T49" i="4"/>
  <c r="S49" i="4"/>
  <c r="R49" i="4"/>
  <c r="Q49" i="4"/>
  <c r="N49" i="4"/>
  <c r="J49" i="4"/>
  <c r="AL46" i="4"/>
  <c r="AK46" i="4"/>
  <c r="AJ46" i="4"/>
  <c r="AI46" i="4"/>
  <c r="AH46" i="4"/>
  <c r="AG46" i="4"/>
  <c r="AF46" i="4"/>
  <c r="AE46" i="4"/>
  <c r="AD46" i="4"/>
  <c r="AC46" i="4"/>
  <c r="AB46" i="4"/>
  <c r="AA46" i="4"/>
  <c r="Z46" i="4"/>
  <c r="Y46" i="4"/>
  <c r="X46" i="4"/>
  <c r="W46" i="4"/>
  <c r="V46" i="4"/>
  <c r="U46" i="4"/>
  <c r="S46" i="4"/>
  <c r="R46" i="4"/>
  <c r="Q46" i="4"/>
  <c r="N46" i="4"/>
  <c r="J46" i="4"/>
  <c r="AL45" i="4"/>
  <c r="AK45" i="4"/>
  <c r="AJ45" i="4"/>
  <c r="AI45" i="4"/>
  <c r="AH45" i="4"/>
  <c r="AG45" i="4"/>
  <c r="AF45" i="4"/>
  <c r="AE45" i="4"/>
  <c r="AD45" i="4"/>
  <c r="AC45" i="4"/>
  <c r="AB45" i="4"/>
  <c r="AA45" i="4"/>
  <c r="Z45" i="4"/>
  <c r="Y45" i="4"/>
  <c r="X45" i="4"/>
  <c r="W45" i="4"/>
  <c r="V45" i="4"/>
  <c r="U45" i="4"/>
  <c r="T45" i="4"/>
  <c r="S45" i="4"/>
  <c r="R45" i="4"/>
  <c r="Q45" i="4"/>
  <c r="AL44" i="4"/>
  <c r="AK44" i="4"/>
  <c r="AJ44" i="4"/>
  <c r="AI44" i="4"/>
  <c r="AH44" i="4"/>
  <c r="AG44" i="4"/>
  <c r="AF44" i="4"/>
  <c r="AE44" i="4"/>
  <c r="AD44" i="4"/>
  <c r="AC44" i="4"/>
  <c r="AB44" i="4"/>
  <c r="AA44" i="4"/>
  <c r="Z44" i="4"/>
  <c r="Y44" i="4"/>
  <c r="X44" i="4"/>
  <c r="W44" i="4"/>
  <c r="V44" i="4"/>
  <c r="U44" i="4"/>
  <c r="T44" i="4"/>
  <c r="S44" i="4"/>
  <c r="R44" i="4"/>
  <c r="Q44" i="4"/>
  <c r="AL43" i="4"/>
  <c r="AK43" i="4"/>
  <c r="AJ43" i="4"/>
  <c r="AI43" i="4"/>
  <c r="AH43" i="4"/>
  <c r="AG43" i="4"/>
  <c r="AF43" i="4"/>
  <c r="AE43" i="4"/>
  <c r="AD43" i="4"/>
  <c r="AC43" i="4"/>
  <c r="AB43" i="4"/>
  <c r="AA43" i="4"/>
  <c r="Z43" i="4"/>
  <c r="Y43" i="4"/>
  <c r="X43" i="4"/>
  <c r="W43" i="4"/>
  <c r="V43" i="4"/>
  <c r="U43" i="4"/>
  <c r="T43" i="4"/>
  <c r="S43" i="4"/>
  <c r="R43" i="4"/>
  <c r="Q43" i="4"/>
  <c r="AL42" i="4"/>
  <c r="AK42" i="4"/>
  <c r="AJ42" i="4"/>
  <c r="AI42" i="4"/>
  <c r="AH42" i="4"/>
  <c r="AG42" i="4"/>
  <c r="AF42" i="4"/>
  <c r="AE42" i="4"/>
  <c r="AD42" i="4"/>
  <c r="AC42" i="4"/>
  <c r="AB42" i="4"/>
  <c r="AA42" i="4"/>
  <c r="Z42" i="4"/>
  <c r="Y42" i="4"/>
  <c r="X42" i="4"/>
  <c r="W42" i="4"/>
  <c r="V42" i="4"/>
  <c r="U42" i="4"/>
  <c r="T42" i="4"/>
  <c r="S42" i="4"/>
  <c r="R42" i="4"/>
  <c r="Q42" i="4"/>
  <c r="AL41" i="4"/>
  <c r="AK41" i="4"/>
  <c r="AJ41" i="4"/>
  <c r="AI41" i="4"/>
  <c r="AH41" i="4"/>
  <c r="AG41" i="4"/>
  <c r="AF41" i="4"/>
  <c r="AE41" i="4"/>
  <c r="AD41" i="4"/>
  <c r="AC41" i="4"/>
  <c r="AB41" i="4"/>
  <c r="AA41" i="4"/>
  <c r="Z41" i="4"/>
  <c r="Y41" i="4"/>
  <c r="X41" i="4"/>
  <c r="W41" i="4"/>
  <c r="V41" i="4"/>
  <c r="U41" i="4"/>
  <c r="T41" i="4"/>
  <c r="S41" i="4"/>
  <c r="R41" i="4"/>
  <c r="Q41" i="4"/>
  <c r="AL40" i="4"/>
  <c r="AK40" i="4"/>
  <c r="AJ40" i="4"/>
  <c r="AI40" i="4"/>
  <c r="AH40" i="4"/>
  <c r="AG40" i="4"/>
  <c r="AF40" i="4"/>
  <c r="AE40" i="4"/>
  <c r="AD40" i="4"/>
  <c r="AC40" i="4"/>
  <c r="AB40" i="4"/>
  <c r="AA40" i="4"/>
  <c r="Z40" i="4"/>
  <c r="Y40" i="4"/>
  <c r="X40" i="4"/>
  <c r="W40" i="4"/>
  <c r="V40" i="4"/>
  <c r="U40" i="4"/>
  <c r="T40" i="4"/>
  <c r="S40" i="4"/>
  <c r="R40" i="4"/>
  <c r="Q40" i="4"/>
  <c r="AL39" i="4"/>
  <c r="AK39" i="4"/>
  <c r="AJ39" i="4"/>
  <c r="AI39" i="4"/>
  <c r="AH39" i="4"/>
  <c r="AG39" i="4"/>
  <c r="AF39" i="4"/>
  <c r="AE39" i="4"/>
  <c r="AD39" i="4"/>
  <c r="AC39" i="4"/>
  <c r="AB39" i="4"/>
  <c r="AA39" i="4"/>
  <c r="Z39" i="4"/>
  <c r="Y39" i="4"/>
  <c r="X39" i="4"/>
  <c r="W39" i="4"/>
  <c r="V39" i="4"/>
  <c r="U39" i="4"/>
  <c r="T39" i="4"/>
  <c r="S39" i="4"/>
  <c r="R39" i="4"/>
  <c r="Q39" i="4"/>
  <c r="AL38" i="4"/>
  <c r="AK38" i="4"/>
  <c r="AJ38" i="4"/>
  <c r="AI38" i="4"/>
  <c r="AH38" i="4"/>
  <c r="AG38" i="4"/>
  <c r="AF38" i="4"/>
  <c r="AE38" i="4"/>
  <c r="AD38" i="4"/>
  <c r="AC38" i="4"/>
  <c r="AB38" i="4"/>
  <c r="AA38" i="4"/>
  <c r="Z38" i="4"/>
  <c r="Y38" i="4"/>
  <c r="X38" i="4"/>
  <c r="W38" i="4"/>
  <c r="V38" i="4"/>
  <c r="U38" i="4"/>
  <c r="T38" i="4"/>
  <c r="S38" i="4"/>
  <c r="R38" i="4"/>
  <c r="Q38" i="4"/>
  <c r="AL37" i="4"/>
  <c r="AK37" i="4"/>
  <c r="AJ37" i="4"/>
  <c r="AI37" i="4"/>
  <c r="AH37" i="4"/>
  <c r="AG37" i="4"/>
  <c r="AF37" i="4"/>
  <c r="AE37" i="4"/>
  <c r="AD37" i="4"/>
  <c r="AC37" i="4"/>
  <c r="AB37" i="4"/>
  <c r="AA37" i="4"/>
  <c r="Z37" i="4"/>
  <c r="Y37" i="4"/>
  <c r="X37" i="4"/>
  <c r="W37" i="4"/>
  <c r="V37" i="4"/>
  <c r="U37" i="4"/>
  <c r="T37" i="4"/>
  <c r="S37" i="4"/>
  <c r="R37" i="4"/>
  <c r="Q37" i="4"/>
  <c r="AL36" i="4"/>
  <c r="AK36" i="4"/>
  <c r="AJ36" i="4"/>
  <c r="AI36" i="4"/>
  <c r="AH36" i="4"/>
  <c r="AG36" i="4"/>
  <c r="AF36" i="4"/>
  <c r="AE36" i="4"/>
  <c r="AD36" i="4"/>
  <c r="AC36" i="4"/>
  <c r="AB36" i="4"/>
  <c r="AA36" i="4"/>
  <c r="Z36" i="4"/>
  <c r="Y36" i="4"/>
  <c r="X36" i="4"/>
  <c r="W36" i="4"/>
  <c r="V36" i="4"/>
  <c r="U36" i="4"/>
  <c r="T36" i="4"/>
  <c r="S36" i="4"/>
  <c r="R36" i="4"/>
  <c r="Q36" i="4"/>
  <c r="AL35" i="4"/>
  <c r="AK35" i="4"/>
  <c r="AJ35" i="4"/>
  <c r="AI35" i="4"/>
  <c r="AH35" i="4"/>
  <c r="AG35" i="4"/>
  <c r="AF35" i="4"/>
  <c r="AE35" i="4"/>
  <c r="AD35" i="4"/>
  <c r="AC35" i="4"/>
  <c r="AB35" i="4"/>
  <c r="AA35" i="4"/>
  <c r="Z35" i="4"/>
  <c r="Y35" i="4"/>
  <c r="X35" i="4"/>
  <c r="W35" i="4"/>
  <c r="V35" i="4"/>
  <c r="U35" i="4"/>
  <c r="T35" i="4"/>
  <c r="S35" i="4"/>
  <c r="R35" i="4"/>
  <c r="Q35" i="4"/>
  <c r="AL34" i="4"/>
  <c r="AK34" i="4"/>
  <c r="AJ34" i="4"/>
  <c r="AI34" i="4"/>
  <c r="AH34" i="4"/>
  <c r="AG34" i="4"/>
  <c r="AF34" i="4"/>
  <c r="AE34" i="4"/>
  <c r="AD34" i="4"/>
  <c r="AC34" i="4"/>
  <c r="AB34" i="4"/>
  <c r="AA34" i="4"/>
  <c r="Z34" i="4"/>
  <c r="Y34" i="4"/>
  <c r="X34" i="4"/>
  <c r="W34" i="4"/>
  <c r="V34" i="4"/>
  <c r="U34" i="4"/>
  <c r="T34" i="4"/>
  <c r="S34" i="4"/>
  <c r="R34" i="4"/>
  <c r="Q34" i="4"/>
  <c r="N34" i="4"/>
  <c r="J34" i="4"/>
  <c r="N22" i="4"/>
  <c r="J22" i="4"/>
  <c r="N21" i="4"/>
  <c r="J21" i="4"/>
  <c r="AL18" i="4"/>
  <c r="AK18" i="4"/>
  <c r="AJ18" i="4"/>
  <c r="AI18" i="4"/>
  <c r="AH18" i="4"/>
  <c r="AG18" i="4"/>
  <c r="AF18" i="4"/>
  <c r="AE18" i="4"/>
  <c r="AD18" i="4"/>
  <c r="AC18" i="4"/>
  <c r="AB18" i="4"/>
  <c r="AA18" i="4"/>
  <c r="Z18" i="4"/>
  <c r="Y18" i="4"/>
  <c r="X18" i="4"/>
  <c r="W18" i="4"/>
  <c r="V18" i="4"/>
  <c r="U18" i="4"/>
  <c r="T18" i="4"/>
  <c r="S18" i="4"/>
  <c r="R18" i="4"/>
  <c r="Q18" i="4"/>
  <c r="N18" i="4"/>
  <c r="J18" i="4"/>
  <c r="AL16" i="4"/>
  <c r="AK16" i="4"/>
  <c r="AJ16" i="4"/>
  <c r="AI16" i="4"/>
  <c r="AH16" i="4"/>
  <c r="AG16" i="4"/>
  <c r="AF16" i="4"/>
  <c r="AE16" i="4"/>
  <c r="AD16" i="4"/>
  <c r="AC16" i="4"/>
  <c r="AB16" i="4"/>
  <c r="AA16" i="4"/>
  <c r="Z16" i="4"/>
  <c r="Y16" i="4"/>
  <c r="X16" i="4"/>
  <c r="W16" i="4"/>
  <c r="V16" i="4"/>
  <c r="U16" i="4"/>
  <c r="T16" i="4"/>
  <c r="S16" i="4"/>
  <c r="R16" i="4"/>
  <c r="Q16" i="4"/>
  <c r="N16" i="4"/>
  <c r="J16" i="4"/>
  <c r="AL14" i="4"/>
  <c r="AK14" i="4"/>
  <c r="AJ14" i="4"/>
  <c r="AI14" i="4"/>
  <c r="AH14" i="4"/>
  <c r="AG14" i="4"/>
  <c r="AF14" i="4"/>
  <c r="AE14" i="4"/>
  <c r="AD14" i="4"/>
  <c r="AC14" i="4"/>
  <c r="AB14" i="4"/>
  <c r="AA14" i="4"/>
  <c r="Z14" i="4"/>
  <c r="Y14" i="4"/>
  <c r="X14" i="4"/>
  <c r="W14" i="4"/>
  <c r="V14" i="4"/>
  <c r="U14" i="4"/>
  <c r="T14" i="4"/>
  <c r="S14" i="4"/>
  <c r="R14" i="4"/>
  <c r="Q14" i="4"/>
  <c r="N14" i="4"/>
  <c r="J14" i="4"/>
  <c r="AL12" i="4"/>
  <c r="AK12" i="4"/>
  <c r="AJ12" i="4"/>
  <c r="AI12" i="4"/>
  <c r="AH12" i="4"/>
  <c r="AG12" i="4"/>
  <c r="AF12" i="4"/>
  <c r="AE12" i="4"/>
  <c r="AD12" i="4"/>
  <c r="AC12" i="4"/>
  <c r="AB12" i="4"/>
  <c r="AA12" i="4"/>
  <c r="Z12" i="4"/>
  <c r="Y12" i="4"/>
  <c r="X12" i="4"/>
  <c r="W12" i="4"/>
  <c r="V12" i="4"/>
  <c r="U12" i="4"/>
  <c r="T12" i="4"/>
  <c r="S12" i="4"/>
  <c r="R12" i="4"/>
  <c r="Q12" i="4"/>
  <c r="N12" i="4"/>
  <c r="J12" i="4"/>
  <c r="AL10" i="4"/>
  <c r="AK10" i="4"/>
  <c r="AJ10" i="4"/>
  <c r="AI10" i="4"/>
  <c r="AH10" i="4"/>
  <c r="AG10" i="4"/>
  <c r="AF10" i="4"/>
  <c r="AE10" i="4"/>
  <c r="AD10" i="4"/>
  <c r="AC10" i="4"/>
  <c r="AB10" i="4"/>
  <c r="AA10" i="4"/>
  <c r="Z10" i="4"/>
  <c r="Y10" i="4"/>
  <c r="X10" i="4"/>
  <c r="W10" i="4"/>
  <c r="V10" i="4"/>
  <c r="U10" i="4"/>
  <c r="T10" i="4"/>
  <c r="S10" i="4"/>
  <c r="R10" i="4"/>
  <c r="Q10" i="4"/>
  <c r="N10" i="4"/>
  <c r="J10" i="4"/>
  <c r="AL8" i="4"/>
  <c r="AK8" i="4"/>
  <c r="AJ8" i="4"/>
  <c r="AI8" i="4"/>
  <c r="AH8" i="4"/>
  <c r="AG8" i="4"/>
  <c r="AF8" i="4"/>
  <c r="AE8" i="4"/>
  <c r="AD8" i="4"/>
  <c r="AC8" i="4"/>
  <c r="AB8" i="4"/>
  <c r="AA8" i="4"/>
  <c r="Z8" i="4"/>
  <c r="Y8" i="4"/>
  <c r="X8" i="4"/>
  <c r="W8" i="4"/>
  <c r="V8" i="4"/>
  <c r="U8" i="4"/>
  <c r="T8" i="4"/>
  <c r="S8" i="4"/>
  <c r="R8" i="4"/>
  <c r="Q8" i="4"/>
  <c r="N8" i="4"/>
  <c r="J8" i="4"/>
  <c r="N7" i="4"/>
  <c r="J7" i="4"/>
  <c r="N6" i="4"/>
  <c r="J6" i="4"/>
  <c r="N5" i="4"/>
  <c r="J5" i="4"/>
  <c r="AL70" i="1"/>
  <c r="AK70" i="1"/>
  <c r="AJ70" i="1"/>
  <c r="AI70" i="1"/>
  <c r="AG70" i="1"/>
  <c r="AF70" i="1"/>
  <c r="AE70" i="1"/>
  <c r="AD70" i="1"/>
  <c r="AC70" i="1"/>
  <c r="AB70" i="1"/>
  <c r="AA70" i="1"/>
  <c r="Z70" i="1"/>
  <c r="Y70" i="1"/>
  <c r="X70" i="1"/>
  <c r="W70" i="1"/>
  <c r="V70" i="1"/>
  <c r="U70" i="1"/>
  <c r="T70" i="1"/>
  <c r="S70" i="1"/>
  <c r="R70" i="1"/>
  <c r="Q70" i="1"/>
  <c r="AL69" i="1"/>
  <c r="AK69" i="1"/>
  <c r="AJ69" i="1"/>
  <c r="AI69" i="1"/>
  <c r="AG69" i="1"/>
  <c r="AF69" i="1"/>
  <c r="AE69" i="1"/>
  <c r="AD69" i="1"/>
  <c r="AC69" i="1"/>
  <c r="AB69" i="1"/>
  <c r="AA69" i="1"/>
  <c r="Z69" i="1"/>
  <c r="Y69" i="1"/>
  <c r="X69" i="1"/>
  <c r="W69" i="1"/>
  <c r="V69" i="1"/>
  <c r="U69" i="1"/>
  <c r="T69" i="1"/>
  <c r="S69" i="1"/>
  <c r="R69" i="1"/>
  <c r="Q69" i="1"/>
  <c r="AL68" i="1"/>
  <c r="AK68" i="1"/>
  <c r="AJ68" i="1"/>
  <c r="AI68" i="1"/>
  <c r="AG68" i="1"/>
  <c r="AF68" i="1"/>
  <c r="AE68" i="1"/>
  <c r="AD68" i="1"/>
  <c r="AC68" i="1"/>
  <c r="AB68" i="1"/>
  <c r="AA68" i="1"/>
  <c r="Z68" i="1"/>
  <c r="Y68" i="1"/>
  <c r="X68" i="1"/>
  <c r="W68" i="1"/>
  <c r="V68" i="1"/>
  <c r="U68" i="1"/>
  <c r="T68" i="1"/>
  <c r="S68" i="1"/>
  <c r="R68" i="1"/>
  <c r="Q68" i="1"/>
  <c r="AL67" i="1"/>
  <c r="AK67" i="1"/>
  <c r="AJ67" i="1"/>
  <c r="AI67" i="1"/>
  <c r="AG67" i="1"/>
  <c r="AF67" i="1"/>
  <c r="AE67" i="1"/>
  <c r="AD67" i="1"/>
  <c r="AC67" i="1"/>
  <c r="AB67" i="1"/>
  <c r="AA67" i="1"/>
  <c r="Z67" i="1"/>
  <c r="Y67" i="1"/>
  <c r="X67" i="1"/>
  <c r="W67" i="1"/>
  <c r="V67" i="1"/>
  <c r="U67" i="1"/>
  <c r="T67" i="1"/>
  <c r="S67" i="1"/>
  <c r="R67" i="1"/>
  <c r="Q67" i="1"/>
  <c r="AL66" i="1"/>
  <c r="AK66" i="1"/>
  <c r="AJ66" i="1"/>
  <c r="AI66" i="1"/>
  <c r="AG66" i="1"/>
  <c r="AF66" i="1"/>
  <c r="AE66" i="1"/>
  <c r="AD66" i="1"/>
  <c r="AC66" i="1"/>
  <c r="AB66" i="1"/>
  <c r="AA66" i="1"/>
  <c r="Z66" i="1"/>
  <c r="Y66" i="1"/>
  <c r="X66" i="1"/>
  <c r="W66" i="1"/>
  <c r="V66" i="1"/>
  <c r="U66" i="1"/>
  <c r="T66" i="1"/>
  <c r="S66" i="1"/>
  <c r="R66" i="1"/>
  <c r="Q66" i="1"/>
  <c r="AL65" i="1"/>
  <c r="AK65" i="1"/>
  <c r="AJ65" i="1"/>
  <c r="AI65" i="1"/>
  <c r="AG65" i="1"/>
  <c r="AF65" i="1"/>
  <c r="AE65" i="1"/>
  <c r="AD65" i="1"/>
  <c r="AC65" i="1"/>
  <c r="AB65" i="1"/>
  <c r="AA65" i="1"/>
  <c r="Z65" i="1"/>
  <c r="Y65" i="1"/>
  <c r="X65" i="1"/>
  <c r="W65" i="1"/>
  <c r="V65" i="1"/>
  <c r="U65" i="1"/>
  <c r="T65" i="1"/>
  <c r="S65" i="1"/>
  <c r="R65" i="1"/>
  <c r="Q65" i="1"/>
  <c r="AL64" i="1"/>
  <c r="AK64" i="1"/>
  <c r="AJ64" i="1"/>
  <c r="AI64" i="1"/>
  <c r="AG64" i="1"/>
  <c r="AF64" i="1"/>
  <c r="AE64" i="1"/>
  <c r="AD64" i="1"/>
  <c r="AC64" i="1"/>
  <c r="AB64" i="1"/>
  <c r="AA64" i="1"/>
  <c r="Z64" i="1"/>
  <c r="Y64" i="1"/>
  <c r="X64" i="1"/>
  <c r="W64" i="1"/>
  <c r="V64" i="1"/>
  <c r="U64" i="1"/>
  <c r="T64" i="1"/>
  <c r="S64" i="1"/>
  <c r="R64" i="1"/>
  <c r="Q64" i="1"/>
  <c r="AL63" i="1"/>
  <c r="AK63" i="1"/>
  <c r="AJ63" i="1"/>
  <c r="AI63" i="1"/>
  <c r="AG63" i="1"/>
  <c r="AF63" i="1"/>
  <c r="AE63" i="1"/>
  <c r="AD63" i="1"/>
  <c r="AC63" i="1"/>
  <c r="AB63" i="1"/>
  <c r="AA63" i="1"/>
  <c r="Z63" i="1"/>
  <c r="Y63" i="1"/>
  <c r="X63" i="1"/>
  <c r="W63" i="1"/>
  <c r="V63" i="1"/>
  <c r="U63" i="1"/>
  <c r="T63" i="1"/>
  <c r="S63" i="1"/>
  <c r="R63" i="1"/>
  <c r="Q63" i="1"/>
  <c r="AL62" i="1"/>
  <c r="AK62" i="1"/>
  <c r="AJ62" i="1"/>
  <c r="AI62" i="1"/>
  <c r="AG62" i="1"/>
  <c r="AF62" i="1"/>
  <c r="AE62" i="1"/>
  <c r="AD62" i="1"/>
  <c r="AC62" i="1"/>
  <c r="AB62" i="1"/>
  <c r="AA62" i="1"/>
  <c r="Z62" i="1"/>
  <c r="Y62" i="1"/>
  <c r="X62" i="1"/>
  <c r="W62" i="1"/>
  <c r="V62" i="1"/>
  <c r="U62" i="1"/>
  <c r="T62" i="1"/>
  <c r="S62" i="1"/>
  <c r="R62" i="1"/>
  <c r="Q62" i="1"/>
  <c r="N62" i="1"/>
  <c r="J62" i="1"/>
  <c r="N53" i="1"/>
  <c r="J53" i="1"/>
  <c r="AL52" i="1"/>
  <c r="AK52" i="1"/>
  <c r="AJ52" i="1"/>
  <c r="AI52" i="1"/>
  <c r="AG52" i="1"/>
  <c r="AF52" i="1"/>
  <c r="AE52" i="1"/>
  <c r="AD52" i="1"/>
  <c r="AC52" i="1"/>
  <c r="AB52" i="1"/>
  <c r="AA52" i="1"/>
  <c r="Z52" i="1"/>
  <c r="Y52" i="1"/>
  <c r="X52" i="1"/>
  <c r="W52" i="1"/>
  <c r="V52" i="1"/>
  <c r="U52" i="1"/>
  <c r="T52" i="1"/>
  <c r="S52" i="1"/>
  <c r="R52" i="1"/>
  <c r="Q52" i="1"/>
  <c r="P52" i="1"/>
  <c r="N52" i="1"/>
  <c r="I52" i="1"/>
  <c r="J52" i="1" s="1"/>
  <c r="AL49" i="1"/>
  <c r="AK49" i="1"/>
  <c r="AJ49" i="1"/>
  <c r="AI49" i="1"/>
  <c r="AG49" i="1"/>
  <c r="AF49" i="1"/>
  <c r="AE49" i="1"/>
  <c r="AD49" i="1"/>
  <c r="AC49" i="1"/>
  <c r="AB49" i="1"/>
  <c r="AA49" i="1"/>
  <c r="Z49" i="1"/>
  <c r="Y49" i="1"/>
  <c r="X49" i="1"/>
  <c r="W49" i="1"/>
  <c r="V49" i="1"/>
  <c r="U49" i="1"/>
  <c r="T49" i="1"/>
  <c r="S49" i="1"/>
  <c r="R49" i="1"/>
  <c r="Q49" i="1"/>
  <c r="N49" i="1"/>
  <c r="J49" i="1"/>
  <c r="AF46" i="1"/>
  <c r="AE46" i="1"/>
  <c r="AD46" i="1"/>
  <c r="AC46" i="1"/>
  <c r="AB46" i="1"/>
  <c r="AA46" i="1"/>
  <c r="Z46" i="1"/>
  <c r="X46" i="1"/>
  <c r="W46" i="1"/>
  <c r="Y46" i="1" s="1"/>
  <c r="V46" i="1"/>
  <c r="U46" i="1"/>
  <c r="T46" i="1"/>
  <c r="S46" i="1"/>
  <c r="R46" i="1"/>
  <c r="Q46" i="1"/>
  <c r="N46" i="1"/>
  <c r="J46" i="1"/>
  <c r="AL45" i="1"/>
  <c r="AK45" i="1"/>
  <c r="AJ45" i="1"/>
  <c r="AI45" i="1"/>
  <c r="AG45" i="1"/>
  <c r="AF45" i="1"/>
  <c r="AE45" i="1"/>
  <c r="AD45" i="1"/>
  <c r="AC45" i="1"/>
  <c r="AB45" i="1"/>
  <c r="AA45" i="1"/>
  <c r="Z45" i="1"/>
  <c r="Y45" i="1"/>
  <c r="X45" i="1"/>
  <c r="W45" i="1"/>
  <c r="V45" i="1"/>
  <c r="U45" i="1"/>
  <c r="T45" i="1"/>
  <c r="S45" i="1"/>
  <c r="R45" i="1"/>
  <c r="Q45" i="1"/>
  <c r="AL44" i="1"/>
  <c r="AK44" i="1"/>
  <c r="AJ44" i="1"/>
  <c r="AI44" i="1"/>
  <c r="AG44" i="1"/>
  <c r="AF44" i="1"/>
  <c r="AE44" i="1"/>
  <c r="AD44" i="1"/>
  <c r="AC44" i="1"/>
  <c r="AB44" i="1"/>
  <c r="AA44" i="1"/>
  <c r="Z44" i="1"/>
  <c r="Y44" i="1"/>
  <c r="X44" i="1"/>
  <c r="W44" i="1"/>
  <c r="V44" i="1"/>
  <c r="U44" i="1"/>
  <c r="T44" i="1"/>
  <c r="S44" i="1"/>
  <c r="R44" i="1"/>
  <c r="Q44" i="1"/>
  <c r="AL43" i="1"/>
  <c r="AK43" i="1"/>
  <c r="AJ43" i="1"/>
  <c r="AI43" i="1"/>
  <c r="AG43" i="1"/>
  <c r="AF43" i="1"/>
  <c r="AE43" i="1"/>
  <c r="AD43" i="1"/>
  <c r="AC43" i="1"/>
  <c r="AB43" i="1"/>
  <c r="AA43" i="1"/>
  <c r="Z43" i="1"/>
  <c r="Y43" i="1"/>
  <c r="X43" i="1"/>
  <c r="W43" i="1"/>
  <c r="V43" i="1"/>
  <c r="U43" i="1"/>
  <c r="T43" i="1"/>
  <c r="S43" i="1"/>
  <c r="R43" i="1"/>
  <c r="Q43" i="1"/>
  <c r="AL42" i="1"/>
  <c r="AK42" i="1"/>
  <c r="AJ42" i="1"/>
  <c r="AI42" i="1"/>
  <c r="AG42" i="1"/>
  <c r="AF42" i="1"/>
  <c r="AE42" i="1"/>
  <c r="AD42" i="1"/>
  <c r="AC42" i="1"/>
  <c r="AB42" i="1"/>
  <c r="AA42" i="1"/>
  <c r="Z42" i="1"/>
  <c r="Y42" i="1"/>
  <c r="X42" i="1"/>
  <c r="W42" i="1"/>
  <c r="V42" i="1"/>
  <c r="U42" i="1"/>
  <c r="T42" i="1"/>
  <c r="S42" i="1"/>
  <c r="R42" i="1"/>
  <c r="Q42" i="1"/>
  <c r="AL41" i="1"/>
  <c r="AK41" i="1"/>
  <c r="AJ41" i="1"/>
  <c r="AI41" i="1"/>
  <c r="AG41" i="1"/>
  <c r="AF41" i="1"/>
  <c r="AE41" i="1"/>
  <c r="AD41" i="1"/>
  <c r="AC41" i="1"/>
  <c r="AB41" i="1"/>
  <c r="AA41" i="1"/>
  <c r="Z41" i="1"/>
  <c r="Y41" i="1"/>
  <c r="X41" i="1"/>
  <c r="W41" i="1"/>
  <c r="V41" i="1"/>
  <c r="U41" i="1"/>
  <c r="T41" i="1"/>
  <c r="S41" i="1"/>
  <c r="R41" i="1"/>
  <c r="Q41" i="1"/>
  <c r="AL40" i="1"/>
  <c r="AK40" i="1"/>
  <c r="AJ40" i="1"/>
  <c r="AI40" i="1"/>
  <c r="AG40" i="1"/>
  <c r="AF40" i="1"/>
  <c r="AE40" i="1"/>
  <c r="AD40" i="1"/>
  <c r="AC40" i="1"/>
  <c r="AB40" i="1"/>
  <c r="AA40" i="1"/>
  <c r="Z40" i="1"/>
  <c r="Y40" i="1"/>
  <c r="X40" i="1"/>
  <c r="W40" i="1"/>
  <c r="V40" i="1"/>
  <c r="U40" i="1"/>
  <c r="T40" i="1"/>
  <c r="S40" i="1"/>
  <c r="R40" i="1"/>
  <c r="Q40" i="1"/>
  <c r="AL39" i="1"/>
  <c r="AK39" i="1"/>
  <c r="AJ39" i="1"/>
  <c r="AI39" i="1"/>
  <c r="AG39" i="1"/>
  <c r="AF39" i="1"/>
  <c r="AE39" i="1"/>
  <c r="AD39" i="1"/>
  <c r="AC39" i="1"/>
  <c r="AB39" i="1"/>
  <c r="AA39" i="1"/>
  <c r="Z39" i="1"/>
  <c r="Y39" i="1"/>
  <c r="X39" i="1"/>
  <c r="W39" i="1"/>
  <c r="V39" i="1"/>
  <c r="U39" i="1"/>
  <c r="T39" i="1"/>
  <c r="S39" i="1"/>
  <c r="R39" i="1"/>
  <c r="Q39" i="1"/>
  <c r="AL38" i="1"/>
  <c r="AK38" i="1"/>
  <c r="AJ38" i="1"/>
  <c r="AI38" i="1"/>
  <c r="AG38" i="1"/>
  <c r="AF38" i="1"/>
  <c r="AE38" i="1"/>
  <c r="AD38" i="1"/>
  <c r="AC38" i="1"/>
  <c r="AB38" i="1"/>
  <c r="AA38" i="1"/>
  <c r="Z38" i="1"/>
  <c r="Y38" i="1"/>
  <c r="X38" i="1"/>
  <c r="W38" i="1"/>
  <c r="V38" i="1"/>
  <c r="U38" i="1"/>
  <c r="T38" i="1"/>
  <c r="S38" i="1"/>
  <c r="R38" i="1"/>
  <c r="Q38" i="1"/>
  <c r="AL37" i="1"/>
  <c r="AK37" i="1"/>
  <c r="AJ37" i="1"/>
  <c r="AI37" i="1"/>
  <c r="AG37" i="1"/>
  <c r="AF37" i="1"/>
  <c r="AE37" i="1"/>
  <c r="AD37" i="1"/>
  <c r="AC37" i="1"/>
  <c r="AB37" i="1"/>
  <c r="AA37" i="1"/>
  <c r="Z37" i="1"/>
  <c r="Y37" i="1"/>
  <c r="X37" i="1"/>
  <c r="W37" i="1"/>
  <c r="V37" i="1"/>
  <c r="U37" i="1"/>
  <c r="T37" i="1"/>
  <c r="S37" i="1"/>
  <c r="R37" i="1"/>
  <c r="Q37" i="1"/>
  <c r="AL36" i="1"/>
  <c r="AK36" i="1"/>
  <c r="AJ36" i="1"/>
  <c r="AI36" i="1"/>
  <c r="AG36" i="1"/>
  <c r="AF36" i="1"/>
  <c r="AE36" i="1"/>
  <c r="AD36" i="1"/>
  <c r="AC36" i="1"/>
  <c r="AB36" i="1"/>
  <c r="AA36" i="1"/>
  <c r="Z36" i="1"/>
  <c r="Y36" i="1"/>
  <c r="X36" i="1"/>
  <c r="W36" i="1"/>
  <c r="V36" i="1"/>
  <c r="U36" i="1"/>
  <c r="T36" i="1"/>
  <c r="S36" i="1"/>
  <c r="R36" i="1"/>
  <c r="Q36" i="1"/>
  <c r="AL35" i="1"/>
  <c r="AK35" i="1"/>
  <c r="AJ35" i="1"/>
  <c r="AI35" i="1"/>
  <c r="AG35" i="1"/>
  <c r="AF35" i="1"/>
  <c r="AE35" i="1"/>
  <c r="AD35" i="1"/>
  <c r="AC35" i="1"/>
  <c r="AB35" i="1"/>
  <c r="AA35" i="1"/>
  <c r="Z35" i="1"/>
  <c r="Y35" i="1"/>
  <c r="X35" i="1"/>
  <c r="W35" i="1"/>
  <c r="V35" i="1"/>
  <c r="U35" i="1"/>
  <c r="T35" i="1"/>
  <c r="S35" i="1"/>
  <c r="R35" i="1"/>
  <c r="Q35" i="1"/>
  <c r="AL34" i="1"/>
  <c r="AK34" i="1"/>
  <c r="AJ34" i="1"/>
  <c r="AI34" i="1"/>
  <c r="AG34" i="1"/>
  <c r="AF34" i="1"/>
  <c r="AE34" i="1"/>
  <c r="AD34" i="1"/>
  <c r="AC34" i="1"/>
  <c r="AB34" i="1"/>
  <c r="AA34" i="1"/>
  <c r="Z34" i="1"/>
  <c r="Y34" i="1"/>
  <c r="X34" i="1"/>
  <c r="W34" i="1"/>
  <c r="V34" i="1"/>
  <c r="U34" i="1"/>
  <c r="T34" i="1"/>
  <c r="S34" i="1"/>
  <c r="R34" i="1"/>
  <c r="Q34" i="1"/>
  <c r="N34" i="1"/>
  <c r="J34" i="1"/>
  <c r="N22" i="1"/>
  <c r="J22" i="1"/>
  <c r="N21" i="1"/>
  <c r="J21" i="1"/>
  <c r="AL18" i="1"/>
  <c r="AK18" i="1"/>
  <c r="AJ18" i="1"/>
  <c r="AI18" i="1"/>
  <c r="AG18" i="1"/>
  <c r="AF18" i="1"/>
  <c r="AE18" i="1"/>
  <c r="AD18" i="1"/>
  <c r="AC18" i="1"/>
  <c r="AB18" i="1"/>
  <c r="AA18" i="1"/>
  <c r="Z18" i="1"/>
  <c r="Y18" i="1"/>
  <c r="X18" i="1"/>
  <c r="W18" i="1"/>
  <c r="V18" i="1"/>
  <c r="U18" i="1"/>
  <c r="T18" i="1"/>
  <c r="S18" i="1"/>
  <c r="R18" i="1"/>
  <c r="Q18" i="1"/>
  <c r="N18" i="1"/>
  <c r="J18" i="1"/>
  <c r="AL16" i="1"/>
  <c r="AK16" i="1"/>
  <c r="AJ16" i="1"/>
  <c r="AI16" i="1"/>
  <c r="AG16" i="1"/>
  <c r="AF16" i="1"/>
  <c r="AE16" i="1"/>
  <c r="AD16" i="1"/>
  <c r="AC16" i="1"/>
  <c r="AB16" i="1"/>
  <c r="AA16" i="1"/>
  <c r="Z16" i="1"/>
  <c r="Y16" i="1"/>
  <c r="X16" i="1"/>
  <c r="W16" i="1"/>
  <c r="V16" i="1"/>
  <c r="U16" i="1"/>
  <c r="T16" i="1"/>
  <c r="S16" i="1"/>
  <c r="R16" i="1"/>
  <c r="Q16" i="1"/>
  <c r="N16" i="1"/>
  <c r="J16" i="1"/>
  <c r="AL14" i="1"/>
  <c r="AK14" i="1"/>
  <c r="AJ14" i="1"/>
  <c r="AI14" i="1"/>
  <c r="AG14" i="1"/>
  <c r="AF14" i="1"/>
  <c r="AE14" i="1"/>
  <c r="AD14" i="1"/>
  <c r="AC14" i="1"/>
  <c r="AB14" i="1"/>
  <c r="AA14" i="1"/>
  <c r="Z14" i="1"/>
  <c r="Y14" i="1"/>
  <c r="X14" i="1"/>
  <c r="W14" i="1"/>
  <c r="V14" i="1"/>
  <c r="U14" i="1"/>
  <c r="T14" i="1"/>
  <c r="S14" i="1"/>
  <c r="R14" i="1"/>
  <c r="Q14" i="1"/>
  <c r="N14" i="1"/>
  <c r="J14" i="1"/>
  <c r="AL12" i="1"/>
  <c r="AK12" i="1"/>
  <c r="AJ12" i="1"/>
  <c r="AI12" i="1"/>
  <c r="AG12" i="1"/>
  <c r="AF12" i="1"/>
  <c r="AE12" i="1"/>
  <c r="AD12" i="1"/>
  <c r="AC12" i="1"/>
  <c r="AB12" i="1"/>
  <c r="AA12" i="1"/>
  <c r="Z12" i="1"/>
  <c r="Y12" i="1"/>
  <c r="X12" i="1"/>
  <c r="W12" i="1"/>
  <c r="V12" i="1"/>
  <c r="U12" i="1"/>
  <c r="T12" i="1"/>
  <c r="S12" i="1"/>
  <c r="R12" i="1"/>
  <c r="Q12" i="1"/>
  <c r="N12" i="1"/>
  <c r="J12" i="1"/>
  <c r="AF10" i="1"/>
  <c r="AD10" i="1"/>
  <c r="AC10" i="1"/>
  <c r="AA10" i="1"/>
  <c r="Z10" i="1"/>
  <c r="Y10" i="1"/>
  <c r="X10" i="1"/>
  <c r="W10" i="1"/>
  <c r="V10" i="1"/>
  <c r="U10" i="1"/>
  <c r="T10" i="1"/>
  <c r="S10" i="1"/>
  <c r="R10" i="1"/>
  <c r="Q10" i="1"/>
  <c r="N10" i="1"/>
  <c r="J10" i="1"/>
  <c r="AL8" i="1"/>
  <c r="AK8" i="1"/>
  <c r="AJ8" i="1"/>
  <c r="AI8" i="1"/>
  <c r="AG8" i="1"/>
  <c r="AF8" i="1"/>
  <c r="AE8" i="1"/>
  <c r="AD8" i="1"/>
  <c r="AC8" i="1"/>
  <c r="AB8" i="1"/>
  <c r="AA8" i="1"/>
  <c r="Z8" i="1"/>
  <c r="Y8" i="1"/>
  <c r="X8" i="1"/>
  <c r="W8" i="1"/>
  <c r="V8" i="1"/>
  <c r="U8" i="1"/>
  <c r="T8" i="1"/>
  <c r="S8" i="1"/>
  <c r="R8" i="1"/>
  <c r="Q8" i="1"/>
  <c r="N8" i="1"/>
  <c r="J8" i="1"/>
  <c r="N7" i="1"/>
  <c r="J7" i="1"/>
  <c r="N6" i="1"/>
  <c r="J6" i="1"/>
  <c r="N5" i="1"/>
  <c r="J5" i="1"/>
</calcChain>
</file>

<file path=xl/sharedStrings.xml><?xml version="1.0" encoding="utf-8"?>
<sst xmlns="http://schemas.openxmlformats.org/spreadsheetml/2006/main" count="666" uniqueCount="199">
  <si>
    <t>INDICADORES DE GESTIÓN / DIRECCIÓN DE PLANIFICACIÓN
MATERIA LABORAL</t>
  </si>
  <si>
    <t>Detalle</t>
  </si>
  <si>
    <t>Rangos</t>
  </si>
  <si>
    <t>OBSERVACIONES</t>
  </si>
  <si>
    <t>Categoría</t>
  </si>
  <si>
    <t>N°</t>
  </si>
  <si>
    <t>Indicadores</t>
  </si>
  <si>
    <t>Métricas</t>
  </si>
  <si>
    <t>Periodicidad</t>
  </si>
  <si>
    <t>Responsable</t>
  </si>
  <si>
    <t>Comentarios</t>
  </si>
  <si>
    <t>A mejorar</t>
  </si>
  <si>
    <t>Estándar</t>
  </si>
  <si>
    <t>Muy bueno</t>
  </si>
  <si>
    <t>Rendimiento Estadístico</t>
  </si>
  <si>
    <t>Entrada</t>
  </si>
  <si>
    <t>Cantidad de casos entrados durante el mes</t>
  </si>
  <si>
    <t>Mensual</t>
  </si>
  <si>
    <t>Coordinadora o Coordinador Judicial</t>
  </si>
  <si>
    <t xml:space="preserve">Este datos se obtiene del informe de estadística. </t>
  </si>
  <si>
    <t>&gt;</t>
  </si>
  <si>
    <t>&lt;=</t>
  </si>
  <si>
    <t>X</t>
  </si>
  <si>
    <t>&lt;</t>
  </si>
  <si>
    <t>Salida</t>
  </si>
  <si>
    <t>Cantidad de expedientes terminados durante el mes</t>
  </si>
  <si>
    <t>Circulante</t>
  </si>
  <si>
    <t>(Circulante Inicial + Entradas) - Salidas</t>
  </si>
  <si>
    <t>Este datos se obtiene del informe de estadística.</t>
  </si>
  <si>
    <t>Relación salida / entrada</t>
  </si>
  <si>
    <t>(Salidas/Entradas)*100</t>
  </si>
  <si>
    <t xml:space="preserve">Los datos de entradas y salidas se obtienen del informe de estadística. </t>
  </si>
  <si>
    <t>Plazos</t>
  </si>
  <si>
    <t>Análisis de Plazos</t>
  </si>
  <si>
    <t>Fecha actual</t>
  </si>
  <si>
    <t>Plazo espera de dictado de sentencia</t>
  </si>
  <si>
    <t>Fecha actual - fecha del expediente más antiguo pendiente de fallar</t>
  </si>
  <si>
    <t>Este dato se obtiene del libro de pase a fallo</t>
  </si>
  <si>
    <t>Fecha expediente más antiguo pendiente de fallo</t>
  </si>
  <si>
    <t>Plazo espera para realización audiencia</t>
  </si>
  <si>
    <t xml:space="preserve">Fecha del ultimo señalamiento - fecha actual </t>
  </si>
  <si>
    <t>Este dato se obtiene de la Agenda Cronos</t>
  </si>
  <si>
    <t>Fecha ultimo señalamiento</t>
  </si>
  <si>
    <t>Plazo para resolver demandas nuevas</t>
  </si>
  <si>
    <t>Fecha actual - fecha de la demanda más antigua pendiente de la primera resolución</t>
  </si>
  <si>
    <t xml:space="preserve">Este dato se obtiene del Escritorio Virtual. </t>
  </si>
  <si>
    <t>Fecha demanda más antigua pendiente de resolver</t>
  </si>
  <si>
    <t>Plazo para resolver escritos</t>
  </si>
  <si>
    <t xml:space="preserve">Fecha actual - fecha del escrito más antiguo pendiente de resolver </t>
  </si>
  <si>
    <t>Fecha escrito más antiguo pendiente de resolver</t>
  </si>
  <si>
    <t>Operacional</t>
  </si>
  <si>
    <t>Porcentaje de efectividad de realización audiencias</t>
  </si>
  <si>
    <t>(Audiencias realizadas / Audiencias programadas)*100</t>
  </si>
  <si>
    <t>Cantidad de audiencias programadas en el mes</t>
  </si>
  <si>
    <t>Cantidad de audiencias realizadas en el mes</t>
  </si>
  <si>
    <t>Cantidad de audiencias pendientes de realización</t>
  </si>
  <si>
    <t>Audiencias pendientes de realización</t>
  </si>
  <si>
    <t>Agenda Cronos</t>
  </si>
  <si>
    <t>Cantidad de expedientes pendientes de fallo</t>
  </si>
  <si>
    <t>Expedientes pendientes de fallo</t>
  </si>
  <si>
    <t>Cantidad de resoluciones pasados a firmar por Técnico o Técnica</t>
  </si>
  <si>
    <t>Este dato se obtiene del escritorio virtual</t>
  </si>
  <si>
    <t>Este dato se obtiene del módulo estadístico del Escritorio Virtual</t>
  </si>
  <si>
    <t>Técnico 1</t>
  </si>
  <si>
    <t>Técnico 2</t>
  </si>
  <si>
    <t>Técnico 3</t>
  </si>
  <si>
    <t>Técnico 4</t>
  </si>
  <si>
    <t>Técnico 5</t>
  </si>
  <si>
    <t>Técnico 6</t>
  </si>
  <si>
    <t>Técnico 7</t>
  </si>
  <si>
    <t>Técnico 8</t>
  </si>
  <si>
    <t>Técnico 9</t>
  </si>
  <si>
    <t>Técnico 10</t>
  </si>
  <si>
    <t>Técnico 11</t>
  </si>
  <si>
    <t>Porcentaje de rendimiento por Técnico o Técnica</t>
  </si>
  <si>
    <t>(Cantidad de resoluciones pasadas a firmar / Cantidad de resoluciones a realizar)</t>
  </si>
  <si>
    <t>Cantidad de pendiente de firmado por Jueza o Juez Tramitador</t>
  </si>
  <si>
    <t>Jueza o Juez Tramitador 1</t>
  </si>
  <si>
    <t>Jueza o Juez Tramitador 2</t>
  </si>
  <si>
    <t>Porcentaje de confirmación de las sentencias apeladas</t>
  </si>
  <si>
    <t>Cantidad de sentencias devueltas por el Superior</t>
  </si>
  <si>
    <t>Cantidad de sentencias anuladas</t>
  </si>
  <si>
    <t>Cantidad Personas Juzgadoras del despacho</t>
  </si>
  <si>
    <t>Cantidad de sentencias dictadas por juez o jueza</t>
  </si>
  <si>
    <t>Cuota mensual por persona Juzgadora</t>
  </si>
  <si>
    <t>Este dato se obtiene libro de sentencias</t>
  </si>
  <si>
    <t>Juez 1</t>
  </si>
  <si>
    <t>Juez 2</t>
  </si>
  <si>
    <t>Juez 3</t>
  </si>
  <si>
    <t>Juez 4</t>
  </si>
  <si>
    <t>Juez 5</t>
  </si>
  <si>
    <t>Juez 6</t>
  </si>
  <si>
    <t>Juez 7</t>
  </si>
  <si>
    <t>Juez 8</t>
  </si>
  <si>
    <t>Porcentaje de rendimiento por Juez o Jueza</t>
  </si>
  <si>
    <t>(Cantidad de sentencias dictadas/ Cantidad de sentencias necesarios)</t>
  </si>
  <si>
    <t>CUOTA DE TRABAJO: Cantidad de días Laborales del mes</t>
  </si>
  <si>
    <r>
      <rPr>
        <sz val="8"/>
        <rFont val="Arial"/>
        <family val="2"/>
        <charset val="1"/>
      </rPr>
      <t xml:space="preserve">Cantidad de días </t>
    </r>
    <r>
      <rPr>
        <b/>
        <sz val="8"/>
        <rFont val="Arial"/>
        <family val="2"/>
        <charset val="1"/>
      </rPr>
      <t>NO laborados</t>
    </r>
    <r>
      <rPr>
        <sz val="8"/>
        <rFont val="Arial"/>
        <family val="2"/>
        <charset val="1"/>
      </rPr>
      <t xml:space="preserve"> en el mes por Funcionario</t>
    </r>
  </si>
  <si>
    <t>Días fuera del Despacho sin Sustitución o en labores de manifestación o apoyo</t>
  </si>
  <si>
    <t>Cuota Diaria</t>
  </si>
  <si>
    <t>Juzgado Laboral del Segundo Circuito Judicial de San José</t>
  </si>
  <si>
    <t>Noviembre:</t>
  </si>
  <si>
    <t xml:space="preserve">En este mes se requirió la revisión de procesos para la redistribución que el Departamento de Planificación </t>
  </si>
  <si>
    <t>realizó, por lo cual los técnicos judiciales estuvieron realizando labores diferentes al proveído, lo cual ocasiona</t>
  </si>
  <si>
    <t xml:space="preserve">una productividad menor que la deseada. </t>
  </si>
  <si>
    <t>Febrero:</t>
  </si>
  <si>
    <t xml:space="preserve">En este mes se estuvo depurando varias tareas de los buzones de los técnicos lo cual les ocasionó una </t>
  </si>
  <si>
    <t xml:space="preserve">disminución en el proveído pero el objetivo era poder revisar la totalidad de expedientes y así evitar que </t>
  </si>
  <si>
    <t>se dejaran sin revisar mucho tiempo algunos asuntos que no tuvieran escritos y que por eso no se resolvieran.</t>
  </si>
  <si>
    <t>Abril:</t>
  </si>
  <si>
    <t>El escrito más viejo sin resolver es del expediente 14-000200-1178-LA, y el expediente vino del TRIBUNAL DE TRABAJO</t>
  </si>
  <si>
    <t>el pasado 20 de abril del 2018, por lo cual aunque genere estadísticamente ese retraso, realmente el expediente hasta</t>
  </si>
  <si>
    <t>este momento esta en el despacho para poder darle trámite al escrito.  Además debemos hacer la observación que la</t>
  </si>
  <si>
    <t>gran cantidad de escritos que genera el sistema corresponde a expedientes que están fuera del despacho, en el archivo</t>
  </si>
  <si>
    <t>o por incompetencia, ya que es oportuno recordar que éste despacho era un despacho físico por lo cual muchos escritos</t>
  </si>
  <si>
    <t xml:space="preserve">quedaron sin cancelar en el sistema porque aunque se ingresaban podrían darse por terminados y enviados al archivo sin </t>
  </si>
  <si>
    <t>cancelar como se hace actualmente en el Escritorio Electrónico.</t>
  </si>
  <si>
    <t>Mayo:</t>
  </si>
  <si>
    <t xml:space="preserve">A partir del 21 de mayo la atención telefónica para consultas del Juzgado de Trabajo, las realiza los técnicos judiciales por medio de </t>
  </si>
  <si>
    <t>rol telefónico.  El mismo se hará media audiencia por semana por cada uno de los técnicos, eso por cuanto se acordó que la atención</t>
  </si>
  <si>
    <t xml:space="preserve">telefónica concentrada en dos personas provocaba una acumulación del trabajo para los encargados de los puestos de distribución de </t>
  </si>
  <si>
    <t xml:space="preserve">demandas nuevas, certificaciones, agregado de escritos en forma electrónica, escaneo, creación de SDJ en el Sistema de </t>
  </si>
  <si>
    <t xml:space="preserve"> de Depósitos </t>
  </si>
  <si>
    <t>Judiciales</t>
  </si>
  <si>
    <t>Junio:</t>
  </si>
  <si>
    <t>En esta fecha se distribuyen alrededero de 400 demandas entre los técnicos para que actualicen los datos de los intervinientes por cuanto</t>
  </si>
  <si>
    <t xml:space="preserve">se requiere que dichos datos estén debidamente incluídos y dicha labor estaba asignada a una sólo persona, lo cual estaba generando un retraso </t>
  </si>
  <si>
    <t>considerable al momento de la distribución, razón por la cual se acordó que la actualización de dichos datos debían estar asignados entre los 8</t>
  </si>
  <si>
    <t>técnicos y no en una sola persona. Además se les da instrucciones precisas de las tareas a realizar día a día y una minuta que se debe incluir</t>
  </si>
  <si>
    <t xml:space="preserve">en cada expediente </t>
  </si>
  <si>
    <t>Julio:</t>
  </si>
  <si>
    <t>Se inicia con el proyecto de resolver por medio de escritos, o sea se trata de bajar la fecha de escritos presentados, ya que se observa que hay</t>
  </si>
  <si>
    <t xml:space="preserve">escritos presentados en fechas muy viejas, lo cual genera muchos retraso judicial, esto se presente debido a que se va resolviendo por trámites o </t>
  </si>
  <si>
    <t xml:space="preserve">tareas y no precisamente por presentación de escritos.  Por tal razón se ordena que inicien el trámite para bajar lo escritos presentados, esto </t>
  </si>
  <si>
    <t xml:space="preserve">genera que salgan muchos expedientes para señalar y los señalamientos se tendrán que realizar en fechas a muy largo plazo, lo cual se podría ver </t>
  </si>
  <si>
    <t>molestias de los usuarios, sin embargo el despacho requiere bajar la fechas de resolución de gestiones presentadas.</t>
  </si>
  <si>
    <t>Setiembre:</t>
  </si>
  <si>
    <t>A partir del 10 de setiembre se da ingreso de Calificaciones de Huelga, siendo las mismas de carácter prioritario y requiriendo varios</t>
  </si>
  <si>
    <t xml:space="preserve">trámites que requieren de mucha atención y dedicación, así como realizar inspecciones en las instituciones donde se solicita,  </t>
  </si>
  <si>
    <t xml:space="preserve">se podría interpretar que ésta razón influye con la tramitación normal del despacho.  Por lo cual se debe tener en cuenta para la medición de trámite, tramitación </t>
  </si>
  <si>
    <t xml:space="preserve">de escritos viejos, lo cual podría ocasiona una elevación de dicho indicador. </t>
  </si>
  <si>
    <t>Octubre:</t>
  </si>
  <si>
    <t>Se cambian de ubicación dentro del despacho a los proveedores, a fin de que se encuentren más cerca de la Coordinadora Judicial y ejercer un mayor control.</t>
  </si>
  <si>
    <t xml:space="preserve">Se espera que estas medidas suban el rendimiento de los técnicos proveedores. </t>
  </si>
  <si>
    <t xml:space="preserve">Siendo que en un Plan remedial anterior se determinó que las consultas telefónicas se trasladaran a los proveedores y considerando en este momento que </t>
  </si>
  <si>
    <t xml:space="preserve">se debe replantear esta medida, en conjunto con el Juez Coordinador actual Lic. Andrés Grossi, se acuerda  realizar un cambio y eliminar la atención telefónica </t>
  </si>
  <si>
    <t xml:space="preserve">para que los proveedores se concentren en la tramitación. </t>
  </si>
  <si>
    <t>Diciembre:</t>
  </si>
  <si>
    <t>Para este mes se aprovechó para realizar depuración de expedientes en la última semana a fin de ordenar los buzones de los técnicos judiciales.</t>
  </si>
  <si>
    <t>Enero:</t>
  </si>
  <si>
    <t>JULIO:</t>
  </si>
  <si>
    <t>Para este mes se depuró los buzones de los jueces en cuanto a expedientes con escritos, por lo cual los técnicos estuvieron en esa tarea al menos 2 días lo</t>
  </si>
  <si>
    <t>que ocasionó que esos días no tramitaran y por ende se les incluyó en los días menos laborados.  De igual forma, se hace la observación que están resolviendo</t>
  </si>
  <si>
    <t xml:space="preserve">consignaciones se sumó su proveído en los técnicos 9 y 10 a fin de no dejar sin contabilizar dicho proveído, algo que se omitió el mes anterior ya que ellas </t>
  </si>
  <si>
    <t>ya estaban con dicha tramitación.   ALEXANDRA UMAÑA  101 expedientes  y KARLA HERRERA  113 expedientes resueltos en el mes.  Se incluyeron en esas</t>
  </si>
  <si>
    <t xml:space="preserve">casillas por cuanto ese trámite correspondía a esos buzones y es trámite realizado por el personal del despacho, a su vez que las consignaciones son un trámite  </t>
  </si>
  <si>
    <t xml:space="preserve">diferente al resto del proveído. </t>
  </si>
  <si>
    <t xml:space="preserve">El técnico 2 tuvo constante movimiento de técnico por ascensos de éste como Profesional, razón por la cual se pudo ver afectado su rendimiento por </t>
  </si>
  <si>
    <t>la experiencia de la personal que sustituye.</t>
  </si>
  <si>
    <t xml:space="preserve">Conforme a la reunión del mes anterior, no se incluye el proveído del técnico 11 por cuanto el es un puesto de una medición distinta ya que tiene labores muy </t>
  </si>
  <si>
    <t>diferenciadas del resto de compañeros de trámite.</t>
  </si>
  <si>
    <t xml:space="preserve">Se adjunta a partir de este mes el proveído de cada técnico con los documentos para que se valore también el trabajo de ellos si se sumaran los documentos </t>
  </si>
  <si>
    <t>resueltos.  Ademas se va a llevar una tabla de labores de los técnicos en cuanto a trámites que ahora con la reforma se deben realizar como los acompañamientos</t>
  </si>
  <si>
    <t xml:space="preserve">de las parte a las diligencias de Reinstalación.  </t>
  </si>
  <si>
    <t>Cantidad exp. Resueltos</t>
  </si>
  <si>
    <t>Cantidad documentos</t>
  </si>
  <si>
    <t xml:space="preserve">AGOSTO:  </t>
  </si>
  <si>
    <t>Se realizaron informes para tener el dato de expedientes anulados y expedientes para fallo sin reforma, por lo cual los técnicos debieron apartarse el trámite por al menos</t>
  </si>
  <si>
    <t>dos días, ésta información es relevante para solicitar colaboración al Centro de Apoyo ya que se determinó que existen 150 expedientes anulados y 180 expedientes para fallo</t>
  </si>
  <si>
    <t>sin Reforma.</t>
  </si>
  <si>
    <t xml:space="preserve">Con ésta inforamción y solicitar la fecha de pase para el mes de setiembre se podría actualizar el expediente con fecha de pase con mayor antigüedad. </t>
  </si>
  <si>
    <t>SETIEMBRE:</t>
  </si>
  <si>
    <t xml:space="preserve">Se procedió a realizar depuración por parte de los técnicos para revisar e identificar los expedientes señalados y que podrían haber presentado gestiones antes de la fecha del    </t>
  </si>
  <si>
    <t xml:space="preserve"> señalamiento por lo que se resuelven previo al día de la recepción de prueba para evitar que la diligencia no se lleve a cabo y con ello elevar el porcentaje de efectividad.  Esto provocó que se detuviera  el proveído </t>
  </si>
  <si>
    <t>durante al menos una semana para realizar dicha labora por lo cual se ve afectado el proveído de expedientes.  La revisión de éstos expedientes fue para todo lo señalado en el mes de octubre, noviembre y diciembre.</t>
  </si>
  <si>
    <t xml:space="preserve">Para este mes se han presentado muchos movimientos de técnicos a diferentes escritorios y de otras personas que no tienen mucha experiencia en tramitación, lo cual obviamente afecta el rendimiento individual y colectivo </t>
  </si>
  <si>
    <t>del porcentaje de tramitación de los técnicos.  Se proyecta realizar capacitaciones internas para el mes de agosto para esas personas que no tiene experiencias en proveído.</t>
  </si>
  <si>
    <t>OCTUBRE:</t>
  </si>
  <si>
    <t xml:space="preserve">Se les solicitó a los técnicos disminuir el tiempo de espera de los escritos a fin de que se mantengan los escritos en color verde, para ello se han dado colaboraciones entre técnicos, se procedió a reunirse con ellos  </t>
  </si>
  <si>
    <t xml:space="preserve">tanto la Juez Coordinadora como la Coordinadora judicial a fin de plantearles que nos den algunas soluciones para elevar el porcentaje de proveído.  Ellos manifiestan que en algunas resoluciones se les complica el </t>
  </si>
  <si>
    <t xml:space="preserve">trámite ya que son resoluciones más elaboradas y requieren de mayor atención de su parte, por ejemplo Excepciones previas, litis pendencia, defectuosa representación, territorio, materia, caducidad, arreglos extrajudiciales. </t>
  </si>
  <si>
    <t xml:space="preserve">calculos de embargo preventivo y otros. Lo cual según manifiestan en la reunión e indique anteriormente, les lleva más tiempo que los trámites normales y que en otros despacho esas resoluciones no las tramitan los técnicos, por lo cual consideran que si </t>
  </si>
  <si>
    <t xml:space="preserve">se comparan con otros despachos, ellos están en desventaja.  Por lo cual me lo expusieron en dicha reunión y se anota en estas observaciones para tenerles en cuenta en el momento oportuno. </t>
  </si>
  <si>
    <t>Para este mes de octubre los técnicos por disposición de la Jueza Coordinadora y a fin de evitar la  de señalamientos, ordenó que se revisaran todos los expedientes señalados en lo que resta del año, a fin de evitar</t>
  </si>
  <si>
    <t xml:space="preserve">que el día de la audiencia se revise y se deba suspender por falta de alguna prueba o alguna gestión previa sin resolver.   Razón por la cual se suspendió el proveído durante 1 semana para realizar la revisión. </t>
  </si>
  <si>
    <t>NOVIEMBRE</t>
  </si>
  <si>
    <t>Para este mes los técnicos judiciales debieron realizar una tarea que solicitó la oficina del Magistrado Orlando Aguirre en coordinación con el Centro de Apoyo, sobre indicar en cada uno de los expedientes la cuantía estimable o inestimable,</t>
  </si>
  <si>
    <t xml:space="preserve">lo cual provocó que no se pudiera proveer desde el 05 de noviembre del 2019 y algunos técnicos hasta el 20 de noviembre.  De igual forma esto provoca un retraso para el próximo mes en la tramitación de escritos. Aquí se realizó tambien una  </t>
  </si>
  <si>
    <t>DICIEMBRE</t>
  </si>
  <si>
    <t xml:space="preserve">Para el mes de diciembre se realizó otro informe que solicitó el centro de Apoyo con los expedientes de fallo, por lo cual se tuvo que levantar un listado con la descripción de cada expediente que está para fallo con los jueces. </t>
  </si>
  <si>
    <t>Esto al igual que el mes anterior provoca un retraso en el trámite de expedientes y algunos jueces tienen mayor cantidad de asuntos de fallo que otros.  Los técnicos 9 y 10 no realizaron dichas labores ya que ellos son de tramitación de demandas</t>
  </si>
  <si>
    <t xml:space="preserve">nuevas y no tiene juez asignado. </t>
  </si>
  <si>
    <t>MARZO</t>
  </si>
  <si>
    <t xml:space="preserve">Para el mes de marzo se inicio el inventario anual el día 09-03-2020 exactamente y hasta el 18 de marzo, posteriormente después de la declaración de emergencia nacional se inició a laborar en teletrabajo lo cual ameritó que los tecnicos se llevaran expedientes en sus llaves mayas y luego ir al despacho 1 vez a la semana a incorporar los expedientes, lo cual se rebaja de sus labores tanto los días de inventario como de los dìas que debían ir al despacho ya que ese día no se podía laborar porque se debían incorporar las resoluciones a los expedientes y volver a descargar y grabar expedientes para continuar con su tramitación.  </t>
  </si>
  <si>
    <t>Teletrabajo, se realizó informes solicitados por el Centro de Apoyo a partir de la última semana, en este mes también fue la Semana Santa, por eso se rebajaron días hábiles y se restaron los días para realizar informes.</t>
  </si>
  <si>
    <t>Cantidada de expedientes terminados durante el mes</t>
  </si>
  <si>
    <t xml:space="preserve">Para éste mes se terminó de realizar el inventario del circulante del despacho ya que con la declaratoria de emergencia nacional no se había terminado y se requería su finalización.  </t>
  </si>
  <si>
    <t xml:space="preserve">Además se realizó un informe de los asuntos de fallo SRPL y fallo por lo cual los días laborales efectivos del personal se vio disminuído.   Los jueces están fallando únicamente expediente </t>
  </si>
  <si>
    <t xml:space="preserve">sin reforma procesal labora y anulados.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</si>
</sst>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40A]mmm\-yy"/>
    <numFmt numFmtId="165" formatCode="0.0%"/>
    <numFmt numFmtId="166" formatCode="0\ %"/>
    <numFmt numFmtId="167" formatCode="[$-140A]dd/mm/yyyy"/>
    <numFmt numFmtId="168" formatCode="dd/mm/yy;@"/>
  </numFmts>
  <fonts count="14" x14ac:knownFonts="1">
    <font>
      <sz val="10"/>
      <name val="Verdana"/>
      <charset val="1"/>
    </font>
    <font>
      <b/>
      <sz val="6"/>
      <name val="Arial"/>
      <family val="2"/>
      <charset val="1"/>
    </font>
    <font>
      <sz val="10"/>
      <name val="Arial"/>
      <family val="2"/>
      <charset val="1"/>
    </font>
    <font>
      <sz val="11"/>
      <name val="Arial"/>
      <family val="2"/>
      <charset val="1"/>
    </font>
    <font>
      <b/>
      <sz val="12"/>
      <color rgb="FFFFFFFF"/>
      <name val="Arial"/>
      <family val="2"/>
      <charset val="1"/>
    </font>
    <font>
      <b/>
      <sz val="10"/>
      <name val="Arial"/>
      <family val="2"/>
      <charset val="1"/>
    </font>
    <font>
      <b/>
      <sz val="8"/>
      <name val="Arial"/>
      <family val="2"/>
      <charset val="1"/>
    </font>
    <font>
      <b/>
      <sz val="8"/>
      <color rgb="FFFFFFFF"/>
      <name val="Arial"/>
      <family val="2"/>
      <charset val="1"/>
    </font>
    <font>
      <sz val="8"/>
      <name val="Arial"/>
      <family val="2"/>
      <charset val="1"/>
    </font>
    <font>
      <sz val="9"/>
      <name val="Arial"/>
      <family val="2"/>
      <charset val="1"/>
    </font>
    <font>
      <b/>
      <sz val="20"/>
      <color rgb="FFFFFFFF"/>
      <name val="Verdana"/>
      <family val="2"/>
      <charset val="1"/>
    </font>
    <font>
      <sz val="10"/>
      <name val="Verdana"/>
      <family val="2"/>
      <charset val="1"/>
    </font>
    <font>
      <sz val="9"/>
      <color rgb="FF000000"/>
      <name val="Arial"/>
      <family val="2"/>
      <charset val="1"/>
    </font>
    <font>
      <sz val="10"/>
      <name val="Verdana"/>
      <charset val="1"/>
    </font>
  </fonts>
  <fills count="16">
    <fill>
      <patternFill patternType="none"/>
    </fill>
    <fill>
      <patternFill patternType="gray125"/>
    </fill>
    <fill>
      <patternFill patternType="solid">
        <fgColor rgb="FFFFFFFF"/>
        <bgColor rgb="FFF2F2F2"/>
      </patternFill>
    </fill>
    <fill>
      <patternFill patternType="solid">
        <fgColor rgb="FF002060"/>
        <bgColor rgb="FF000080"/>
      </patternFill>
    </fill>
    <fill>
      <patternFill patternType="solid">
        <fgColor rgb="FFF2F2F2"/>
        <bgColor rgb="FFFFFFFF"/>
      </patternFill>
    </fill>
    <fill>
      <patternFill patternType="solid">
        <fgColor rgb="FFC0C0C0"/>
        <bgColor rgb="FFBFBFBF"/>
      </patternFill>
    </fill>
    <fill>
      <patternFill patternType="solid">
        <fgColor rgb="FFFF0000"/>
        <bgColor rgb="FF800000"/>
      </patternFill>
    </fill>
    <fill>
      <patternFill patternType="solid">
        <fgColor rgb="FFFFCC00"/>
        <bgColor rgb="FFFFC000"/>
      </patternFill>
    </fill>
    <fill>
      <patternFill patternType="solid">
        <fgColor rgb="FF008000"/>
        <bgColor rgb="FF008080"/>
      </patternFill>
    </fill>
    <fill>
      <patternFill patternType="solid">
        <fgColor rgb="FFFFFF00"/>
        <bgColor rgb="FFFFFF00"/>
      </patternFill>
    </fill>
    <fill>
      <patternFill patternType="solid">
        <fgColor rgb="FF92D050"/>
        <bgColor rgb="FF9BC348"/>
      </patternFill>
    </fill>
    <fill>
      <patternFill patternType="solid">
        <fgColor rgb="FFD9D9D9"/>
        <bgColor rgb="FFC0C0C0"/>
      </patternFill>
    </fill>
    <fill>
      <patternFill patternType="solid">
        <fgColor rgb="FF93CDDD"/>
        <bgColor rgb="FF99CCFF"/>
      </patternFill>
    </fill>
    <fill>
      <patternFill patternType="solid">
        <fgColor rgb="FFBFBFBF"/>
        <bgColor rgb="FFC0C0C0"/>
      </patternFill>
    </fill>
    <fill>
      <patternFill patternType="solid">
        <fgColor rgb="FFFFC000"/>
        <bgColor rgb="FFFFCC00"/>
      </patternFill>
    </fill>
    <fill>
      <patternFill patternType="solid">
        <fgColor rgb="FF1F497D"/>
        <bgColor rgb="FF333333"/>
      </patternFill>
    </fill>
  </fills>
  <borders count="11">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medium">
        <color auto="1"/>
      </top>
      <bottom style="hair">
        <color auto="1"/>
      </bottom>
      <diagonal/>
    </border>
    <border>
      <left style="thin">
        <color auto="1"/>
      </left>
      <right style="thin">
        <color auto="1"/>
      </right>
      <top style="thin">
        <color auto="1"/>
      </top>
      <bottom style="thin">
        <color auto="1"/>
      </bottom>
      <diagonal/>
    </border>
  </borders>
  <cellStyleXfs count="2">
    <xf numFmtId="0" fontId="0" fillId="0" borderId="0"/>
    <xf numFmtId="166" fontId="13" fillId="0" borderId="0" applyBorder="0" applyProtection="0"/>
  </cellStyleXfs>
  <cellXfs count="130">
    <xf numFmtId="0" fontId="0" fillId="0" borderId="0" xfId="0"/>
    <xf numFmtId="0" fontId="1" fillId="2" borderId="0" xfId="0" applyFont="1" applyFill="1"/>
    <xf numFmtId="0" fontId="2" fillId="2" borderId="0" xfId="0" applyFont="1" applyFill="1" applyAlignment="1">
      <alignment horizontal="left"/>
    </xf>
    <xf numFmtId="0" fontId="2" fillId="2" borderId="0" xfId="0" applyFont="1" applyFill="1" applyAlignment="1">
      <alignment horizontal="center"/>
    </xf>
    <xf numFmtId="0" fontId="2" fillId="2" borderId="0" xfId="0" applyFont="1" applyFill="1"/>
    <xf numFmtId="0" fontId="3" fillId="2" borderId="0" xfId="0" applyFont="1" applyFill="1" applyAlignment="1">
      <alignment horizontal="center" vertical="center"/>
    </xf>
    <xf numFmtId="0" fontId="2" fillId="2" borderId="0" xfId="0" applyFont="1" applyFill="1" applyAlignment="1">
      <alignment horizontal="center" vertical="center"/>
    </xf>
    <xf numFmtId="0" fontId="6" fillId="5" borderId="2" xfId="0" applyFont="1" applyFill="1" applyBorder="1" applyAlignment="1">
      <alignment horizontal="center" vertical="center"/>
    </xf>
    <xf numFmtId="0" fontId="6" fillId="5" borderId="2" xfId="0" applyFont="1" applyFill="1" applyBorder="1" applyAlignment="1">
      <alignment horizontal="left" vertical="center"/>
    </xf>
    <xf numFmtId="3" fontId="6" fillId="2" borderId="4" xfId="0" applyNumberFormat="1" applyFont="1" applyFill="1" applyBorder="1" applyAlignment="1">
      <alignment horizontal="center" vertical="center" wrapText="1"/>
    </xf>
    <xf numFmtId="0" fontId="8" fillId="2" borderId="4" xfId="0" applyFont="1" applyFill="1" applyBorder="1" applyAlignment="1">
      <alignment horizontal="left" vertical="center" wrapText="1"/>
    </xf>
    <xf numFmtId="4" fontId="8" fillId="2" borderId="4" xfId="0"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165" fontId="8" fillId="2" borderId="4" xfId="0" applyNumberFormat="1" applyFont="1" applyFill="1" applyBorder="1" applyAlignment="1">
      <alignment horizontal="left" vertical="center" wrapText="1"/>
    </xf>
    <xf numFmtId="165" fontId="3" fillId="6" borderId="4" xfId="0" applyNumberFormat="1" applyFont="1" applyFill="1" applyBorder="1" applyAlignment="1">
      <alignment horizontal="center" vertical="center" wrapText="1"/>
    </xf>
    <xf numFmtId="1" fontId="8" fillId="6" borderId="4" xfId="0" applyNumberFormat="1" applyFont="1" applyFill="1" applyBorder="1" applyAlignment="1">
      <alignment horizontal="center" vertical="center" wrapText="1"/>
    </xf>
    <xf numFmtId="1" fontId="8" fillId="9" borderId="4" xfId="0" applyNumberFormat="1" applyFont="1" applyFill="1" applyBorder="1" applyAlignment="1">
      <alignment horizontal="center" vertical="center" wrapText="1"/>
    </xf>
    <xf numFmtId="1" fontId="3" fillId="9" borderId="4" xfId="0" applyNumberFormat="1" applyFont="1" applyFill="1" applyBorder="1" applyAlignment="1">
      <alignment horizontal="center" vertical="center" wrapText="1"/>
    </xf>
    <xf numFmtId="1" fontId="3" fillId="10" borderId="4" xfId="0" applyNumberFormat="1" applyFont="1" applyFill="1" applyBorder="1" applyAlignment="1">
      <alignment horizontal="center" vertical="center" wrapText="1"/>
    </xf>
    <xf numFmtId="1" fontId="8" fillId="10" borderId="4" xfId="0" applyNumberFormat="1" applyFont="1" applyFill="1" applyBorder="1" applyAlignment="1">
      <alignment horizontal="center" vertical="center" wrapText="1"/>
    </xf>
    <xf numFmtId="0" fontId="2" fillId="0" borderId="4" xfId="0" applyFont="1" applyBorder="1" applyAlignment="1">
      <alignment horizontal="center" vertical="center"/>
    </xf>
    <xf numFmtId="0" fontId="2" fillId="2" borderId="5" xfId="0" applyFont="1" applyFill="1" applyBorder="1"/>
    <xf numFmtId="3" fontId="6" fillId="2" borderId="1" xfId="0"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4"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65" fontId="8" fillId="2" borderId="1" xfId="0" applyNumberFormat="1" applyFont="1" applyFill="1" applyBorder="1" applyAlignment="1">
      <alignment horizontal="left" vertical="center" wrapText="1"/>
    </xf>
    <xf numFmtId="165" fontId="3" fillId="6" borderId="1" xfId="0" applyNumberFormat="1" applyFont="1" applyFill="1" applyBorder="1" applyAlignment="1">
      <alignment horizontal="center" vertical="center" wrapText="1"/>
    </xf>
    <xf numFmtId="1" fontId="8" fillId="6" borderId="1" xfId="0" applyNumberFormat="1" applyFont="1" applyFill="1" applyBorder="1" applyAlignment="1">
      <alignment horizontal="center" vertical="center" wrapText="1"/>
    </xf>
    <xf numFmtId="1" fontId="8" fillId="9" borderId="1" xfId="0" applyNumberFormat="1" applyFont="1" applyFill="1" applyBorder="1" applyAlignment="1">
      <alignment horizontal="center" vertical="center" wrapText="1"/>
    </xf>
    <xf numFmtId="1" fontId="3" fillId="9" borderId="1" xfId="0" applyNumberFormat="1" applyFont="1" applyFill="1" applyBorder="1" applyAlignment="1">
      <alignment horizontal="center" vertical="center" wrapText="1"/>
    </xf>
    <xf numFmtId="165" fontId="3" fillId="10" borderId="1" xfId="0" applyNumberFormat="1" applyFont="1" applyFill="1" applyBorder="1" applyAlignment="1">
      <alignment horizontal="center" vertical="center" wrapText="1"/>
    </xf>
    <xf numFmtId="1" fontId="8" fillId="1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2" borderId="6" xfId="0" applyFont="1" applyFill="1" applyBorder="1"/>
    <xf numFmtId="1" fontId="3" fillId="10" borderId="1" xfId="0" applyNumberFormat="1" applyFont="1" applyFill="1" applyBorder="1" applyAlignment="1">
      <alignment horizontal="center" vertical="center" wrapText="1"/>
    </xf>
    <xf numFmtId="3" fontId="6" fillId="2" borderId="7" xfId="0" applyNumberFormat="1" applyFont="1" applyFill="1" applyBorder="1" applyAlignment="1">
      <alignment horizontal="center" vertical="center" wrapText="1"/>
    </xf>
    <xf numFmtId="0" fontId="8" fillId="2" borderId="7" xfId="0" applyFont="1" applyFill="1" applyBorder="1" applyAlignment="1">
      <alignment horizontal="left" vertical="center" wrapText="1"/>
    </xf>
    <xf numFmtId="4" fontId="8" fillId="2" borderId="7"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165" fontId="8" fillId="2" borderId="7" xfId="0" applyNumberFormat="1" applyFont="1" applyFill="1" applyBorder="1" applyAlignment="1">
      <alignment horizontal="left" vertical="center" wrapText="1"/>
    </xf>
    <xf numFmtId="165" fontId="3" fillId="6" borderId="7" xfId="0" applyNumberFormat="1" applyFont="1" applyFill="1" applyBorder="1" applyAlignment="1">
      <alignment horizontal="center" vertical="center" wrapText="1"/>
    </xf>
    <xf numFmtId="166" fontId="8" fillId="6" borderId="7" xfId="1" applyFont="1" applyFill="1" applyBorder="1" applyAlignment="1" applyProtection="1">
      <alignment horizontal="center" vertical="center" wrapText="1"/>
    </xf>
    <xf numFmtId="166" fontId="8" fillId="9" borderId="7" xfId="1" applyFont="1" applyFill="1" applyBorder="1" applyAlignment="1" applyProtection="1">
      <alignment horizontal="center" vertical="center" wrapText="1"/>
    </xf>
    <xf numFmtId="1" fontId="3" fillId="9" borderId="7" xfId="0" applyNumberFormat="1" applyFont="1" applyFill="1" applyBorder="1" applyAlignment="1">
      <alignment horizontal="center" vertical="center" wrapText="1"/>
    </xf>
    <xf numFmtId="165" fontId="3" fillId="10" borderId="7" xfId="0" applyNumberFormat="1" applyFont="1" applyFill="1" applyBorder="1" applyAlignment="1">
      <alignment horizontal="center" vertical="center" wrapText="1"/>
    </xf>
    <xf numFmtId="166" fontId="8" fillId="10" borderId="7" xfId="1" applyFont="1" applyFill="1" applyBorder="1" applyAlignment="1" applyProtection="1">
      <alignment horizontal="center" vertical="center" wrapText="1"/>
    </xf>
    <xf numFmtId="165" fontId="2" fillId="0" borderId="7" xfId="1" applyNumberFormat="1" applyFont="1" applyBorder="1" applyAlignment="1" applyProtection="1">
      <alignment horizontal="center" vertical="center"/>
    </xf>
    <xf numFmtId="0" fontId="2" fillId="2" borderId="8" xfId="0" applyFont="1" applyFill="1" applyBorder="1"/>
    <xf numFmtId="167" fontId="2" fillId="0" borderId="4" xfId="0" applyNumberFormat="1" applyFont="1" applyBorder="1" applyAlignment="1">
      <alignment horizontal="center" vertical="center"/>
    </xf>
    <xf numFmtId="1" fontId="8" fillId="6" borderId="1" xfId="1" applyNumberFormat="1" applyFont="1" applyFill="1" applyBorder="1" applyAlignment="1" applyProtection="1">
      <alignment horizontal="center" vertical="center" wrapText="1"/>
    </xf>
    <xf numFmtId="1" fontId="8" fillId="10" borderId="1" xfId="1" applyNumberFormat="1" applyFont="1" applyFill="1" applyBorder="1" applyAlignment="1" applyProtection="1">
      <alignment horizontal="center" vertical="center" wrapText="1"/>
    </xf>
    <xf numFmtId="1" fontId="2" fillId="0" borderId="1" xfId="0" applyNumberFormat="1" applyFont="1" applyBorder="1" applyAlignment="1">
      <alignment horizontal="center" vertical="center"/>
    </xf>
    <xf numFmtId="0" fontId="2" fillId="2" borderId="6" xfId="0" applyFont="1" applyFill="1" applyBorder="1" applyAlignment="1">
      <alignment horizontal="center"/>
    </xf>
    <xf numFmtId="168" fontId="9" fillId="0" borderId="1" xfId="0" applyNumberFormat="1" applyFont="1" applyBorder="1" applyAlignment="1">
      <alignment horizontal="center" vertical="center"/>
    </xf>
    <xf numFmtId="168" fontId="9" fillId="0" borderId="7" xfId="0" applyNumberFormat="1" applyFont="1" applyBorder="1" applyAlignment="1">
      <alignment horizontal="center" vertical="center"/>
    </xf>
    <xf numFmtId="166" fontId="8" fillId="6" borderId="4" xfId="1" applyFont="1" applyFill="1" applyBorder="1" applyAlignment="1" applyProtection="1">
      <alignment horizontal="center" vertical="center" wrapText="1"/>
    </xf>
    <xf numFmtId="166" fontId="8" fillId="9" borderId="4" xfId="1" applyFont="1" applyFill="1" applyBorder="1" applyAlignment="1" applyProtection="1">
      <alignment horizontal="center" vertical="center" wrapText="1"/>
    </xf>
    <xf numFmtId="165" fontId="3" fillId="10" borderId="4" xfId="0" applyNumberFormat="1" applyFont="1" applyFill="1" applyBorder="1" applyAlignment="1">
      <alignment horizontal="center" vertical="center" wrapText="1"/>
    </xf>
    <xf numFmtId="166" fontId="8" fillId="10" borderId="4" xfId="1" applyFont="1" applyFill="1" applyBorder="1" applyAlignment="1" applyProtection="1">
      <alignment horizontal="center" vertical="center" wrapText="1"/>
    </xf>
    <xf numFmtId="166" fontId="9" fillId="0" borderId="4" xfId="1" applyFont="1" applyBorder="1" applyAlignment="1" applyProtection="1">
      <alignment horizontal="center" vertical="center"/>
    </xf>
    <xf numFmtId="0" fontId="2" fillId="2" borderId="5" xfId="0" applyFont="1" applyFill="1" applyBorder="1" applyAlignment="1">
      <alignment horizontal="center"/>
    </xf>
    <xf numFmtId="1" fontId="9" fillId="0" borderId="1" xfId="0" applyNumberFormat="1" applyFont="1" applyBorder="1" applyAlignment="1">
      <alignment horizontal="center" vertical="center"/>
    </xf>
    <xf numFmtId="1" fontId="8" fillId="0" borderId="1" xfId="0" applyNumberFormat="1" applyFont="1" applyBorder="1" applyAlignment="1">
      <alignment horizontal="center" vertical="center"/>
    </xf>
    <xf numFmtId="166" fontId="8" fillId="6" borderId="1" xfId="1" applyFont="1" applyFill="1" applyBorder="1" applyAlignment="1" applyProtection="1">
      <alignment horizontal="center" vertical="center" wrapText="1"/>
    </xf>
    <xf numFmtId="166" fontId="8" fillId="9" borderId="1" xfId="1" applyFont="1" applyFill="1" applyBorder="1" applyAlignment="1" applyProtection="1">
      <alignment horizontal="center" vertical="center" wrapText="1"/>
    </xf>
    <xf numFmtId="166" fontId="8" fillId="10" borderId="1" xfId="1" applyFont="1" applyFill="1" applyBorder="1" applyAlignment="1" applyProtection="1">
      <alignment horizontal="center" vertical="center" wrapText="1"/>
    </xf>
    <xf numFmtId="166" fontId="2" fillId="0" borderId="1" xfId="0" applyNumberFormat="1" applyFont="1" applyBorder="1" applyAlignment="1">
      <alignment horizontal="center" vertical="center"/>
    </xf>
    <xf numFmtId="1" fontId="8" fillId="9" borderId="1" xfId="1" applyNumberFormat="1" applyFont="1" applyFill="1" applyBorder="1" applyAlignment="1" applyProtection="1">
      <alignment horizontal="center" vertical="center" wrapText="1"/>
    </xf>
    <xf numFmtId="0" fontId="8" fillId="0" borderId="2" xfId="0" applyFont="1" applyBorder="1" applyAlignment="1">
      <alignment horizontal="center" vertical="center" wrapText="1"/>
    </xf>
    <xf numFmtId="0" fontId="8" fillId="2" borderId="2" xfId="0"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165" fontId="3" fillId="13" borderId="1" xfId="0" applyNumberFormat="1" applyFont="1" applyFill="1" applyBorder="1" applyAlignment="1">
      <alignment horizontal="center" vertical="center" wrapText="1"/>
    </xf>
    <xf numFmtId="0" fontId="11" fillId="0" borderId="0" xfId="0" applyFont="1"/>
    <xf numFmtId="0" fontId="0" fillId="0" borderId="0" xfId="0" applyFont="1"/>
    <xf numFmtId="0" fontId="12" fillId="2" borderId="10" xfId="0" applyFont="1" applyFill="1" applyBorder="1" applyAlignment="1"/>
    <xf numFmtId="0" fontId="11" fillId="0" borderId="0" xfId="0" applyFont="1" applyBorder="1"/>
    <xf numFmtId="0" fontId="0" fillId="0" borderId="10" xfId="0" applyBorder="1"/>
    <xf numFmtId="0" fontId="0" fillId="0" borderId="10" xfId="0" applyFont="1" applyBorder="1" applyAlignment="1">
      <alignment horizontal="center" wrapText="1"/>
    </xf>
    <xf numFmtId="1" fontId="2" fillId="0" borderId="10" xfId="0" applyNumberFormat="1" applyFont="1" applyBorder="1" applyAlignment="1">
      <alignment horizontal="center" vertical="center"/>
    </xf>
    <xf numFmtId="0" fontId="0" fillId="0" borderId="10" xfId="0" applyBorder="1" applyAlignment="1">
      <alignment horizontal="center"/>
    </xf>
    <xf numFmtId="0" fontId="0" fillId="0" borderId="0" xfId="0" applyFont="1" applyAlignment="1"/>
    <xf numFmtId="167" fontId="9" fillId="0" borderId="4" xfId="0" applyNumberFormat="1" applyFont="1" applyBorder="1" applyAlignment="1">
      <alignment horizontal="center" vertical="center"/>
    </xf>
    <xf numFmtId="166" fontId="2" fillId="0" borderId="4" xfId="0" applyNumberFormat="1" applyFont="1" applyBorder="1" applyAlignment="1">
      <alignment horizontal="center" vertical="center"/>
    </xf>
    <xf numFmtId="1" fontId="9" fillId="0" borderId="1" xfId="0" applyNumberFormat="1" applyFont="1" applyBorder="1" applyAlignment="1">
      <alignment horizontal="center" vertical="center"/>
    </xf>
    <xf numFmtId="0" fontId="4" fillId="3" borderId="1" xfId="0" applyFont="1" applyFill="1" applyBorder="1" applyAlignment="1">
      <alignment horizontal="left"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164" fontId="5" fillId="4" borderId="2" xfId="0" applyNumberFormat="1" applyFont="1" applyFill="1" applyBorder="1" applyAlignment="1">
      <alignment horizontal="center" vertical="center"/>
    </xf>
    <xf numFmtId="0" fontId="5" fillId="4" borderId="2" xfId="0" applyFont="1" applyFill="1" applyBorder="1" applyAlignment="1">
      <alignment horizontal="center" vertical="center"/>
    </xf>
    <xf numFmtId="0" fontId="7" fillId="6" borderId="2" xfId="0" applyFont="1" applyFill="1" applyBorder="1" applyAlignment="1">
      <alignment horizontal="center" vertical="center"/>
    </xf>
    <xf numFmtId="0" fontId="6" fillId="7" borderId="2" xfId="0" applyFont="1" applyFill="1" applyBorder="1" applyAlignment="1">
      <alignment horizontal="center" vertical="center"/>
    </xf>
    <xf numFmtId="0" fontId="7" fillId="8" borderId="2" xfId="0" applyFont="1" applyFill="1" applyBorder="1" applyAlignment="1">
      <alignment horizontal="center" vertical="center"/>
    </xf>
    <xf numFmtId="3" fontId="6" fillId="2" borderId="3" xfId="0" applyNumberFormat="1" applyFont="1" applyFill="1" applyBorder="1" applyAlignment="1">
      <alignment horizontal="center" vertical="center" textRotation="90" wrapText="1"/>
    </xf>
    <xf numFmtId="3" fontId="6" fillId="11" borderId="4" xfId="0" applyNumberFormat="1" applyFont="1" applyFill="1" applyBorder="1" applyAlignment="1">
      <alignment horizontal="center" vertical="center" wrapText="1"/>
    </xf>
    <xf numFmtId="1" fontId="8" fillId="12" borderId="4" xfId="1" applyNumberFormat="1" applyFont="1" applyFill="1" applyBorder="1" applyAlignment="1" applyProtection="1">
      <alignment horizontal="center" vertical="center" wrapText="1"/>
    </xf>
    <xf numFmtId="3" fontId="6" fillId="2" borderId="1" xfId="0"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4"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65" fontId="8" fillId="2" borderId="1" xfId="0" applyNumberFormat="1" applyFont="1" applyFill="1" applyBorder="1" applyAlignment="1">
      <alignment horizontal="center" vertical="center" wrapText="1"/>
    </xf>
    <xf numFmtId="0" fontId="2" fillId="2" borderId="6" xfId="0" applyFont="1" applyFill="1" applyBorder="1" applyAlignment="1">
      <alignment horizontal="center"/>
    </xf>
    <xf numFmtId="1" fontId="8" fillId="12" borderId="1" xfId="1" applyNumberFormat="1" applyFont="1" applyFill="1" applyBorder="1" applyAlignment="1" applyProtection="1">
      <alignment horizontal="center" vertical="center" wrapText="1"/>
    </xf>
    <xf numFmtId="3" fontId="6" fillId="2" borderId="7" xfId="0" applyNumberFormat="1" applyFont="1" applyFill="1" applyBorder="1" applyAlignment="1">
      <alignment horizontal="center" vertical="center" wrapText="1"/>
    </xf>
    <xf numFmtId="0" fontId="8" fillId="2" borderId="7" xfId="0" applyFont="1" applyFill="1" applyBorder="1" applyAlignment="1">
      <alignment horizontal="left" vertical="center" wrapText="1"/>
    </xf>
    <xf numFmtId="4" fontId="8" fillId="2" borderId="7"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165" fontId="8" fillId="2" borderId="7" xfId="0" applyNumberFormat="1" applyFont="1" applyFill="1" applyBorder="1" applyAlignment="1">
      <alignment horizontal="center" vertical="center" wrapText="1"/>
    </xf>
    <xf numFmtId="0" fontId="2" fillId="2" borderId="8" xfId="0" applyFont="1" applyFill="1" applyBorder="1" applyAlignment="1">
      <alignment horizontal="center"/>
    </xf>
    <xf numFmtId="1" fontId="8" fillId="12" borderId="7" xfId="1" applyNumberFormat="1" applyFont="1" applyFill="1" applyBorder="1" applyAlignment="1" applyProtection="1">
      <alignment horizontal="center" vertical="center" wrapText="1"/>
    </xf>
    <xf numFmtId="3" fontId="6" fillId="2" borderId="9" xfId="0" applyNumberFormat="1" applyFont="1" applyFill="1" applyBorder="1" applyAlignment="1">
      <alignment horizontal="center" vertical="center" textRotation="90" wrapText="1"/>
    </xf>
    <xf numFmtId="0" fontId="6" fillId="2"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6" fillId="2" borderId="1" xfId="0" applyFont="1" applyFill="1" applyBorder="1" applyAlignment="1">
      <alignment horizontal="center" vertical="top" wrapText="1"/>
    </xf>
    <xf numFmtId="0" fontId="8" fillId="2" borderId="1" xfId="0" applyFont="1" applyFill="1" applyBorder="1" applyAlignment="1">
      <alignment horizontal="center" vertical="top" wrapText="1"/>
    </xf>
    <xf numFmtId="166" fontId="8" fillId="2" borderId="1" xfId="1" applyFont="1" applyFill="1" applyBorder="1" applyAlignment="1" applyProtection="1">
      <alignment horizontal="center" vertical="center" wrapText="1"/>
    </xf>
    <xf numFmtId="0" fontId="8" fillId="13" borderId="1" xfId="0" applyFont="1" applyFill="1" applyBorder="1" applyAlignment="1">
      <alignment horizontal="center" vertical="center" wrapText="1"/>
    </xf>
    <xf numFmtId="166" fontId="8" fillId="13" borderId="1" xfId="1" applyFont="1" applyFill="1" applyBorder="1" applyAlignment="1" applyProtection="1">
      <alignment horizontal="center" vertical="center" wrapText="1"/>
    </xf>
    <xf numFmtId="166" fontId="8" fillId="0" borderId="1" xfId="1" applyFont="1" applyBorder="1" applyAlignment="1" applyProtection="1">
      <alignment horizontal="center" vertical="center" wrapText="1"/>
    </xf>
    <xf numFmtId="3" fontId="6" fillId="2" borderId="2" xfId="0" applyNumberFormat="1" applyFont="1" applyFill="1" applyBorder="1" applyAlignment="1">
      <alignment horizontal="center" vertical="center" wrapText="1"/>
    </xf>
    <xf numFmtId="1" fontId="9" fillId="0" borderId="1" xfId="0" applyNumberFormat="1" applyFont="1" applyBorder="1" applyAlignment="1">
      <alignment horizontal="center" vertical="center"/>
    </xf>
    <xf numFmtId="0" fontId="8" fillId="2" borderId="2" xfId="0" applyFont="1" applyFill="1" applyBorder="1" applyAlignment="1">
      <alignment horizontal="center" vertical="center" wrapText="1"/>
    </xf>
    <xf numFmtId="3" fontId="6" fillId="13" borderId="2" xfId="0" applyNumberFormat="1" applyFont="1" applyFill="1" applyBorder="1" applyAlignment="1">
      <alignment horizontal="center" vertical="center" wrapText="1"/>
    </xf>
    <xf numFmtId="0" fontId="8" fillId="13" borderId="2"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66" fontId="8" fillId="12" borderId="1" xfId="1" applyFont="1" applyFill="1" applyBorder="1" applyAlignment="1" applyProtection="1">
      <alignment horizontal="center" vertical="center" wrapText="1"/>
    </xf>
    <xf numFmtId="1" fontId="8" fillId="11" borderId="1" xfId="1" applyNumberFormat="1" applyFont="1" applyFill="1" applyBorder="1" applyAlignment="1" applyProtection="1">
      <alignment horizontal="center" vertical="center" wrapText="1"/>
    </xf>
    <xf numFmtId="2" fontId="8" fillId="11" borderId="1" xfId="1" applyNumberFormat="1" applyFont="1" applyFill="1" applyBorder="1" applyAlignment="1" applyProtection="1">
      <alignment horizontal="center" vertical="center" wrapText="1"/>
    </xf>
    <xf numFmtId="0" fontId="10" fillId="15" borderId="0" xfId="0" applyFont="1" applyFill="1" applyBorder="1" applyAlignment="1">
      <alignment horizontal="center" vertical="center"/>
    </xf>
  </cellXfs>
  <cellStyles count="2">
    <cellStyle name="Normal" xfId="0" builtinId="0"/>
    <cellStyle name="Porcentaje" xfId="1" builtinId="5"/>
  </cellStyles>
  <dxfs count="340">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BFBFBF"/>
        </patternFill>
      </fill>
    </dxf>
    <dxf>
      <fill>
        <patternFill>
          <bgColor rgb="FF92D050"/>
        </patternFill>
      </fill>
    </dxf>
    <dxf>
      <fill>
        <patternFill>
          <bgColor rgb="FFFF0000"/>
        </patternFill>
      </fill>
    </dxf>
    <dxf>
      <fill>
        <patternFill>
          <bgColor rgb="FFFFFF00"/>
        </patternFill>
      </fill>
    </dxf>
    <dxf>
      <fill>
        <patternFill>
          <bgColor rgb="FFBFBFBF"/>
        </patternFill>
      </fill>
    </dxf>
    <dxf>
      <fill>
        <patternFill>
          <bgColor rgb="FF92D050"/>
        </patternFill>
      </fill>
    </dxf>
    <dxf>
      <fill>
        <patternFill>
          <bgColor rgb="FFFF0000"/>
        </patternFill>
      </fill>
    </dxf>
    <dxf>
      <fill>
        <patternFill>
          <bgColor rgb="FFFFFF00"/>
        </patternFill>
      </fill>
    </dxf>
    <dxf>
      <fill>
        <patternFill>
          <bgColor rgb="FFD9D9D9"/>
        </patternFill>
      </fill>
    </dxf>
    <dxf>
      <fill>
        <patternFill>
          <bgColor rgb="FF92D050"/>
        </patternFill>
      </fill>
    </dxf>
    <dxf>
      <fill>
        <patternFill>
          <bgColor rgb="FFFF0000"/>
        </patternFill>
      </fill>
    </dxf>
    <dxf>
      <fill>
        <patternFill>
          <bgColor rgb="FFFFFF00"/>
        </patternFill>
      </fill>
    </dxf>
    <dxf>
      <fill>
        <patternFill>
          <bgColor rgb="FFD9D9D9"/>
        </patternFill>
      </fill>
    </dxf>
    <dxf>
      <fill>
        <patternFill>
          <bgColor rgb="FFD9D9D9"/>
        </patternFill>
      </fill>
    </dxf>
    <dxf>
      <fill>
        <patternFill>
          <bgColor rgb="FFD9D9D9"/>
        </patternFill>
      </fill>
    </dxf>
    <dxf>
      <fill>
        <patternFill>
          <bgColor rgb="FFFF0000"/>
        </patternFill>
      </fill>
    </dxf>
    <dxf>
      <fill>
        <patternFill>
          <bgColor rgb="FF92D050"/>
        </patternFill>
      </fill>
    </dxf>
    <dxf>
      <fill>
        <patternFill>
          <bgColor rgb="FFFFFF00"/>
        </patternFill>
      </fill>
    </dxf>
    <dxf>
      <font>
        <name val="Verdana"/>
      </font>
    </dxf>
    <dxf>
      <fill>
        <patternFill>
          <bgColor rgb="FFFF0000"/>
        </patternFill>
      </fill>
    </dxf>
    <dxf>
      <fill>
        <patternFill>
          <bgColor rgb="FF92D050"/>
        </patternFill>
      </fill>
    </dxf>
    <dxf>
      <fill>
        <patternFill>
          <bgColor rgb="FFFFFF00"/>
        </patternFill>
      </fill>
    </dxf>
    <dxf>
      <font>
        <name val="Verdana"/>
      </font>
    </dxf>
    <dxf>
      <fill>
        <patternFill>
          <bgColor rgb="FF92D050"/>
        </patternFill>
      </fill>
    </dxf>
    <dxf>
      <fill>
        <patternFill>
          <bgColor rgb="FFFF0000"/>
        </patternFill>
      </fill>
    </dxf>
    <dxf>
      <fill>
        <patternFill>
          <bgColor rgb="FFFFFF00"/>
        </patternFill>
      </fill>
    </dxf>
    <dxf>
      <fill>
        <patternFill>
          <bgColor rgb="FFD9D9D9"/>
        </patternFill>
      </fill>
    </dxf>
    <dxf>
      <fill>
        <patternFill>
          <bgColor rgb="FF92D050"/>
        </patternFill>
      </fill>
    </dxf>
    <dxf>
      <fill>
        <patternFill>
          <bgColor rgb="FFFF0000"/>
        </patternFill>
      </fill>
    </dxf>
    <dxf>
      <fill>
        <patternFill>
          <bgColor rgb="FFFFFF00"/>
        </patternFill>
      </fill>
    </dxf>
    <dxf>
      <fill>
        <patternFill>
          <bgColor rgb="FFD9D9D9"/>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BFBFBF"/>
        </patternFill>
      </fill>
    </dxf>
    <dxf>
      <fill>
        <patternFill>
          <bgColor rgb="FF92D050"/>
        </patternFill>
      </fill>
    </dxf>
    <dxf>
      <fill>
        <patternFill>
          <bgColor rgb="FFFF0000"/>
        </patternFill>
      </fill>
    </dxf>
    <dxf>
      <fill>
        <patternFill>
          <bgColor rgb="FFFFFF00"/>
        </patternFill>
      </fill>
    </dxf>
    <dxf>
      <fill>
        <patternFill>
          <bgColor rgb="FFBFBFBF"/>
        </patternFill>
      </fill>
    </dxf>
    <dxf>
      <fill>
        <patternFill>
          <bgColor rgb="FF92D050"/>
        </patternFill>
      </fill>
    </dxf>
    <dxf>
      <fill>
        <patternFill>
          <bgColor rgb="FFFF0000"/>
        </patternFill>
      </fill>
    </dxf>
    <dxf>
      <fill>
        <patternFill>
          <bgColor rgb="FFFFFF00"/>
        </patternFill>
      </fill>
    </dxf>
    <dxf>
      <fill>
        <patternFill>
          <bgColor rgb="FFD9D9D9"/>
        </patternFill>
      </fill>
    </dxf>
    <dxf>
      <fill>
        <patternFill>
          <bgColor rgb="FF92D050"/>
        </patternFill>
      </fill>
    </dxf>
    <dxf>
      <fill>
        <patternFill>
          <bgColor rgb="FFFF0000"/>
        </patternFill>
      </fill>
    </dxf>
    <dxf>
      <fill>
        <patternFill>
          <bgColor rgb="FFFFFF00"/>
        </patternFill>
      </fill>
    </dxf>
    <dxf>
      <fill>
        <patternFill>
          <bgColor rgb="FFD9D9D9"/>
        </patternFill>
      </fill>
    </dxf>
    <dxf>
      <fill>
        <patternFill>
          <bgColor rgb="FFD9D9D9"/>
        </patternFill>
      </fill>
    </dxf>
    <dxf>
      <fill>
        <patternFill>
          <bgColor rgb="FFD9D9D9"/>
        </patternFill>
      </fill>
    </dxf>
    <dxf>
      <fill>
        <patternFill>
          <bgColor rgb="FFFF0000"/>
        </patternFill>
      </fill>
    </dxf>
    <dxf>
      <fill>
        <patternFill>
          <bgColor rgb="FF92D050"/>
        </patternFill>
      </fill>
    </dxf>
    <dxf>
      <fill>
        <patternFill>
          <bgColor rgb="FFFFFF00"/>
        </patternFill>
      </fill>
    </dxf>
    <dxf>
      <font>
        <name val="Verdana"/>
      </font>
    </dxf>
    <dxf>
      <fill>
        <patternFill>
          <bgColor rgb="FFFF0000"/>
        </patternFill>
      </fill>
    </dxf>
    <dxf>
      <fill>
        <patternFill>
          <bgColor rgb="FF92D050"/>
        </patternFill>
      </fill>
    </dxf>
    <dxf>
      <fill>
        <patternFill>
          <bgColor rgb="FFFFFF00"/>
        </patternFill>
      </fill>
    </dxf>
    <dxf>
      <font>
        <name val="Verdana"/>
      </font>
    </dxf>
    <dxf>
      <fill>
        <patternFill>
          <bgColor rgb="FF92D050"/>
        </patternFill>
      </fill>
    </dxf>
    <dxf>
      <fill>
        <patternFill>
          <bgColor rgb="FFFF0000"/>
        </patternFill>
      </fill>
    </dxf>
    <dxf>
      <fill>
        <patternFill>
          <bgColor rgb="FFFFFF00"/>
        </patternFill>
      </fill>
    </dxf>
    <dxf>
      <fill>
        <patternFill>
          <bgColor rgb="FFD9D9D9"/>
        </patternFill>
      </fill>
    </dxf>
    <dxf>
      <fill>
        <patternFill>
          <bgColor rgb="FF92D050"/>
        </patternFill>
      </fill>
    </dxf>
    <dxf>
      <fill>
        <patternFill>
          <bgColor rgb="FFFF0000"/>
        </patternFill>
      </fill>
    </dxf>
    <dxf>
      <fill>
        <patternFill>
          <bgColor rgb="FFFFFF00"/>
        </patternFill>
      </fill>
    </dxf>
    <dxf>
      <fill>
        <patternFill>
          <bgColor rgb="FFD9D9D9"/>
        </patternFill>
      </fill>
    </dxf>
    <dxf>
      <fill>
        <patternFill>
          <bgColor rgb="FFFF0000"/>
        </patternFill>
      </fill>
    </dxf>
    <dxf>
      <fill>
        <patternFill>
          <bgColor rgb="FF92D050"/>
        </patternFill>
      </fill>
    </dxf>
    <dxf>
      <fill>
        <patternFill>
          <bgColor rgb="FFFFFF00"/>
        </patternFill>
      </fill>
    </dxf>
    <dxf>
      <font>
        <name val="Verdana"/>
      </font>
    </dxf>
    <dxf>
      <fill>
        <patternFill>
          <bgColor rgb="FFFF0000"/>
        </patternFill>
      </fill>
    </dxf>
    <dxf>
      <fill>
        <patternFill>
          <bgColor rgb="FF92D050"/>
        </patternFill>
      </fill>
    </dxf>
    <dxf>
      <fill>
        <patternFill>
          <bgColor rgb="FFFFFF00"/>
        </patternFill>
      </fill>
    </dxf>
    <dxf>
      <font>
        <name val="Verdana"/>
      </font>
    </dxf>
    <dxf>
      <fill>
        <patternFill>
          <bgColor rgb="FFFF0000"/>
        </patternFill>
      </fill>
    </dxf>
    <dxf>
      <fill>
        <patternFill>
          <bgColor rgb="FF92D050"/>
        </patternFill>
      </fill>
    </dxf>
    <dxf>
      <fill>
        <patternFill>
          <bgColor rgb="FFFFFF00"/>
        </patternFill>
      </fill>
    </dxf>
    <dxf>
      <font>
        <name val="Verdana"/>
      </font>
    </dxf>
    <dxf>
      <fill>
        <patternFill>
          <bgColor rgb="FFFF0000"/>
        </patternFill>
      </fill>
    </dxf>
    <dxf>
      <fill>
        <patternFill>
          <bgColor rgb="FF92D050"/>
        </patternFill>
      </fill>
    </dxf>
    <dxf>
      <fill>
        <patternFill>
          <bgColor rgb="FFFFFF00"/>
        </patternFill>
      </fill>
    </dxf>
    <dxf>
      <font>
        <name val="Verdana"/>
      </font>
    </dxf>
    <dxf>
      <fill>
        <patternFill>
          <bgColor rgb="FFD9D9D9"/>
        </patternFill>
      </fill>
    </dxf>
    <dxf>
      <fill>
        <patternFill>
          <bgColor rgb="FF92D050"/>
        </patternFill>
      </fill>
    </dxf>
    <dxf>
      <fill>
        <patternFill>
          <bgColor rgb="FFFF0000"/>
        </patternFill>
      </fill>
    </dxf>
    <dxf>
      <fill>
        <patternFill>
          <bgColor rgb="FFFFFF00"/>
        </patternFill>
      </fill>
    </dxf>
    <dxf>
      <fill>
        <patternFill>
          <bgColor rgb="FFD9D9D9"/>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ont>
        <name val="Verdana"/>
      </font>
    </dxf>
    <dxf>
      <fill>
        <patternFill>
          <bgColor rgb="FFFF0000"/>
        </patternFill>
      </fill>
    </dxf>
    <dxf>
      <fill>
        <patternFill>
          <bgColor rgb="FF92D050"/>
        </patternFill>
      </fill>
    </dxf>
    <dxf>
      <fill>
        <patternFill>
          <bgColor rgb="FFFFFF00"/>
        </patternFill>
      </fill>
    </dxf>
    <dxf>
      <font>
        <name val="Verdana"/>
      </font>
    </dxf>
    <dxf>
      <fill>
        <patternFill>
          <bgColor rgb="FFFF0000"/>
        </patternFill>
      </fill>
    </dxf>
    <dxf>
      <fill>
        <patternFill>
          <bgColor rgb="FF92D050"/>
        </patternFill>
      </fill>
    </dxf>
    <dxf>
      <fill>
        <patternFill>
          <bgColor rgb="FFFFFF00"/>
        </patternFill>
      </fill>
    </dxf>
    <dxf>
      <font>
        <name val="Verdana"/>
      </font>
    </dxf>
    <dxf>
      <fill>
        <patternFill>
          <bgColor rgb="FFFF0000"/>
        </patternFill>
      </fill>
    </dxf>
    <dxf>
      <fill>
        <patternFill>
          <bgColor rgb="FF92D050"/>
        </patternFill>
      </fill>
    </dxf>
    <dxf>
      <fill>
        <patternFill>
          <bgColor rgb="FFFFFF00"/>
        </patternFill>
      </fill>
    </dxf>
    <dxf>
      <font>
        <name val="Verdana"/>
      </font>
    </dxf>
    <dxf>
      <fill>
        <patternFill>
          <bgColor rgb="FFFF0000"/>
        </patternFill>
      </fill>
    </dxf>
    <dxf>
      <fill>
        <patternFill>
          <bgColor rgb="FF92D050"/>
        </patternFill>
      </fill>
    </dxf>
    <dxf>
      <fill>
        <patternFill>
          <bgColor rgb="FFFFFF00"/>
        </patternFill>
      </fill>
    </dxf>
    <dxf>
      <font>
        <name val="Verdana"/>
      </font>
    </dxf>
    <dxf>
      <fill>
        <patternFill>
          <bgColor rgb="FFFF0000"/>
        </patternFill>
      </fill>
    </dxf>
    <dxf>
      <fill>
        <patternFill>
          <bgColor rgb="FF92D050"/>
        </patternFill>
      </fill>
    </dxf>
    <dxf>
      <fill>
        <patternFill>
          <bgColor rgb="FFFFFF00"/>
        </patternFill>
      </fill>
    </dxf>
    <dxf>
      <font>
        <name val="Verdana"/>
      </font>
    </dxf>
    <dxf>
      <fill>
        <patternFill>
          <bgColor rgb="FFFF0000"/>
        </patternFill>
      </fill>
    </dxf>
    <dxf>
      <fill>
        <patternFill>
          <bgColor rgb="FF92D050"/>
        </patternFill>
      </fill>
    </dxf>
    <dxf>
      <fill>
        <patternFill>
          <bgColor rgb="FFFFFF00"/>
        </patternFill>
      </fill>
    </dxf>
    <dxf>
      <font>
        <name val="Verdana"/>
      </font>
    </dxf>
    <dxf>
      <fill>
        <patternFill>
          <bgColor rgb="FFFF0000"/>
        </patternFill>
      </fill>
    </dxf>
    <dxf>
      <fill>
        <patternFill>
          <bgColor rgb="FF92D050"/>
        </patternFill>
      </fill>
    </dxf>
    <dxf>
      <fill>
        <patternFill>
          <bgColor rgb="FFFFFF00"/>
        </patternFill>
      </fill>
    </dxf>
    <dxf>
      <font>
        <name val="Verdana"/>
      </font>
    </dxf>
    <dxf>
      <fill>
        <patternFill>
          <bgColor rgb="FF92D050"/>
        </patternFill>
      </fill>
    </dxf>
    <dxf>
      <fill>
        <patternFill>
          <bgColor rgb="FFFF0000"/>
        </patternFill>
      </fill>
    </dxf>
    <dxf>
      <fill>
        <patternFill>
          <bgColor rgb="FFFFFF00"/>
        </patternFill>
      </fill>
    </dxf>
    <dxf>
      <fill>
        <patternFill>
          <bgColor rgb="FFD9D9D9"/>
        </patternFill>
      </fill>
    </dxf>
    <dxf>
      <fill>
        <patternFill>
          <bgColor rgb="FF92D050"/>
        </patternFill>
      </fill>
    </dxf>
    <dxf>
      <fill>
        <patternFill>
          <bgColor rgb="FFFF0000"/>
        </patternFill>
      </fill>
    </dxf>
    <dxf>
      <fill>
        <patternFill>
          <bgColor rgb="FFFFFF00"/>
        </patternFill>
      </fill>
    </dxf>
    <dxf>
      <fill>
        <patternFill>
          <bgColor rgb="FFD9D9D9"/>
        </patternFill>
      </fill>
    </dxf>
    <dxf>
      <fill>
        <patternFill>
          <bgColor rgb="FFFF0000"/>
        </patternFill>
      </fill>
    </dxf>
    <dxf>
      <fill>
        <patternFill>
          <bgColor rgb="FF92D050"/>
        </patternFill>
      </fill>
    </dxf>
    <dxf>
      <fill>
        <patternFill>
          <bgColor rgb="FFFFFF00"/>
        </patternFill>
      </fill>
    </dxf>
    <dxf>
      <font>
        <name val="Verdana"/>
      </font>
    </dxf>
    <dxf>
      <fill>
        <patternFill>
          <bgColor rgb="FFFF0000"/>
        </patternFill>
      </fill>
    </dxf>
    <dxf>
      <fill>
        <patternFill>
          <bgColor rgb="FF92D050"/>
        </patternFill>
      </fill>
    </dxf>
    <dxf>
      <fill>
        <patternFill>
          <bgColor rgb="FFFFFF00"/>
        </patternFill>
      </fill>
    </dxf>
    <dxf>
      <font>
        <name val="Verdana"/>
      </font>
    </dxf>
    <dxf>
      <fill>
        <patternFill>
          <bgColor rgb="FF92D050"/>
        </patternFill>
      </fill>
    </dxf>
    <dxf>
      <fill>
        <patternFill>
          <bgColor rgb="FFFF0000"/>
        </patternFill>
      </fill>
    </dxf>
    <dxf>
      <fill>
        <patternFill>
          <bgColor rgb="FFFFFF00"/>
        </patternFill>
      </fill>
    </dxf>
    <dxf>
      <font>
        <name val="Verdana"/>
      </font>
    </dxf>
    <dxf>
      <fill>
        <patternFill>
          <bgColor rgb="FF92D050"/>
        </patternFill>
      </fill>
    </dxf>
    <dxf>
      <fill>
        <patternFill>
          <bgColor rgb="FFFF0000"/>
        </patternFill>
      </fill>
    </dxf>
    <dxf>
      <fill>
        <patternFill>
          <bgColor rgb="FFFFFF00"/>
        </patternFill>
      </fill>
    </dxf>
    <dxf>
      <font>
        <name val="Verdana"/>
      </font>
    </dxf>
    <dxf>
      <font>
        <color rgb="FFFFFFFF"/>
      </font>
      <fill>
        <patternFill>
          <bgColor rgb="FFFF0000"/>
        </patternFill>
      </fill>
    </dxf>
    <dxf>
      <fill>
        <patternFill>
          <bgColor rgb="FF92D050"/>
        </patternFill>
      </fill>
    </dxf>
    <dxf>
      <fill>
        <patternFill>
          <bgColor rgb="FFFFFF00"/>
        </patternFill>
      </fill>
    </dxf>
    <dxf>
      <font>
        <name val="Verdana"/>
      </font>
    </dxf>
    <dxf>
      <font>
        <color rgb="FFFFFFFF"/>
      </font>
      <fill>
        <patternFill>
          <bgColor rgb="FFFF0000"/>
        </patternFill>
      </fill>
    </dxf>
    <dxf>
      <fill>
        <patternFill>
          <bgColor rgb="FF92D050"/>
        </patternFill>
      </fill>
    </dxf>
    <dxf>
      <fill>
        <patternFill>
          <bgColor rgb="FFFFFF00"/>
        </patternFill>
      </fill>
    </dxf>
    <dxf>
      <font>
        <name val="Verdana"/>
      </font>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BFBFBF"/>
        </patternFill>
      </fill>
    </dxf>
    <dxf>
      <fill>
        <patternFill>
          <bgColor rgb="FF92D050"/>
        </patternFill>
      </fill>
    </dxf>
    <dxf>
      <fill>
        <patternFill>
          <bgColor rgb="FFFF0000"/>
        </patternFill>
      </fill>
    </dxf>
    <dxf>
      <fill>
        <patternFill>
          <bgColor rgb="FFFFFF00"/>
        </patternFill>
      </fill>
    </dxf>
    <dxf>
      <fill>
        <patternFill>
          <bgColor rgb="FFD9D9D9"/>
        </patternFill>
      </fill>
    </dxf>
    <dxf>
      <fill>
        <patternFill>
          <bgColor rgb="FFD9D9D9"/>
        </patternFill>
      </fill>
    </dxf>
    <dxf>
      <fill>
        <patternFill>
          <bgColor rgb="FFFF0000"/>
        </patternFill>
      </fill>
    </dxf>
    <dxf>
      <fill>
        <patternFill>
          <bgColor rgb="FF92D050"/>
        </patternFill>
      </fill>
    </dxf>
    <dxf>
      <fill>
        <patternFill>
          <bgColor rgb="FFFFFF00"/>
        </patternFill>
      </fill>
    </dxf>
    <dxf>
      <font>
        <name val="Verdana"/>
      </font>
    </dxf>
    <dxf>
      <fill>
        <patternFill>
          <bgColor rgb="FF92D050"/>
        </patternFill>
      </fill>
    </dxf>
    <dxf>
      <fill>
        <patternFill>
          <bgColor rgb="FFFF0000"/>
        </patternFill>
      </fill>
    </dxf>
    <dxf>
      <fill>
        <patternFill>
          <bgColor rgb="FFFFFF00"/>
        </patternFill>
      </fill>
    </dxf>
    <dxf>
      <fill>
        <patternFill>
          <bgColor rgb="FFD9D9D9"/>
        </patternFill>
      </fill>
    </dxf>
    <dxf>
      <fill>
        <patternFill>
          <bgColor rgb="FFFF0000"/>
        </patternFill>
      </fill>
    </dxf>
    <dxf>
      <fill>
        <patternFill>
          <bgColor rgb="FF92D050"/>
        </patternFill>
      </fill>
    </dxf>
    <dxf>
      <fill>
        <patternFill>
          <bgColor rgb="FFFFFF00"/>
        </patternFill>
      </fill>
    </dxf>
    <dxf>
      <font>
        <name val="Verdana"/>
      </font>
    </dxf>
    <dxf>
      <fill>
        <patternFill>
          <bgColor rgb="FFFF0000"/>
        </patternFill>
      </fill>
    </dxf>
    <dxf>
      <fill>
        <patternFill>
          <bgColor rgb="FF92D050"/>
        </patternFill>
      </fill>
    </dxf>
    <dxf>
      <fill>
        <patternFill>
          <bgColor rgb="FFFFFF00"/>
        </patternFill>
      </fill>
    </dxf>
    <dxf>
      <font>
        <name val="Verdana"/>
      </font>
    </dxf>
    <dxf>
      <fill>
        <patternFill>
          <bgColor rgb="FFD9D9D9"/>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ont>
        <name val="Verdana"/>
      </font>
    </dxf>
    <dxf>
      <fill>
        <patternFill>
          <bgColor rgb="FFFF0000"/>
        </patternFill>
      </fill>
    </dxf>
    <dxf>
      <fill>
        <patternFill>
          <bgColor rgb="FF92D050"/>
        </patternFill>
      </fill>
    </dxf>
    <dxf>
      <fill>
        <patternFill>
          <bgColor rgb="FFFFFF00"/>
        </patternFill>
      </fill>
    </dxf>
    <dxf>
      <font>
        <name val="Verdana"/>
      </font>
    </dxf>
    <dxf>
      <fill>
        <patternFill>
          <bgColor rgb="FFFF0000"/>
        </patternFill>
      </fill>
    </dxf>
    <dxf>
      <fill>
        <patternFill>
          <bgColor rgb="FF92D050"/>
        </patternFill>
      </fill>
    </dxf>
    <dxf>
      <fill>
        <patternFill>
          <bgColor rgb="FFFFFF00"/>
        </patternFill>
      </fill>
    </dxf>
    <dxf>
      <font>
        <name val="Verdana"/>
      </font>
    </dxf>
    <dxf>
      <fill>
        <patternFill>
          <bgColor rgb="FFFF0000"/>
        </patternFill>
      </fill>
    </dxf>
    <dxf>
      <fill>
        <patternFill>
          <bgColor rgb="FF92D050"/>
        </patternFill>
      </fill>
    </dxf>
    <dxf>
      <fill>
        <patternFill>
          <bgColor rgb="FFFFFF00"/>
        </patternFill>
      </fill>
    </dxf>
    <dxf>
      <font>
        <name val="Verdana"/>
      </font>
    </dxf>
    <dxf>
      <fill>
        <patternFill>
          <bgColor rgb="FF92D050"/>
        </patternFill>
      </fill>
    </dxf>
    <dxf>
      <fill>
        <patternFill>
          <bgColor rgb="FFFF0000"/>
        </patternFill>
      </fill>
    </dxf>
    <dxf>
      <fill>
        <patternFill>
          <bgColor rgb="FFFFFF00"/>
        </patternFill>
      </fill>
    </dxf>
    <dxf>
      <fill>
        <patternFill>
          <bgColor rgb="FFD9D9D9"/>
        </patternFill>
      </fill>
    </dxf>
    <dxf>
      <fill>
        <patternFill>
          <bgColor rgb="FFFF0000"/>
        </patternFill>
      </fill>
    </dxf>
    <dxf>
      <fill>
        <patternFill>
          <bgColor rgb="FF92D050"/>
        </patternFill>
      </fill>
    </dxf>
    <dxf>
      <fill>
        <patternFill>
          <bgColor rgb="FFFFFF00"/>
        </patternFill>
      </fill>
    </dxf>
    <dxf>
      <font>
        <name val="Verdana"/>
      </font>
    </dxf>
    <dxf>
      <fill>
        <patternFill>
          <bgColor rgb="FF92D050"/>
        </patternFill>
      </fill>
    </dxf>
    <dxf>
      <fill>
        <patternFill>
          <bgColor rgb="FFFF0000"/>
        </patternFill>
      </fill>
    </dxf>
    <dxf>
      <fill>
        <patternFill>
          <bgColor rgb="FFFFFF00"/>
        </patternFill>
      </fill>
    </dxf>
    <dxf>
      <font>
        <name val="Verdana"/>
      </font>
    </dxf>
    <dxf>
      <font>
        <color rgb="FFFFFFFF"/>
      </font>
      <fill>
        <patternFill>
          <bgColor rgb="FFFF0000"/>
        </patternFill>
      </fill>
    </dxf>
    <dxf>
      <fill>
        <patternFill>
          <bgColor rgb="FF92D050"/>
        </patternFill>
      </fill>
    </dxf>
    <dxf>
      <fill>
        <patternFill>
          <bgColor rgb="FFFFFF00"/>
        </patternFill>
      </fill>
    </dxf>
    <dxf>
      <font>
        <name val="Verdana"/>
      </font>
    </dxf>
    <dxf>
      <fill>
        <patternFill>
          <bgColor rgb="FFD9D9D9"/>
        </patternFill>
      </fill>
    </dxf>
    <dxf>
      <fill>
        <patternFill>
          <bgColor rgb="FFD9D9D9"/>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BFBFBF"/>
        </patternFill>
      </fill>
    </dxf>
    <dxf>
      <fill>
        <patternFill>
          <bgColor rgb="FF92D050"/>
        </patternFill>
      </fill>
    </dxf>
    <dxf>
      <fill>
        <patternFill>
          <bgColor rgb="FFFF0000"/>
        </patternFill>
      </fill>
    </dxf>
    <dxf>
      <fill>
        <patternFill>
          <bgColor rgb="FFFFFF00"/>
        </patternFill>
      </fill>
    </dxf>
    <dxf>
      <fill>
        <patternFill>
          <bgColor rgb="FFD9D9D9"/>
        </patternFill>
      </fill>
    </dxf>
    <dxf>
      <fill>
        <patternFill>
          <bgColor rgb="FFD9D9D9"/>
        </patternFill>
      </fill>
    </dxf>
    <dxf>
      <fill>
        <patternFill>
          <bgColor rgb="FFFF0000"/>
        </patternFill>
      </fill>
    </dxf>
    <dxf>
      <fill>
        <patternFill>
          <bgColor rgb="FF92D050"/>
        </patternFill>
      </fill>
    </dxf>
    <dxf>
      <fill>
        <patternFill>
          <bgColor rgb="FFFFFF00"/>
        </patternFill>
      </fill>
    </dxf>
    <dxf>
      <font>
        <name val="Verdana"/>
      </font>
    </dxf>
    <dxf>
      <fill>
        <patternFill>
          <bgColor rgb="FF92D050"/>
        </patternFill>
      </fill>
    </dxf>
    <dxf>
      <fill>
        <patternFill>
          <bgColor rgb="FFFF0000"/>
        </patternFill>
      </fill>
    </dxf>
    <dxf>
      <fill>
        <patternFill>
          <bgColor rgb="FFFFFF00"/>
        </patternFill>
      </fill>
    </dxf>
    <dxf>
      <fill>
        <patternFill>
          <bgColor rgb="FFD9D9D9"/>
        </patternFill>
      </fill>
    </dxf>
    <dxf>
      <fill>
        <patternFill>
          <bgColor rgb="FFFF0000"/>
        </patternFill>
      </fill>
    </dxf>
    <dxf>
      <fill>
        <patternFill>
          <bgColor rgb="FF92D050"/>
        </patternFill>
      </fill>
    </dxf>
    <dxf>
      <fill>
        <patternFill>
          <bgColor rgb="FFFFFF00"/>
        </patternFill>
      </fill>
    </dxf>
    <dxf>
      <font>
        <name val="Verdana"/>
      </font>
    </dxf>
    <dxf>
      <fill>
        <patternFill>
          <bgColor rgb="FFFF0000"/>
        </patternFill>
      </fill>
    </dxf>
    <dxf>
      <fill>
        <patternFill>
          <bgColor rgb="FF92D050"/>
        </patternFill>
      </fill>
    </dxf>
    <dxf>
      <fill>
        <patternFill>
          <bgColor rgb="FFFFFF00"/>
        </patternFill>
      </fill>
    </dxf>
    <dxf>
      <font>
        <name val="Verdana"/>
      </font>
    </dxf>
    <dxf>
      <fill>
        <patternFill>
          <bgColor rgb="FFD9D9D9"/>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ont>
        <name val="Verdana"/>
      </font>
    </dxf>
    <dxf>
      <fill>
        <patternFill>
          <bgColor rgb="FFFF0000"/>
        </patternFill>
      </fill>
    </dxf>
    <dxf>
      <fill>
        <patternFill>
          <bgColor rgb="FF92D050"/>
        </patternFill>
      </fill>
    </dxf>
    <dxf>
      <fill>
        <patternFill>
          <bgColor rgb="FFFFFF00"/>
        </patternFill>
      </fill>
    </dxf>
    <dxf>
      <font>
        <name val="Verdana"/>
      </font>
    </dxf>
    <dxf>
      <fill>
        <patternFill>
          <bgColor rgb="FFFF0000"/>
        </patternFill>
      </fill>
    </dxf>
    <dxf>
      <fill>
        <patternFill>
          <bgColor rgb="FF92D050"/>
        </patternFill>
      </fill>
    </dxf>
    <dxf>
      <fill>
        <patternFill>
          <bgColor rgb="FFFFFF00"/>
        </patternFill>
      </fill>
    </dxf>
    <dxf>
      <font>
        <name val="Verdana"/>
      </font>
    </dxf>
    <dxf>
      <fill>
        <patternFill>
          <bgColor rgb="FFFF0000"/>
        </patternFill>
      </fill>
    </dxf>
    <dxf>
      <fill>
        <patternFill>
          <bgColor rgb="FF92D050"/>
        </patternFill>
      </fill>
    </dxf>
    <dxf>
      <fill>
        <patternFill>
          <bgColor rgb="FFFFFF00"/>
        </patternFill>
      </fill>
    </dxf>
    <dxf>
      <font>
        <name val="Verdana"/>
      </font>
    </dxf>
    <dxf>
      <fill>
        <patternFill>
          <bgColor rgb="FF92D050"/>
        </patternFill>
      </fill>
    </dxf>
    <dxf>
      <fill>
        <patternFill>
          <bgColor rgb="FFFF0000"/>
        </patternFill>
      </fill>
    </dxf>
    <dxf>
      <fill>
        <patternFill>
          <bgColor rgb="FFFFFF00"/>
        </patternFill>
      </fill>
    </dxf>
    <dxf>
      <fill>
        <patternFill>
          <bgColor rgb="FFD9D9D9"/>
        </patternFill>
      </fill>
    </dxf>
    <dxf>
      <fill>
        <patternFill>
          <bgColor rgb="FFFF0000"/>
        </patternFill>
      </fill>
    </dxf>
    <dxf>
      <fill>
        <patternFill>
          <bgColor rgb="FF92D050"/>
        </patternFill>
      </fill>
    </dxf>
    <dxf>
      <fill>
        <patternFill>
          <bgColor rgb="FFFFFF00"/>
        </patternFill>
      </fill>
    </dxf>
    <dxf>
      <font>
        <name val="Verdana"/>
      </font>
    </dxf>
    <dxf>
      <fill>
        <patternFill>
          <bgColor rgb="FF92D050"/>
        </patternFill>
      </fill>
    </dxf>
    <dxf>
      <fill>
        <patternFill>
          <bgColor rgb="FFFF0000"/>
        </patternFill>
      </fill>
    </dxf>
    <dxf>
      <fill>
        <patternFill>
          <bgColor rgb="FFFFFF00"/>
        </patternFill>
      </fill>
    </dxf>
    <dxf>
      <font>
        <name val="Verdana"/>
      </font>
    </dxf>
    <dxf>
      <font>
        <color rgb="FFFFFFFF"/>
      </font>
      <fill>
        <patternFill>
          <bgColor rgb="FFFF0000"/>
        </patternFill>
      </fill>
    </dxf>
    <dxf>
      <fill>
        <patternFill>
          <bgColor rgb="FF92D050"/>
        </patternFill>
      </fill>
    </dxf>
    <dxf>
      <fill>
        <patternFill>
          <bgColor rgb="FFFFFF00"/>
        </patternFill>
      </fill>
    </dxf>
    <dxf>
      <font>
        <name val="Verdana"/>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779637"/>
      <rgbColor rgb="FF800080"/>
      <rgbColor rgb="FF008080"/>
      <rgbColor rgb="FFC0C0C0"/>
      <rgbColor rgb="FF878787"/>
      <rgbColor rgb="FF93CDDD"/>
      <rgbColor rgb="FFBE4B48"/>
      <rgbColor rgb="FFF2F2F2"/>
      <rgbColor rgb="FFCCFFFF"/>
      <rgbColor rgb="FF660066"/>
      <rgbColor rgb="FFC5845F"/>
      <rgbColor rgb="FF0070C0"/>
      <rgbColor rgb="FFD9D9D9"/>
      <rgbColor rgb="FF000080"/>
      <rgbColor rgb="FFFF00FF"/>
      <rgbColor rgb="FFFFFF00"/>
      <rgbColor rgb="FF00FFFF"/>
      <rgbColor rgb="FF800080"/>
      <rgbColor rgb="FF800000"/>
      <rgbColor rgb="FF008080"/>
      <rgbColor rgb="FF0000FF"/>
      <rgbColor rgb="FF00B0F0"/>
      <rgbColor rgb="FFCCFFFF"/>
      <rgbColor rgb="FF92D050"/>
      <rgbColor rgb="FFFFFF99"/>
      <rgbColor rgb="FF99CCFF"/>
      <rgbColor rgb="FFFFAB7C"/>
      <rgbColor rgb="FFBFBFBF"/>
      <rgbColor rgb="FFF5B089"/>
      <rgbColor rgb="FF3366FF"/>
      <rgbColor rgb="FF30DCBB"/>
      <rgbColor rgb="FF9BC348"/>
      <rgbColor rgb="FFFFCC00"/>
      <rgbColor rgb="FFFFC000"/>
      <rgbColor rgb="FFFF6600"/>
      <rgbColor rgb="FF4A7EBB"/>
      <rgbColor rgb="FF98B855"/>
      <rgbColor rgb="FF002060"/>
      <rgbColor rgb="FF9BBB59"/>
      <rgbColor rgb="FF003300"/>
      <rgbColor rgb="FF333300"/>
      <rgbColor rgb="FFC0504D"/>
      <rgbColor rgb="FF7030A0"/>
      <rgbColor rgb="FF1F497D"/>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image" Target="../media/image1.jpeg"/></Relationships>
</file>

<file path=xl/charts/_rels/chart2.xml.rels><?xml version="1.0" encoding="UTF-8" standalone="yes"?>
<Relationships xmlns="http://schemas.openxmlformats.org/package/2006/relationships"><Relationship Id="rId1" Type="http://schemas.openxmlformats.org/officeDocument/2006/relationships/image" Target="../media/image1.jpeg"/></Relationships>
</file>

<file path=xl/charts/_rels/chart3.xml.rels><?xml version="1.0" encoding="UTF-8" standalone="yes"?>
<Relationships xmlns="http://schemas.openxmlformats.org/package/2006/relationships"><Relationship Id="rId1" Type="http://schemas.openxmlformats.org/officeDocument/2006/relationships/image" Target="../media/image1.jpeg"/></Relationships>
</file>

<file path=xl/charts/_rels/chart4.xml.rels><?xml version="1.0" encoding="UTF-8" standalone="yes"?>
<Relationships xmlns="http://schemas.openxmlformats.org/package/2006/relationships"><Relationship Id="rId1" Type="http://schemas.openxmlformats.org/officeDocument/2006/relationships/image" Target="../media/image1.jpeg"/></Relationships>
</file>

<file path=xl/charts/_rels/chart5.xml.rels><?xml version="1.0" encoding="UTF-8" standalone="yes"?>
<Relationships xmlns="http://schemas.openxmlformats.org/package/2006/relationships"><Relationship Id="rId1" Type="http://schemas.openxmlformats.org/officeDocument/2006/relationships/image" Target="../media/image1.jpeg"/></Relationships>
</file>

<file path=xl/charts/_rels/chart6.xml.rels><?xml version="1.0" encoding="UTF-8" standalone="yes"?>
<Relationships xmlns="http://schemas.openxmlformats.org/package/2006/relationships"><Relationship Id="rId1" Type="http://schemas.openxmlformats.org/officeDocument/2006/relationships/image" Target="../media/image1.jpeg"/></Relationships>
</file>

<file path=xl/charts/_rels/chart7.xml.rels><?xml version="1.0" encoding="UTF-8" standalone="yes"?>
<Relationships xmlns="http://schemas.openxmlformats.org/package/2006/relationships"><Relationship Id="rId1" Type="http://schemas.openxmlformats.org/officeDocument/2006/relationships/image" Target="../media/image1.jpeg"/></Relationships>
</file>

<file path=xl/charts/_rels/chart8.xml.rels><?xml version="1.0" encoding="UTF-8" standalone="yes"?>
<Relationships xmlns="http://schemas.openxmlformats.org/package/2006/relationships"><Relationship Id="rId1" Type="http://schemas.openxmlformats.org/officeDocument/2006/relationships/image" Target="../media/image1.jpeg"/></Relationships>
</file>

<file path=xl/charts/_rels/chart9.xml.rels><?xml version="1.0" encoding="UTF-8" standalone="yes"?>
<Relationships xmlns="http://schemas.openxmlformats.org/package/2006/relationships"><Relationship Id="rId1" Type="http://schemas.openxmlformats.org/officeDocument/2006/relationships/image" Target="../media/image1.jpeg"/></Relationships>
</file>

<file path=xl/charts/_rels/chart10.xml.rels><?xml version="1.0" encoding="UTF-8" standalone="yes"?>
<Relationships xmlns="http://schemas.openxmlformats.org/package/2006/relationships"><Relationship Id="rId1" Type="http://schemas.openxmlformats.org/officeDocument/2006/relationships/image" Target="../media/image1.jpeg"/></Relationships>
</file>

<file path=xl/charts/_rels/chart11.xml.rels><?xml version="1.0" encoding="UTF-8" standalone="yes"?>
<Relationships xmlns="http://schemas.openxmlformats.org/package/2006/relationships"><Relationship Id="rId1" Type="http://schemas.openxmlformats.org/officeDocument/2006/relationships/image" Target="../media/image1.jpeg"/></Relationships>
</file>

<file path=xl/charts/_rels/chart12.xml.rels><?xml version="1.0" encoding="UTF-8" standalone="yes"?>
<Relationships xmlns="http://schemas.openxmlformats.org/package/2006/relationships"><Relationship Id="rId1" Type="http://schemas.openxmlformats.org/officeDocument/2006/relationships/image" Target="../media/image1.jpeg"/></Relationships>
</file>

<file path=xl/charts/_rels/chart13.xml.rels><?xml version="1.0" encoding="UTF-8" standalone="yes"?>
<Relationships xmlns="http://schemas.openxmlformats.org/package/2006/relationships"><Relationship Id="rId1" Type="http://schemas.openxmlformats.org/officeDocument/2006/relationships/image" Target="../media/image1.jpeg"/></Relationships>
</file>

<file path=xl/charts/_rels/chart14.xml.rels><?xml version="1.0" encoding="UTF-8" standalone="yes"?>
<Relationships xmlns="http://schemas.openxmlformats.org/package/2006/relationships"><Relationship Id="rId1" Type="http://schemas.openxmlformats.org/officeDocument/2006/relationships/image" Target="../media/image1.jpe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800" b="1" strike="noStrike" spc="-1">
                <a:solidFill>
                  <a:srgbClr val="000000"/>
                </a:solidFill>
                <a:latin typeface="Calibri"/>
                <a:ea typeface="Calibri"/>
              </a:defRPr>
            </a:pPr>
            <a:r>
              <a:rPr lang="es-ES" sz="1800" b="1" strike="noStrike" spc="-1">
                <a:solidFill>
                  <a:srgbClr val="000000"/>
                </a:solidFill>
                <a:latin typeface="Calibri"/>
                <a:ea typeface="Calibri"/>
              </a:rPr>
              <a:t>Entrada vs Salida de asuntos</a:t>
            </a:r>
          </a:p>
        </c:rich>
      </c:tx>
      <c:layout/>
      <c:overlay val="0"/>
      <c:spPr>
        <a:noFill/>
        <a:ln>
          <a:noFill/>
        </a:ln>
      </c:spPr>
    </c:title>
    <c:autoTitleDeleted val="0"/>
    <c:plotArea>
      <c:layout/>
      <c:lineChart>
        <c:grouping val="standard"/>
        <c:varyColors val="0"/>
        <c:ser>
          <c:idx val="0"/>
          <c:order val="0"/>
          <c:tx>
            <c:v>Entrada</c:v>
          </c:tx>
          <c:spPr>
            <a:ln w="44280">
              <a:solidFill>
                <a:srgbClr val="4A7EBB"/>
              </a:solidFill>
              <a:round/>
            </a:ln>
          </c:spPr>
          <c:marker>
            <c:symbol val="diamond"/>
            <c:size val="9"/>
            <c:spPr>
              <a:solidFill>
                <a:srgbClr val="4A7EBB"/>
              </a:solidFill>
            </c:spPr>
          </c:marker>
          <c:dLbls>
            <c:txPr>
              <a:bodyPr/>
              <a:lstStyle/>
              <a:p>
                <a:pPr>
                  <a:defRPr sz="800" b="0" strike="noStrike" spc="-1">
                    <a:solidFill>
                      <a:srgbClr val="000000"/>
                    </a:solidFill>
                    <a:latin typeface="Calibri"/>
                    <a:ea typeface="Calibri"/>
                  </a:defRPr>
                </a:pPr>
                <a:endParaRPr lang="es-ES"/>
              </a:p>
            </c:txPr>
            <c:dLblPos val="t"/>
            <c:showLegendKey val="0"/>
            <c:showVal val="1"/>
            <c:showCatName val="0"/>
            <c:showSerName val="0"/>
            <c:showPercent val="0"/>
            <c:showBubbleSize val="1"/>
            <c:separator>; </c:separator>
            <c:showLeaderLines val="0"/>
          </c:dLbls>
          <c:cat>
            <c:numRef>
              <c:f>Indicadores!$Q$3:$AL$3</c:f>
              <c:numCache>
                <c:formatCode>[$-140A]mmm\-yy</c:formatCode>
                <c:ptCount val="2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numCache>
            </c:numRef>
          </c:cat>
          <c:val>
            <c:numRef>
              <c:f>Indicadores!$Q$5:$AL$5</c:f>
              <c:numCache>
                <c:formatCode>General</c:formatCode>
                <c:ptCount val="22"/>
                <c:pt idx="0">
                  <c:v>244</c:v>
                </c:pt>
                <c:pt idx="1">
                  <c:v>256</c:v>
                </c:pt>
                <c:pt idx="2">
                  <c:v>220</c:v>
                </c:pt>
                <c:pt idx="3">
                  <c:v>304</c:v>
                </c:pt>
                <c:pt idx="4">
                  <c:v>297</c:v>
                </c:pt>
                <c:pt idx="5">
                  <c:v>226</c:v>
                </c:pt>
                <c:pt idx="6">
                  <c:v>204</c:v>
                </c:pt>
                <c:pt idx="7">
                  <c:v>318</c:v>
                </c:pt>
                <c:pt idx="8">
                  <c:v>253</c:v>
                </c:pt>
                <c:pt idx="9">
                  <c:v>241</c:v>
                </c:pt>
                <c:pt idx="10">
                  <c:v>219</c:v>
                </c:pt>
                <c:pt idx="11">
                  <c:v>175</c:v>
                </c:pt>
                <c:pt idx="12">
                  <c:v>188</c:v>
                </c:pt>
                <c:pt idx="13">
                  <c:v>229</c:v>
                </c:pt>
                <c:pt idx="14">
                  <c:v>202</c:v>
                </c:pt>
                <c:pt idx="15">
                  <c:v>147</c:v>
                </c:pt>
                <c:pt idx="16">
                  <c:v>192</c:v>
                </c:pt>
                <c:pt idx="17">
                  <c:v>209</c:v>
                </c:pt>
              </c:numCache>
            </c:numRef>
          </c:val>
          <c:smooth val="0"/>
        </c:ser>
        <c:ser>
          <c:idx val="1"/>
          <c:order val="1"/>
          <c:tx>
            <c:v>Salida</c:v>
          </c:tx>
          <c:spPr>
            <a:ln w="44280">
              <a:solidFill>
                <a:srgbClr val="BE4B48"/>
              </a:solidFill>
              <a:round/>
            </a:ln>
          </c:spPr>
          <c:marker>
            <c:symbol val="square"/>
            <c:size val="8"/>
            <c:spPr>
              <a:solidFill>
                <a:srgbClr val="BE4B48"/>
              </a:solidFill>
            </c:spPr>
          </c:marker>
          <c:dLbls>
            <c:txPr>
              <a:bodyPr/>
              <a:lstStyle/>
              <a:p>
                <a:pPr>
                  <a:defRPr sz="800" b="0" strike="noStrike" spc="-1">
                    <a:solidFill>
                      <a:srgbClr val="000000"/>
                    </a:solidFill>
                    <a:latin typeface="Calibri"/>
                    <a:ea typeface="Calibri"/>
                  </a:defRPr>
                </a:pPr>
                <a:endParaRPr lang="es-ES"/>
              </a:p>
            </c:txPr>
            <c:dLblPos val="t"/>
            <c:showLegendKey val="0"/>
            <c:showVal val="1"/>
            <c:showCatName val="0"/>
            <c:showSerName val="0"/>
            <c:showPercent val="0"/>
            <c:showBubbleSize val="1"/>
            <c:separator>; </c:separator>
            <c:showLeaderLines val="0"/>
          </c:dLbls>
          <c:cat>
            <c:numRef>
              <c:f>Indicadores!$Q$3:$AL$3</c:f>
              <c:numCache>
                <c:formatCode>[$-140A]mmm\-yy</c:formatCode>
                <c:ptCount val="2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numCache>
            </c:numRef>
          </c:cat>
          <c:val>
            <c:numRef>
              <c:f>Indicadores!$Q$6:$AL$6</c:f>
              <c:numCache>
                <c:formatCode>General</c:formatCode>
                <c:ptCount val="22"/>
                <c:pt idx="0">
                  <c:v>145</c:v>
                </c:pt>
                <c:pt idx="1">
                  <c:v>175</c:v>
                </c:pt>
                <c:pt idx="2">
                  <c:v>472</c:v>
                </c:pt>
                <c:pt idx="3">
                  <c:v>138</c:v>
                </c:pt>
                <c:pt idx="4">
                  <c:v>179</c:v>
                </c:pt>
                <c:pt idx="5">
                  <c:v>205</c:v>
                </c:pt>
                <c:pt idx="6">
                  <c:v>234</c:v>
                </c:pt>
                <c:pt idx="7">
                  <c:v>191</c:v>
                </c:pt>
                <c:pt idx="8">
                  <c:v>216</c:v>
                </c:pt>
                <c:pt idx="9">
                  <c:v>258</c:v>
                </c:pt>
                <c:pt idx="10">
                  <c:v>244</c:v>
                </c:pt>
                <c:pt idx="11">
                  <c:v>289</c:v>
                </c:pt>
                <c:pt idx="12">
                  <c:v>221</c:v>
                </c:pt>
                <c:pt idx="13">
                  <c:v>194</c:v>
                </c:pt>
                <c:pt idx="14">
                  <c:v>228</c:v>
                </c:pt>
                <c:pt idx="15">
                  <c:v>197</c:v>
                </c:pt>
                <c:pt idx="16">
                  <c:v>310</c:v>
                </c:pt>
                <c:pt idx="17">
                  <c:v>151</c:v>
                </c:pt>
              </c:numCache>
            </c:numRef>
          </c:val>
          <c:smooth val="0"/>
        </c:ser>
        <c:dLbls>
          <c:showLegendKey val="0"/>
          <c:showVal val="0"/>
          <c:showCatName val="0"/>
          <c:showSerName val="0"/>
          <c:showPercent val="0"/>
          <c:showBubbleSize val="0"/>
        </c:dLbls>
        <c:hiLowLines>
          <c:spPr>
            <a:ln>
              <a:noFill/>
            </a:ln>
          </c:spPr>
        </c:hiLowLines>
        <c:marker val="1"/>
        <c:smooth val="0"/>
        <c:axId val="90459520"/>
        <c:axId val="90485888"/>
      </c:lineChart>
      <c:dateAx>
        <c:axId val="90459520"/>
        <c:scaling>
          <c:orientation val="minMax"/>
        </c:scaling>
        <c:delete val="0"/>
        <c:axPos val="b"/>
        <c:numFmt formatCode="[$-140A]mmm\-yy" sourceLinked="1"/>
        <c:majorTickMark val="none"/>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ES"/>
          </a:p>
        </c:txPr>
        <c:crossAx val="90485888"/>
        <c:crosses val="autoZero"/>
        <c:auto val="1"/>
        <c:lblOffset val="100"/>
        <c:baseTimeUnit val="months"/>
      </c:dateAx>
      <c:valAx>
        <c:axId val="90485888"/>
        <c:scaling>
          <c:orientation val="minMax"/>
        </c:scaling>
        <c:delete val="0"/>
        <c:axPos val="l"/>
        <c:majorGridlines>
          <c:spPr>
            <a:ln w="9360">
              <a:solidFill>
                <a:srgbClr val="878787"/>
              </a:solidFill>
              <a:round/>
            </a:ln>
          </c:spPr>
        </c:majorGridlines>
        <c:numFmt formatCode="General" sourceLinked="0"/>
        <c:majorTickMark val="none"/>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ES"/>
          </a:p>
        </c:txPr>
        <c:crossAx val="90459520"/>
        <c:crosses val="autoZero"/>
        <c:crossBetween val="midCat"/>
      </c:valAx>
      <c:spPr>
        <a:solidFill>
          <a:srgbClr val="FFFFFF"/>
        </a:solidFill>
        <a:ln>
          <a:noFill/>
        </a:ln>
      </c:spPr>
    </c:plotArea>
    <c:legend>
      <c:legendPos val="b"/>
      <c:layout/>
      <c:overlay val="0"/>
      <c:spPr>
        <a:noFill/>
        <a:ln>
          <a:noFill/>
        </a:ln>
      </c:spPr>
      <c:txPr>
        <a:bodyPr/>
        <a:lstStyle/>
        <a:p>
          <a:pPr>
            <a:defRPr sz="845" b="0" strike="noStrike" spc="-1">
              <a:solidFill>
                <a:srgbClr val="000000"/>
              </a:solidFill>
              <a:latin typeface="Calibri"/>
              <a:ea typeface="Calibri"/>
            </a:defRPr>
          </a:pPr>
          <a:endParaRPr lang="es-ES"/>
        </a:p>
      </c:txPr>
    </c:legend>
    <c:plotVisOnly val="1"/>
    <c:dispBlanksAs val="gap"/>
    <c:showDLblsOverMax val="1"/>
  </c:chart>
  <c:spPr>
    <a:blipFill rotWithShape="0">
      <a:blip xmlns:r="http://schemas.openxmlformats.org/officeDocument/2006/relationships" r:embed="rId1"/>
      <a:tile/>
    </a:blipFill>
    <a:ln w="9360">
      <a:no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400" b="1" strike="noStrike" spc="-1">
                <a:solidFill>
                  <a:srgbClr val="000000"/>
                </a:solidFill>
                <a:latin typeface="Calibri"/>
                <a:ea typeface="Calibri"/>
              </a:defRPr>
            </a:pPr>
            <a:r>
              <a:rPr lang="es-ES" sz="1400" b="1" strike="noStrike" spc="-1">
                <a:solidFill>
                  <a:srgbClr val="000000"/>
                </a:solidFill>
                <a:latin typeface="Calibri"/>
                <a:ea typeface="Calibri"/>
              </a:rPr>
              <a:t>Movimiento del Circulante y Relación Salida/Entrada</a:t>
            </a:r>
          </a:p>
        </c:rich>
      </c:tx>
      <c:layout>
        <c:manualLayout>
          <c:xMode val="edge"/>
          <c:yMode val="edge"/>
          <c:x val="0.16098249576510404"/>
          <c:y val="2.2572445348246099E-2"/>
        </c:manualLayout>
      </c:layout>
      <c:overlay val="0"/>
      <c:spPr>
        <a:noFill/>
        <a:ln>
          <a:noFill/>
        </a:ln>
      </c:spPr>
    </c:title>
    <c:autoTitleDeleted val="0"/>
    <c:plotArea>
      <c:layout>
        <c:manualLayout>
          <c:layoutTarget val="inner"/>
          <c:xMode val="edge"/>
          <c:yMode val="edge"/>
          <c:x val="7.148503670242802E-2"/>
          <c:y val="0.13167259786476898"/>
          <c:w val="0.83376623376623393"/>
          <c:h val="0.623284189120488"/>
        </c:manualLayout>
      </c:layout>
      <c:barChart>
        <c:barDir val="col"/>
        <c:grouping val="clustered"/>
        <c:varyColors val="0"/>
        <c:ser>
          <c:idx val="0"/>
          <c:order val="0"/>
          <c:tx>
            <c:v>Circulante Final</c:v>
          </c:tx>
          <c:spPr>
            <a:solidFill>
              <a:srgbClr val="0070C0"/>
            </a:solidFill>
            <a:ln>
              <a:noFill/>
            </a:ln>
          </c:spPr>
          <c:invertIfNegative val="0"/>
          <c:dLbls>
            <c:txPr>
              <a:bodyPr/>
              <a:lstStyle/>
              <a:p>
                <a:pPr>
                  <a:defRPr sz="1000" b="0" strike="noStrike" spc="-1">
                    <a:solidFill>
                      <a:srgbClr val="000000"/>
                    </a:solidFill>
                    <a:latin typeface="Calibri"/>
                    <a:ea typeface="Calibri"/>
                  </a:defRPr>
                </a:pPr>
                <a:endParaRPr lang="es-ES"/>
              </a:p>
            </c:txPr>
            <c:dLblPos val="outEnd"/>
            <c:showLegendKey val="0"/>
            <c:showVal val="1"/>
            <c:showCatName val="0"/>
            <c:showSerName val="0"/>
            <c:showPercent val="0"/>
            <c:showBubbleSize val="1"/>
            <c:separator>; </c:separator>
            <c:showLeaderLines val="0"/>
          </c:dLbls>
          <c:cat>
            <c:numRef>
              <c:f>Indicadores!$Q$3:$AL$3</c:f>
              <c:numCache>
                <c:formatCode>[$-140A]mmm\-yy</c:formatCode>
                <c:ptCount val="2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numCache>
            </c:numRef>
          </c:cat>
          <c:val>
            <c:numRef>
              <c:f>Indicadores!$Q$7:$AL$7</c:f>
              <c:numCache>
                <c:formatCode>General</c:formatCode>
                <c:ptCount val="22"/>
                <c:pt idx="0">
                  <c:v>5048</c:v>
                </c:pt>
                <c:pt idx="1">
                  <c:v>5130</c:v>
                </c:pt>
                <c:pt idx="2">
                  <c:v>4877</c:v>
                </c:pt>
                <c:pt idx="3">
                  <c:v>5043</c:v>
                </c:pt>
                <c:pt idx="4">
                  <c:v>5161</c:v>
                </c:pt>
                <c:pt idx="5">
                  <c:v>5182</c:v>
                </c:pt>
                <c:pt idx="6">
                  <c:v>5152</c:v>
                </c:pt>
                <c:pt idx="7">
                  <c:v>5280</c:v>
                </c:pt>
                <c:pt idx="8">
                  <c:v>5319</c:v>
                </c:pt>
                <c:pt idx="9">
                  <c:v>5302</c:v>
                </c:pt>
                <c:pt idx="10">
                  <c:v>5279</c:v>
                </c:pt>
                <c:pt idx="11">
                  <c:v>5272</c:v>
                </c:pt>
                <c:pt idx="12">
                  <c:v>5239</c:v>
                </c:pt>
                <c:pt idx="13">
                  <c:v>5274</c:v>
                </c:pt>
                <c:pt idx="14">
                  <c:v>5248</c:v>
                </c:pt>
                <c:pt idx="15">
                  <c:v>5191</c:v>
                </c:pt>
                <c:pt idx="16">
                  <c:v>5072</c:v>
                </c:pt>
                <c:pt idx="17">
                  <c:v>5129</c:v>
                </c:pt>
              </c:numCache>
            </c:numRef>
          </c:val>
        </c:ser>
        <c:dLbls>
          <c:showLegendKey val="0"/>
          <c:showVal val="0"/>
          <c:showCatName val="0"/>
          <c:showSerName val="0"/>
          <c:showPercent val="0"/>
          <c:showBubbleSize val="0"/>
        </c:dLbls>
        <c:gapWidth val="75"/>
        <c:overlap val="-25"/>
        <c:axId val="96571776"/>
        <c:axId val="96573312"/>
      </c:barChart>
      <c:lineChart>
        <c:grouping val="standard"/>
        <c:varyColors val="0"/>
        <c:ser>
          <c:idx val="1"/>
          <c:order val="1"/>
          <c:tx>
            <c:v>Relación Salida/Entrada</c:v>
          </c:tx>
          <c:spPr>
            <a:ln w="44280">
              <a:solidFill>
                <a:srgbClr val="98B855"/>
              </a:solidFill>
              <a:round/>
            </a:ln>
          </c:spPr>
          <c:marker>
            <c:symbol val="triangle"/>
            <c:size val="7"/>
            <c:spPr>
              <a:solidFill>
                <a:srgbClr val="98B855"/>
              </a:solidFill>
            </c:spPr>
          </c:marker>
          <c:dLbls>
            <c:txPr>
              <a:bodyPr/>
              <a:lstStyle/>
              <a:p>
                <a:pPr>
                  <a:defRPr sz="700" b="0" strike="noStrike" spc="-1">
                    <a:solidFill>
                      <a:srgbClr val="000000"/>
                    </a:solidFill>
                    <a:latin typeface="Calibri"/>
                    <a:ea typeface="Calibri"/>
                  </a:defRPr>
                </a:pPr>
                <a:endParaRPr lang="es-ES"/>
              </a:p>
            </c:txPr>
            <c:dLblPos val="ctr"/>
            <c:showLegendKey val="0"/>
            <c:showVal val="1"/>
            <c:showCatName val="0"/>
            <c:showSerName val="0"/>
            <c:showPercent val="0"/>
            <c:showBubbleSize val="1"/>
            <c:separator>; </c:separator>
            <c:showLeaderLines val="0"/>
          </c:dLbls>
          <c:cat>
            <c:numRef>
              <c:f>Indicadores!$Q$3:$AL$3</c:f>
              <c:numCache>
                <c:formatCode>[$-140A]mmm\-yy</c:formatCode>
                <c:ptCount val="2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numCache>
            </c:numRef>
          </c:cat>
          <c:val>
            <c:numRef>
              <c:f>Indicadores!$Q$8:$AL$8</c:f>
              <c:numCache>
                <c:formatCode>0.0%</c:formatCode>
                <c:ptCount val="22"/>
                <c:pt idx="0">
                  <c:v>0.59426229508196726</c:v>
                </c:pt>
                <c:pt idx="1">
                  <c:v>0.68359375</c:v>
                </c:pt>
                <c:pt idx="2">
                  <c:v>2.1454545454545455</c:v>
                </c:pt>
                <c:pt idx="3">
                  <c:v>0.45394736842105265</c:v>
                </c:pt>
                <c:pt idx="4">
                  <c:v>0.60269360269360273</c:v>
                </c:pt>
                <c:pt idx="5">
                  <c:v>0.90707964601769908</c:v>
                </c:pt>
                <c:pt idx="6">
                  <c:v>1.1470588235294117</c:v>
                </c:pt>
                <c:pt idx="7">
                  <c:v>0.60062893081761004</c:v>
                </c:pt>
                <c:pt idx="8">
                  <c:v>0.85375494071146241</c:v>
                </c:pt>
                <c:pt idx="9">
                  <c:v>1.0705394190871369</c:v>
                </c:pt>
                <c:pt idx="10">
                  <c:v>1.1141552511415524</c:v>
                </c:pt>
                <c:pt idx="11">
                  <c:v>1.6514285714285715</c:v>
                </c:pt>
                <c:pt idx="12">
                  <c:v>1.175531914893617</c:v>
                </c:pt>
                <c:pt idx="13">
                  <c:v>0.84716157205240172</c:v>
                </c:pt>
                <c:pt idx="14">
                  <c:v>1.1287128712871286</c:v>
                </c:pt>
                <c:pt idx="15">
                  <c:v>1.3401360544217686</c:v>
                </c:pt>
                <c:pt idx="16">
                  <c:v>1.6145833333333333</c:v>
                </c:pt>
                <c:pt idx="17">
                  <c:v>0.72248803827751196</c:v>
                </c:pt>
                <c:pt idx="18">
                  <c:v>0</c:v>
                </c:pt>
                <c:pt idx="19">
                  <c:v>0</c:v>
                </c:pt>
                <c:pt idx="20">
                  <c:v>0</c:v>
                </c:pt>
                <c:pt idx="21">
                  <c:v>0</c:v>
                </c:pt>
              </c:numCache>
            </c:numRef>
          </c:val>
          <c:smooth val="0"/>
        </c:ser>
        <c:dLbls>
          <c:showLegendKey val="0"/>
          <c:showVal val="0"/>
          <c:showCatName val="0"/>
          <c:showSerName val="0"/>
          <c:showPercent val="0"/>
          <c:showBubbleSize val="0"/>
        </c:dLbls>
        <c:hiLowLines>
          <c:spPr>
            <a:ln>
              <a:noFill/>
            </a:ln>
          </c:spPr>
        </c:hiLowLines>
        <c:marker val="1"/>
        <c:smooth val="0"/>
        <c:axId val="96574848"/>
        <c:axId val="102368384"/>
      </c:lineChart>
      <c:dateAx>
        <c:axId val="96571776"/>
        <c:scaling>
          <c:orientation val="minMax"/>
        </c:scaling>
        <c:delete val="0"/>
        <c:axPos val="b"/>
        <c:numFmt formatCode="[$-140A]mmm\-yy" sourceLinked="1"/>
        <c:majorTickMark val="none"/>
        <c:minorTickMark val="none"/>
        <c:tickLblPos val="nextTo"/>
        <c:spPr>
          <a:ln w="9360">
            <a:solidFill>
              <a:srgbClr val="878787"/>
            </a:solidFill>
            <a:round/>
          </a:ln>
        </c:spPr>
        <c:txPr>
          <a:bodyPr rot="-2700000"/>
          <a:lstStyle/>
          <a:p>
            <a:pPr>
              <a:defRPr sz="1000" b="0" strike="noStrike" spc="-1">
                <a:solidFill>
                  <a:srgbClr val="000000"/>
                </a:solidFill>
                <a:latin typeface="Calibri"/>
                <a:ea typeface="Calibri"/>
              </a:defRPr>
            </a:pPr>
            <a:endParaRPr lang="es-ES"/>
          </a:p>
        </c:txPr>
        <c:crossAx val="96573312"/>
        <c:crosses val="autoZero"/>
        <c:auto val="1"/>
        <c:lblOffset val="100"/>
        <c:baseTimeUnit val="months"/>
      </c:dateAx>
      <c:valAx>
        <c:axId val="96573312"/>
        <c:scaling>
          <c:orientation val="minMax"/>
        </c:scaling>
        <c:delete val="0"/>
        <c:axPos val="l"/>
        <c:majorGridlines>
          <c:spPr>
            <a:ln w="9360">
              <a:solidFill>
                <a:srgbClr val="878787"/>
              </a:solidFill>
              <a:round/>
            </a:ln>
          </c:spPr>
        </c:majorGridlines>
        <c:numFmt formatCode="General" sourceLinked="0"/>
        <c:majorTickMark val="none"/>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ES"/>
          </a:p>
        </c:txPr>
        <c:crossAx val="96571776"/>
        <c:crosses val="autoZero"/>
        <c:crossBetween val="between"/>
      </c:valAx>
      <c:dateAx>
        <c:axId val="96574848"/>
        <c:scaling>
          <c:orientation val="minMax"/>
        </c:scaling>
        <c:delete val="1"/>
        <c:axPos val="b"/>
        <c:numFmt formatCode="[$-140A]mmm\-yy" sourceLinked="1"/>
        <c:majorTickMark val="out"/>
        <c:minorTickMark val="none"/>
        <c:tickLblPos val="nextTo"/>
        <c:crossAx val="102368384"/>
        <c:crosses val="autoZero"/>
        <c:auto val="1"/>
        <c:lblOffset val="100"/>
        <c:baseTimeUnit val="months"/>
      </c:dateAx>
      <c:valAx>
        <c:axId val="102368384"/>
        <c:scaling>
          <c:orientation val="minMax"/>
        </c:scaling>
        <c:delete val="0"/>
        <c:axPos val="r"/>
        <c:numFmt formatCode="0.0%"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ES"/>
          </a:p>
        </c:txPr>
        <c:crossAx val="96574848"/>
        <c:crosses val="max"/>
        <c:crossBetween val="between"/>
      </c:valAx>
      <c:spPr>
        <a:solidFill>
          <a:srgbClr val="FFFFFF"/>
        </a:solidFill>
        <a:ln>
          <a:noFill/>
        </a:ln>
      </c:spPr>
    </c:plotArea>
    <c:legend>
      <c:legendPos val="b"/>
      <c:layout/>
      <c:overlay val="0"/>
      <c:spPr>
        <a:noFill/>
        <a:ln>
          <a:noFill/>
        </a:ln>
      </c:spPr>
      <c:txPr>
        <a:bodyPr/>
        <a:lstStyle/>
        <a:p>
          <a:pPr>
            <a:defRPr sz="845" b="0" strike="noStrike" spc="-1">
              <a:solidFill>
                <a:srgbClr val="000000"/>
              </a:solidFill>
              <a:latin typeface="Calibri"/>
              <a:ea typeface="Calibri"/>
            </a:defRPr>
          </a:pPr>
          <a:endParaRPr lang="es-ES"/>
        </a:p>
      </c:txPr>
    </c:legend>
    <c:plotVisOnly val="1"/>
    <c:dispBlanksAs val="gap"/>
    <c:showDLblsOverMax val="1"/>
  </c:chart>
  <c:spPr>
    <a:blipFill rotWithShape="0">
      <a:blip xmlns:r="http://schemas.openxmlformats.org/officeDocument/2006/relationships" r:embed="rId1"/>
      <a:tile/>
    </a:blipFill>
    <a:ln w="9360">
      <a:noFill/>
    </a:ln>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800" b="1" strike="noStrike" spc="-1">
                <a:solidFill>
                  <a:srgbClr val="000000"/>
                </a:solidFill>
                <a:latin typeface="Calibri"/>
                <a:ea typeface="Calibri"/>
              </a:defRPr>
            </a:pPr>
            <a:r>
              <a:rPr lang="es-ES" sz="1800" b="1" strike="noStrike" spc="-1">
                <a:solidFill>
                  <a:srgbClr val="000000"/>
                </a:solidFill>
                <a:latin typeface="Calibri"/>
                <a:ea typeface="Calibri"/>
              </a:rPr>
              <a:t>Plazo de espera de dictado de sentencia</a:t>
            </a:r>
          </a:p>
        </c:rich>
      </c:tx>
      <c:layout/>
      <c:overlay val="0"/>
      <c:spPr>
        <a:noFill/>
        <a:ln>
          <a:noFill/>
        </a:ln>
      </c:spPr>
    </c:title>
    <c:autoTitleDeleted val="0"/>
    <c:plotArea>
      <c:layout/>
      <c:lineChart>
        <c:grouping val="standard"/>
        <c:varyColors val="0"/>
        <c:ser>
          <c:idx val="0"/>
          <c:order val="0"/>
          <c:tx>
            <c:v>Plazo de espera de dictado de sentencia</c:v>
          </c:tx>
          <c:spPr>
            <a:ln w="44280">
              <a:solidFill>
                <a:srgbClr val="F5B089"/>
              </a:solidFill>
              <a:round/>
            </a:ln>
          </c:spPr>
          <c:marker>
            <c:symbol val="square"/>
            <c:size val="8"/>
            <c:spPr>
              <a:solidFill>
                <a:srgbClr val="F5B089"/>
              </a:solidFill>
            </c:spPr>
          </c:marker>
          <c:dLbls>
            <c:txPr>
              <a:bodyPr/>
              <a:lstStyle/>
              <a:p>
                <a:pPr>
                  <a:defRPr sz="800" b="0" strike="noStrike" spc="-1">
                    <a:solidFill>
                      <a:srgbClr val="000000"/>
                    </a:solidFill>
                    <a:latin typeface="Calibri"/>
                    <a:ea typeface="Calibri"/>
                  </a:defRPr>
                </a:pPr>
                <a:endParaRPr lang="es-ES"/>
              </a:p>
            </c:txPr>
            <c:dLblPos val="t"/>
            <c:showLegendKey val="0"/>
            <c:showVal val="1"/>
            <c:showCatName val="0"/>
            <c:showSerName val="0"/>
            <c:showPercent val="0"/>
            <c:showBubbleSize val="1"/>
            <c:separator>; </c:separator>
            <c:showLeaderLines val="0"/>
          </c:dLbls>
          <c:cat>
            <c:numRef>
              <c:f>Indicadores!$Q$3:$AL$3</c:f>
              <c:numCache>
                <c:formatCode>[$-140A]mmm\-yy</c:formatCode>
                <c:ptCount val="2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numCache>
            </c:numRef>
          </c:cat>
          <c:val>
            <c:numRef>
              <c:f>Indicadores!$Q$10:$AL$10</c:f>
              <c:numCache>
                <c:formatCode>0</c:formatCode>
                <c:ptCount val="22"/>
                <c:pt idx="0">
                  <c:v>1014</c:v>
                </c:pt>
                <c:pt idx="1">
                  <c:v>1034</c:v>
                </c:pt>
                <c:pt idx="2">
                  <c:v>519</c:v>
                </c:pt>
                <c:pt idx="3">
                  <c:v>560</c:v>
                </c:pt>
                <c:pt idx="4">
                  <c:v>580</c:v>
                </c:pt>
                <c:pt idx="5">
                  <c:v>580</c:v>
                </c:pt>
                <c:pt idx="6">
                  <c:v>567</c:v>
                </c:pt>
                <c:pt idx="7">
                  <c:v>606</c:v>
                </c:pt>
                <c:pt idx="8">
                  <c:v>638</c:v>
                </c:pt>
                <c:pt idx="9">
                  <c:v>656</c:v>
                </c:pt>
                <c:pt idx="10">
                  <c:v>742</c:v>
                </c:pt>
                <c:pt idx="11">
                  <c:v>741</c:v>
                </c:pt>
                <c:pt idx="12">
                  <c:v>802</c:v>
                </c:pt>
                <c:pt idx="13">
                  <c:v>833</c:v>
                </c:pt>
                <c:pt idx="14">
                  <c:v>752</c:v>
                </c:pt>
                <c:pt idx="15">
                  <c:v>894</c:v>
                </c:pt>
                <c:pt idx="16">
                  <c:v>718</c:v>
                </c:pt>
                <c:pt idx="17">
                  <c:v>965</c:v>
                </c:pt>
              </c:numCache>
            </c:numRef>
          </c:val>
          <c:smooth val="0"/>
        </c:ser>
        <c:dLbls>
          <c:showLegendKey val="0"/>
          <c:showVal val="0"/>
          <c:showCatName val="0"/>
          <c:showSerName val="0"/>
          <c:showPercent val="0"/>
          <c:showBubbleSize val="0"/>
        </c:dLbls>
        <c:hiLowLines>
          <c:spPr>
            <a:ln>
              <a:noFill/>
            </a:ln>
          </c:spPr>
        </c:hiLowLines>
        <c:marker val="1"/>
        <c:smooth val="0"/>
        <c:axId val="102388864"/>
        <c:axId val="102390400"/>
      </c:lineChart>
      <c:dateAx>
        <c:axId val="102388864"/>
        <c:scaling>
          <c:orientation val="minMax"/>
        </c:scaling>
        <c:delete val="0"/>
        <c:axPos val="b"/>
        <c:numFmt formatCode="[$-140A]mmm\-yy" sourceLinked="1"/>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ES"/>
          </a:p>
        </c:txPr>
        <c:crossAx val="102390400"/>
        <c:crosses val="autoZero"/>
        <c:auto val="1"/>
        <c:lblOffset val="100"/>
        <c:baseTimeUnit val="months"/>
      </c:dateAx>
      <c:valAx>
        <c:axId val="102390400"/>
        <c:scaling>
          <c:orientation val="minMax"/>
        </c:scaling>
        <c:delete val="0"/>
        <c:axPos val="l"/>
        <c:majorGridlines>
          <c:spPr>
            <a:ln w="9360">
              <a:solidFill>
                <a:srgbClr val="878787"/>
              </a:solidFill>
              <a:round/>
            </a:ln>
          </c:spPr>
        </c:majorGridlines>
        <c:numFmt formatCode="0"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ES"/>
          </a:p>
        </c:txPr>
        <c:crossAx val="102388864"/>
        <c:crosses val="autoZero"/>
        <c:crossBetween val="midCat"/>
      </c:valAx>
      <c:spPr>
        <a:solidFill>
          <a:srgbClr val="FFFFFF"/>
        </a:solidFill>
        <a:ln>
          <a:noFill/>
        </a:ln>
      </c:spPr>
    </c:plotArea>
    <c:legend>
      <c:legendPos val="b"/>
      <c:layout/>
      <c:overlay val="0"/>
      <c:spPr>
        <a:noFill/>
        <a:ln>
          <a:noFill/>
        </a:ln>
      </c:spPr>
      <c:txPr>
        <a:bodyPr/>
        <a:lstStyle/>
        <a:p>
          <a:pPr>
            <a:defRPr sz="845" b="0" strike="noStrike" spc="-1">
              <a:solidFill>
                <a:srgbClr val="000000"/>
              </a:solidFill>
              <a:latin typeface="Calibri"/>
              <a:ea typeface="Calibri"/>
            </a:defRPr>
          </a:pPr>
          <a:endParaRPr lang="es-ES"/>
        </a:p>
      </c:txPr>
    </c:legend>
    <c:plotVisOnly val="1"/>
    <c:dispBlanksAs val="gap"/>
    <c:showDLblsOverMax val="1"/>
  </c:chart>
  <c:spPr>
    <a:blipFill rotWithShape="0">
      <a:blip xmlns:r="http://schemas.openxmlformats.org/officeDocument/2006/relationships" r:embed="rId1"/>
      <a:tile/>
    </a:blipFill>
    <a:ln w="9360">
      <a:noFill/>
    </a:ln>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800" b="1" strike="noStrike" spc="-1">
                <a:solidFill>
                  <a:srgbClr val="000000"/>
                </a:solidFill>
                <a:latin typeface="Calibri"/>
                <a:ea typeface="Calibri"/>
              </a:defRPr>
            </a:pPr>
            <a:r>
              <a:rPr lang="es-ES" sz="1800" b="1" strike="noStrike" spc="-1">
                <a:solidFill>
                  <a:srgbClr val="000000"/>
                </a:solidFill>
                <a:latin typeface="Calibri"/>
                <a:ea typeface="Calibri"/>
              </a:rPr>
              <a:t>Plazo de espera para la realización de audiencias</a:t>
            </a:r>
          </a:p>
        </c:rich>
      </c:tx>
      <c:layout/>
      <c:overlay val="0"/>
      <c:spPr>
        <a:noFill/>
        <a:ln>
          <a:noFill/>
        </a:ln>
      </c:spPr>
    </c:title>
    <c:autoTitleDeleted val="0"/>
    <c:plotArea>
      <c:layout/>
      <c:lineChart>
        <c:grouping val="standard"/>
        <c:varyColors val="0"/>
        <c:ser>
          <c:idx val="0"/>
          <c:order val="0"/>
          <c:tx>
            <c:v>Plazo de espera para la realización de audiencias</c:v>
          </c:tx>
          <c:spPr>
            <a:ln w="44280">
              <a:solidFill>
                <a:srgbClr val="FF0000"/>
              </a:solidFill>
              <a:round/>
            </a:ln>
          </c:spPr>
          <c:marker>
            <c:symbol val="circle"/>
            <c:size val="8"/>
            <c:spPr>
              <a:solidFill>
                <a:srgbClr val="FF0000"/>
              </a:solidFill>
            </c:spPr>
          </c:marker>
          <c:dLbls>
            <c:txPr>
              <a:bodyPr/>
              <a:lstStyle/>
              <a:p>
                <a:pPr>
                  <a:defRPr sz="800" b="0" strike="noStrike" spc="-1">
                    <a:solidFill>
                      <a:srgbClr val="000000"/>
                    </a:solidFill>
                    <a:latin typeface="Calibri"/>
                    <a:ea typeface="Calibri"/>
                  </a:defRPr>
                </a:pPr>
                <a:endParaRPr lang="es-ES"/>
              </a:p>
            </c:txPr>
            <c:dLblPos val="t"/>
            <c:showLegendKey val="0"/>
            <c:showVal val="1"/>
            <c:showCatName val="0"/>
            <c:showSerName val="0"/>
            <c:showPercent val="0"/>
            <c:showBubbleSize val="1"/>
            <c:separator>; </c:separator>
            <c:showLeaderLines val="0"/>
          </c:dLbls>
          <c:cat>
            <c:strRef>
              <c:f>Indicadores!$Q$3:$AL$4</c:f>
              <c:strCache>
                <c:ptCount val="22"/>
                <c:pt idx="0">
                  <c:v>ene-19</c:v>
                </c:pt>
                <c:pt idx="1">
                  <c:v>feb-19</c:v>
                </c:pt>
                <c:pt idx="2">
                  <c:v>mar-19</c:v>
                </c:pt>
                <c:pt idx="3">
                  <c:v>abr-19</c:v>
                </c:pt>
                <c:pt idx="4">
                  <c:v>may-19</c:v>
                </c:pt>
                <c:pt idx="5">
                  <c:v>jun-19</c:v>
                </c:pt>
                <c:pt idx="6">
                  <c:v>jul-19</c:v>
                </c:pt>
                <c:pt idx="7">
                  <c:v>ago-19</c:v>
                </c:pt>
                <c:pt idx="8">
                  <c:v>sep-19</c:v>
                </c:pt>
                <c:pt idx="9">
                  <c:v>oct-19</c:v>
                </c:pt>
                <c:pt idx="10">
                  <c:v>nov-19</c:v>
                </c:pt>
                <c:pt idx="11">
                  <c:v>dic-19</c:v>
                </c:pt>
                <c:pt idx="12">
                  <c:v>ene-20</c:v>
                </c:pt>
                <c:pt idx="13">
                  <c:v>feb-20</c:v>
                </c:pt>
                <c:pt idx="14">
                  <c:v>mar-20</c:v>
                </c:pt>
                <c:pt idx="15">
                  <c:v>abr-20</c:v>
                </c:pt>
                <c:pt idx="16">
                  <c:v>may-20</c:v>
                </c:pt>
                <c:pt idx="17">
                  <c:v>jun-20</c:v>
                </c:pt>
                <c:pt idx="18">
                  <c:v>jul-20</c:v>
                </c:pt>
                <c:pt idx="19">
                  <c:v>ago-20</c:v>
                </c:pt>
                <c:pt idx="20">
                  <c:v>sep-20</c:v>
                </c:pt>
                <c:pt idx="21">
                  <c:v>oct-20</c:v>
                </c:pt>
              </c:strCache>
            </c:strRef>
          </c:cat>
          <c:val>
            <c:numRef>
              <c:f>Indicadores!$Q$12:$AL$12</c:f>
              <c:numCache>
                <c:formatCode>0</c:formatCode>
                <c:ptCount val="22"/>
                <c:pt idx="0">
                  <c:v>512</c:v>
                </c:pt>
                <c:pt idx="1">
                  <c:v>539</c:v>
                </c:pt>
                <c:pt idx="2">
                  <c:v>509</c:v>
                </c:pt>
                <c:pt idx="3">
                  <c:v>468</c:v>
                </c:pt>
                <c:pt idx="4">
                  <c:v>449</c:v>
                </c:pt>
                <c:pt idx="5">
                  <c:v>429</c:v>
                </c:pt>
                <c:pt idx="6">
                  <c:v>420</c:v>
                </c:pt>
                <c:pt idx="7">
                  <c:v>446</c:v>
                </c:pt>
                <c:pt idx="8">
                  <c:v>512</c:v>
                </c:pt>
                <c:pt idx="9">
                  <c:v>495</c:v>
                </c:pt>
                <c:pt idx="10">
                  <c:v>552</c:v>
                </c:pt>
                <c:pt idx="11">
                  <c:v>517</c:v>
                </c:pt>
                <c:pt idx="12">
                  <c:v>526</c:v>
                </c:pt>
                <c:pt idx="13">
                  <c:v>574</c:v>
                </c:pt>
                <c:pt idx="14">
                  <c:v>539</c:v>
                </c:pt>
                <c:pt idx="15">
                  <c:v>513</c:v>
                </c:pt>
                <c:pt idx="16">
                  <c:v>490</c:v>
                </c:pt>
                <c:pt idx="17">
                  <c:v>490</c:v>
                </c:pt>
                <c:pt idx="18">
                  <c:v>0</c:v>
                </c:pt>
                <c:pt idx="19">
                  <c:v>0</c:v>
                </c:pt>
                <c:pt idx="20">
                  <c:v>0</c:v>
                </c:pt>
                <c:pt idx="21">
                  <c:v>0</c:v>
                </c:pt>
              </c:numCache>
            </c:numRef>
          </c:val>
          <c:smooth val="0"/>
        </c:ser>
        <c:dLbls>
          <c:showLegendKey val="0"/>
          <c:showVal val="0"/>
          <c:showCatName val="0"/>
          <c:showSerName val="0"/>
          <c:showPercent val="0"/>
          <c:showBubbleSize val="0"/>
        </c:dLbls>
        <c:hiLowLines>
          <c:spPr>
            <a:ln>
              <a:noFill/>
            </a:ln>
          </c:spPr>
        </c:hiLowLines>
        <c:marker val="1"/>
        <c:smooth val="0"/>
        <c:axId val="102423552"/>
        <c:axId val="102437632"/>
      </c:lineChart>
      <c:catAx>
        <c:axId val="102423552"/>
        <c:scaling>
          <c:orientation val="minMax"/>
        </c:scaling>
        <c:delete val="0"/>
        <c:axPos val="b"/>
        <c:numFmt formatCode="[$-140A]mmm\-yy" sourceLinked="1"/>
        <c:majorTickMark val="out"/>
        <c:minorTickMark val="none"/>
        <c:tickLblPos val="nextTo"/>
        <c:spPr>
          <a:ln w="9360">
            <a:solidFill>
              <a:srgbClr val="878787"/>
            </a:solidFill>
            <a:round/>
          </a:ln>
        </c:spPr>
        <c:txPr>
          <a:bodyPr rot="-2700000"/>
          <a:lstStyle/>
          <a:p>
            <a:pPr>
              <a:defRPr sz="1000" b="0" strike="noStrike" spc="-1">
                <a:solidFill>
                  <a:srgbClr val="000000"/>
                </a:solidFill>
                <a:latin typeface="Calibri"/>
                <a:ea typeface="Calibri"/>
              </a:defRPr>
            </a:pPr>
            <a:endParaRPr lang="es-ES"/>
          </a:p>
        </c:txPr>
        <c:crossAx val="102437632"/>
        <c:crosses val="autoZero"/>
        <c:auto val="1"/>
        <c:lblAlgn val="ctr"/>
        <c:lblOffset val="100"/>
        <c:noMultiLvlLbl val="1"/>
      </c:catAx>
      <c:valAx>
        <c:axId val="102437632"/>
        <c:scaling>
          <c:orientation val="minMax"/>
        </c:scaling>
        <c:delete val="0"/>
        <c:axPos val="l"/>
        <c:majorGridlines>
          <c:spPr>
            <a:ln w="9360">
              <a:solidFill>
                <a:srgbClr val="878787"/>
              </a:solidFill>
              <a:round/>
            </a:ln>
          </c:spPr>
        </c:majorGridlines>
        <c:numFmt formatCode="0"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ES"/>
          </a:p>
        </c:txPr>
        <c:crossAx val="102423552"/>
        <c:crosses val="autoZero"/>
        <c:crossBetween val="midCat"/>
      </c:valAx>
      <c:spPr>
        <a:solidFill>
          <a:srgbClr val="FFFFFF"/>
        </a:solidFill>
        <a:ln>
          <a:noFill/>
        </a:ln>
      </c:spPr>
    </c:plotArea>
    <c:legend>
      <c:legendPos val="b"/>
      <c:layout/>
      <c:overlay val="0"/>
      <c:spPr>
        <a:noFill/>
        <a:ln>
          <a:noFill/>
        </a:ln>
      </c:spPr>
      <c:txPr>
        <a:bodyPr/>
        <a:lstStyle/>
        <a:p>
          <a:pPr>
            <a:defRPr sz="845" b="0" strike="noStrike" spc="-1">
              <a:solidFill>
                <a:srgbClr val="000000"/>
              </a:solidFill>
              <a:latin typeface="Calibri"/>
              <a:ea typeface="Calibri"/>
            </a:defRPr>
          </a:pPr>
          <a:endParaRPr lang="es-ES"/>
        </a:p>
      </c:txPr>
    </c:legend>
    <c:plotVisOnly val="1"/>
    <c:dispBlanksAs val="gap"/>
    <c:showDLblsOverMax val="1"/>
  </c:chart>
  <c:spPr>
    <a:blipFill rotWithShape="0">
      <a:blip xmlns:r="http://schemas.openxmlformats.org/officeDocument/2006/relationships" r:embed="rId1"/>
      <a:tile/>
    </a:blipFill>
    <a:ln w="9360">
      <a:noFill/>
    </a:ln>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800" b="1" strike="noStrike" spc="-1">
                <a:solidFill>
                  <a:srgbClr val="000000"/>
                </a:solidFill>
                <a:latin typeface="Calibri"/>
                <a:ea typeface="Calibri"/>
              </a:defRPr>
            </a:pPr>
            <a:r>
              <a:rPr lang="es-ES" sz="1800" b="1" strike="noStrike" spc="-1">
                <a:solidFill>
                  <a:srgbClr val="000000"/>
                </a:solidFill>
                <a:latin typeface="Calibri"/>
                <a:ea typeface="Calibri"/>
              </a:rPr>
              <a:t>Plazo para resolver demandas nuevas</a:t>
            </a:r>
          </a:p>
        </c:rich>
      </c:tx>
      <c:overlay val="0"/>
      <c:spPr>
        <a:noFill/>
        <a:ln>
          <a:noFill/>
        </a:ln>
      </c:spPr>
    </c:title>
    <c:autoTitleDeleted val="0"/>
    <c:plotArea>
      <c:layout/>
      <c:barChart>
        <c:barDir val="col"/>
        <c:grouping val="clustered"/>
        <c:varyColors val="0"/>
        <c:ser>
          <c:idx val="0"/>
          <c:order val="0"/>
          <c:tx>
            <c:v>Plazo para resolver demandas nuevas</c:v>
          </c:tx>
          <c:spPr>
            <a:gradFill>
              <a:gsLst>
                <a:gs pos="0">
                  <a:srgbClr val="C5845F"/>
                </a:gs>
                <a:gs pos="100000">
                  <a:srgbClr val="FFAB7C"/>
                </a:gs>
              </a:gsLst>
              <a:lin ang="16200000"/>
            </a:gradFill>
            <a:ln w="44280">
              <a:solidFill>
                <a:srgbClr val="FFC000"/>
              </a:solidFill>
              <a:round/>
            </a:ln>
          </c:spPr>
          <c:invertIfNegative val="0"/>
          <c:dLbls>
            <c:txPr>
              <a:bodyPr/>
              <a:lstStyle/>
              <a:p>
                <a:pPr>
                  <a:defRPr sz="800" b="0" strike="noStrike" spc="-1">
                    <a:solidFill>
                      <a:srgbClr val="000000"/>
                    </a:solidFill>
                    <a:latin typeface="Calibri"/>
                    <a:ea typeface="Calibri"/>
                  </a:defRPr>
                </a:pPr>
                <a:endParaRPr lang="es-ES"/>
              </a:p>
            </c:txPr>
            <c:dLblPos val="outEnd"/>
            <c:showLegendKey val="0"/>
            <c:showVal val="1"/>
            <c:showCatName val="0"/>
            <c:showSerName val="0"/>
            <c:showPercent val="0"/>
            <c:showBubbleSize val="1"/>
            <c:separator>; </c:separator>
            <c:showLeaderLines val="0"/>
          </c:dLbls>
          <c:cat>
            <c:strRef>
              <c:f>Indicadores!$Q$3:$AL$4</c:f>
              <c:strCache>
                <c:ptCount val="22"/>
                <c:pt idx="0">
                  <c:v>ene-19</c:v>
                </c:pt>
                <c:pt idx="1">
                  <c:v>feb-19</c:v>
                </c:pt>
                <c:pt idx="2">
                  <c:v>mar-19</c:v>
                </c:pt>
                <c:pt idx="3">
                  <c:v>abr-19</c:v>
                </c:pt>
                <c:pt idx="4">
                  <c:v>may-19</c:v>
                </c:pt>
                <c:pt idx="5">
                  <c:v>jun-19</c:v>
                </c:pt>
                <c:pt idx="6">
                  <c:v>jul-19</c:v>
                </c:pt>
                <c:pt idx="7">
                  <c:v>ago-19</c:v>
                </c:pt>
                <c:pt idx="8">
                  <c:v>sep-19</c:v>
                </c:pt>
                <c:pt idx="9">
                  <c:v>oct-19</c:v>
                </c:pt>
                <c:pt idx="10">
                  <c:v>nov-19</c:v>
                </c:pt>
                <c:pt idx="11">
                  <c:v>dic-19</c:v>
                </c:pt>
                <c:pt idx="12">
                  <c:v>ene-20</c:v>
                </c:pt>
                <c:pt idx="13">
                  <c:v>feb-20</c:v>
                </c:pt>
                <c:pt idx="14">
                  <c:v>mar-20</c:v>
                </c:pt>
                <c:pt idx="15">
                  <c:v>abr-20</c:v>
                </c:pt>
                <c:pt idx="16">
                  <c:v>may-20</c:v>
                </c:pt>
                <c:pt idx="17">
                  <c:v>jun-20</c:v>
                </c:pt>
                <c:pt idx="18">
                  <c:v>jul-20</c:v>
                </c:pt>
                <c:pt idx="19">
                  <c:v>ago-20</c:v>
                </c:pt>
                <c:pt idx="20">
                  <c:v>sep-20</c:v>
                </c:pt>
                <c:pt idx="21">
                  <c:v>oct-20</c:v>
                </c:pt>
              </c:strCache>
            </c:strRef>
          </c:cat>
          <c:val>
            <c:numRef>
              <c:f>Indicadores!$Q$14:$AL$14</c:f>
              <c:numCache>
                <c:formatCode>0</c:formatCode>
                <c:ptCount val="22"/>
                <c:pt idx="0">
                  <c:v>21</c:v>
                </c:pt>
                <c:pt idx="1">
                  <c:v>25</c:v>
                </c:pt>
                <c:pt idx="2">
                  <c:v>25</c:v>
                </c:pt>
                <c:pt idx="3">
                  <c:v>49</c:v>
                </c:pt>
                <c:pt idx="4">
                  <c:v>14</c:v>
                </c:pt>
                <c:pt idx="5">
                  <c:v>27</c:v>
                </c:pt>
                <c:pt idx="6">
                  <c:v>2</c:v>
                </c:pt>
                <c:pt idx="7">
                  <c:v>2</c:v>
                </c:pt>
                <c:pt idx="8">
                  <c:v>5</c:v>
                </c:pt>
                <c:pt idx="9">
                  <c:v>7</c:v>
                </c:pt>
                <c:pt idx="10">
                  <c:v>14</c:v>
                </c:pt>
                <c:pt idx="11">
                  <c:v>6</c:v>
                </c:pt>
                <c:pt idx="12">
                  <c:v>5</c:v>
                </c:pt>
                <c:pt idx="13">
                  <c:v>1</c:v>
                </c:pt>
                <c:pt idx="14">
                  <c:v>13</c:v>
                </c:pt>
                <c:pt idx="15">
                  <c:v>78</c:v>
                </c:pt>
                <c:pt idx="16">
                  <c:v>-1</c:v>
                </c:pt>
                <c:pt idx="17">
                  <c:v>0</c:v>
                </c:pt>
                <c:pt idx="18">
                  <c:v>0</c:v>
                </c:pt>
                <c:pt idx="19">
                  <c:v>0</c:v>
                </c:pt>
                <c:pt idx="20">
                  <c:v>0</c:v>
                </c:pt>
                <c:pt idx="21">
                  <c:v>0</c:v>
                </c:pt>
              </c:numCache>
            </c:numRef>
          </c:val>
        </c:ser>
        <c:dLbls>
          <c:showLegendKey val="0"/>
          <c:showVal val="0"/>
          <c:showCatName val="0"/>
          <c:showSerName val="0"/>
          <c:showPercent val="0"/>
          <c:showBubbleSize val="0"/>
        </c:dLbls>
        <c:gapWidth val="150"/>
        <c:axId val="102460416"/>
        <c:axId val="102478592"/>
      </c:barChart>
      <c:catAx>
        <c:axId val="102460416"/>
        <c:scaling>
          <c:orientation val="minMax"/>
        </c:scaling>
        <c:delete val="0"/>
        <c:axPos val="b"/>
        <c:numFmt formatCode="[$-140A]mmm\-yy" sourceLinked="1"/>
        <c:majorTickMark val="out"/>
        <c:minorTickMark val="none"/>
        <c:tickLblPos val="nextTo"/>
        <c:spPr>
          <a:ln w="9360">
            <a:solidFill>
              <a:srgbClr val="878787"/>
            </a:solidFill>
            <a:round/>
          </a:ln>
        </c:spPr>
        <c:txPr>
          <a:bodyPr rot="-2700000"/>
          <a:lstStyle/>
          <a:p>
            <a:pPr>
              <a:defRPr sz="1000" b="0" strike="noStrike" spc="-1">
                <a:solidFill>
                  <a:srgbClr val="000000"/>
                </a:solidFill>
                <a:latin typeface="Calibri"/>
                <a:ea typeface="Calibri"/>
              </a:defRPr>
            </a:pPr>
            <a:endParaRPr lang="es-ES"/>
          </a:p>
        </c:txPr>
        <c:crossAx val="102478592"/>
        <c:crosses val="autoZero"/>
        <c:auto val="1"/>
        <c:lblAlgn val="ctr"/>
        <c:lblOffset val="100"/>
        <c:noMultiLvlLbl val="1"/>
      </c:catAx>
      <c:valAx>
        <c:axId val="102478592"/>
        <c:scaling>
          <c:orientation val="minMax"/>
        </c:scaling>
        <c:delete val="0"/>
        <c:axPos val="l"/>
        <c:majorGridlines>
          <c:spPr>
            <a:ln w="9360">
              <a:solidFill>
                <a:srgbClr val="878787"/>
              </a:solidFill>
              <a:round/>
            </a:ln>
          </c:spPr>
        </c:majorGridlines>
        <c:numFmt formatCode="0"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ES"/>
          </a:p>
        </c:txPr>
        <c:crossAx val="102460416"/>
        <c:crosses val="autoZero"/>
        <c:crossBetween val="between"/>
      </c:valAx>
      <c:spPr>
        <a:solidFill>
          <a:srgbClr val="FFFFFF"/>
        </a:solidFill>
        <a:ln>
          <a:noFill/>
        </a:ln>
      </c:spPr>
    </c:plotArea>
    <c:legend>
      <c:legendPos val="b"/>
      <c:overlay val="0"/>
      <c:spPr>
        <a:noFill/>
        <a:ln>
          <a:noFill/>
        </a:ln>
      </c:spPr>
      <c:txPr>
        <a:bodyPr/>
        <a:lstStyle/>
        <a:p>
          <a:pPr>
            <a:defRPr sz="845" b="0" strike="noStrike" spc="-1">
              <a:solidFill>
                <a:srgbClr val="000000"/>
              </a:solidFill>
              <a:latin typeface="Calibri"/>
              <a:ea typeface="Calibri"/>
            </a:defRPr>
          </a:pPr>
          <a:endParaRPr lang="es-ES"/>
        </a:p>
      </c:txPr>
    </c:legend>
    <c:plotVisOnly val="1"/>
    <c:dispBlanksAs val="gap"/>
    <c:showDLblsOverMax val="1"/>
  </c:chart>
  <c:spPr>
    <a:blipFill rotWithShape="0">
      <a:blip xmlns:r="http://schemas.openxmlformats.org/officeDocument/2006/relationships" r:embed="rId1"/>
      <a:tile/>
    </a:blipFill>
    <a:ln w="9360">
      <a:noFill/>
    </a:ln>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800" b="1" strike="noStrike" spc="-1">
                <a:solidFill>
                  <a:srgbClr val="000000"/>
                </a:solidFill>
                <a:latin typeface="Calibri"/>
                <a:ea typeface="Calibri"/>
              </a:defRPr>
            </a:pPr>
            <a:r>
              <a:rPr lang="es-ES" sz="1800" b="1" strike="noStrike" spc="-1">
                <a:solidFill>
                  <a:srgbClr val="000000"/>
                </a:solidFill>
                <a:latin typeface="Calibri"/>
                <a:ea typeface="Calibri"/>
              </a:rPr>
              <a:t>Plazo para resolver escritos</a:t>
            </a:r>
          </a:p>
        </c:rich>
      </c:tx>
      <c:overlay val="0"/>
      <c:spPr>
        <a:noFill/>
        <a:ln>
          <a:noFill/>
        </a:ln>
      </c:spPr>
    </c:title>
    <c:autoTitleDeleted val="0"/>
    <c:plotArea>
      <c:layout/>
      <c:lineChart>
        <c:grouping val="standard"/>
        <c:varyColors val="0"/>
        <c:ser>
          <c:idx val="0"/>
          <c:order val="0"/>
          <c:tx>
            <c:v>Plazo para resolver escritos</c:v>
          </c:tx>
          <c:spPr>
            <a:ln w="44280">
              <a:solidFill>
                <a:srgbClr val="00B0F0"/>
              </a:solidFill>
              <a:round/>
            </a:ln>
          </c:spPr>
          <c:marker>
            <c:symbol val="circle"/>
            <c:size val="8"/>
            <c:spPr>
              <a:solidFill>
                <a:srgbClr val="00B0F0"/>
              </a:solidFill>
            </c:spPr>
          </c:marker>
          <c:dLbls>
            <c:txPr>
              <a:bodyPr/>
              <a:lstStyle/>
              <a:p>
                <a:pPr>
                  <a:defRPr sz="800" b="0" strike="noStrike" spc="-1">
                    <a:solidFill>
                      <a:srgbClr val="000000"/>
                    </a:solidFill>
                    <a:latin typeface="Calibri"/>
                    <a:ea typeface="Calibri"/>
                  </a:defRPr>
                </a:pPr>
                <a:endParaRPr lang="es-ES"/>
              </a:p>
            </c:txPr>
            <c:dLblPos val="t"/>
            <c:showLegendKey val="0"/>
            <c:showVal val="1"/>
            <c:showCatName val="0"/>
            <c:showSerName val="0"/>
            <c:showPercent val="0"/>
            <c:showBubbleSize val="1"/>
            <c:separator>; </c:separator>
            <c:showLeaderLines val="0"/>
          </c:dLbls>
          <c:cat>
            <c:strRef>
              <c:f>Indicadores!$Q$3:$AL$4</c:f>
              <c:strCache>
                <c:ptCount val="22"/>
                <c:pt idx="0">
                  <c:v>ene-19</c:v>
                </c:pt>
                <c:pt idx="1">
                  <c:v>feb-19</c:v>
                </c:pt>
                <c:pt idx="2">
                  <c:v>mar-19</c:v>
                </c:pt>
                <c:pt idx="3">
                  <c:v>abr-19</c:v>
                </c:pt>
                <c:pt idx="4">
                  <c:v>may-19</c:v>
                </c:pt>
                <c:pt idx="5">
                  <c:v>jun-19</c:v>
                </c:pt>
                <c:pt idx="6">
                  <c:v>jul-19</c:v>
                </c:pt>
                <c:pt idx="7">
                  <c:v>ago-19</c:v>
                </c:pt>
                <c:pt idx="8">
                  <c:v>sep-19</c:v>
                </c:pt>
                <c:pt idx="9">
                  <c:v>oct-19</c:v>
                </c:pt>
                <c:pt idx="10">
                  <c:v>nov-19</c:v>
                </c:pt>
                <c:pt idx="11">
                  <c:v>dic-19</c:v>
                </c:pt>
                <c:pt idx="12">
                  <c:v>ene-20</c:v>
                </c:pt>
                <c:pt idx="13">
                  <c:v>feb-20</c:v>
                </c:pt>
                <c:pt idx="14">
                  <c:v>mar-20</c:v>
                </c:pt>
                <c:pt idx="15">
                  <c:v>abr-20</c:v>
                </c:pt>
                <c:pt idx="16">
                  <c:v>may-20</c:v>
                </c:pt>
                <c:pt idx="17">
                  <c:v>jun-20</c:v>
                </c:pt>
                <c:pt idx="18">
                  <c:v>jul-20</c:v>
                </c:pt>
                <c:pt idx="19">
                  <c:v>ago-20</c:v>
                </c:pt>
                <c:pt idx="20">
                  <c:v>sep-20</c:v>
                </c:pt>
                <c:pt idx="21">
                  <c:v>oct-20</c:v>
                </c:pt>
              </c:strCache>
            </c:strRef>
          </c:cat>
          <c:val>
            <c:numRef>
              <c:f>Indicadores!$Q$16:$AL$16</c:f>
              <c:numCache>
                <c:formatCode>0</c:formatCode>
                <c:ptCount val="22"/>
                <c:pt idx="0">
                  <c:v>341</c:v>
                </c:pt>
                <c:pt idx="1">
                  <c:v>487</c:v>
                </c:pt>
                <c:pt idx="2">
                  <c:v>675</c:v>
                </c:pt>
                <c:pt idx="3">
                  <c:v>458</c:v>
                </c:pt>
                <c:pt idx="4">
                  <c:v>119</c:v>
                </c:pt>
                <c:pt idx="5">
                  <c:v>67</c:v>
                </c:pt>
                <c:pt idx="6">
                  <c:v>78</c:v>
                </c:pt>
                <c:pt idx="7">
                  <c:v>86</c:v>
                </c:pt>
                <c:pt idx="8">
                  <c:v>249</c:v>
                </c:pt>
                <c:pt idx="9">
                  <c:v>74</c:v>
                </c:pt>
                <c:pt idx="10">
                  <c:v>80</c:v>
                </c:pt>
                <c:pt idx="11">
                  <c:v>300</c:v>
                </c:pt>
                <c:pt idx="12">
                  <c:v>186</c:v>
                </c:pt>
                <c:pt idx="13">
                  <c:v>380</c:v>
                </c:pt>
                <c:pt idx="14">
                  <c:v>444</c:v>
                </c:pt>
                <c:pt idx="15">
                  <c:v>985</c:v>
                </c:pt>
                <c:pt idx="16">
                  <c:v>511</c:v>
                </c:pt>
                <c:pt idx="17">
                  <c:v>757</c:v>
                </c:pt>
                <c:pt idx="18">
                  <c:v>0</c:v>
                </c:pt>
                <c:pt idx="19">
                  <c:v>0</c:v>
                </c:pt>
                <c:pt idx="20">
                  <c:v>0</c:v>
                </c:pt>
                <c:pt idx="21">
                  <c:v>0</c:v>
                </c:pt>
              </c:numCache>
            </c:numRef>
          </c:val>
          <c:smooth val="0"/>
        </c:ser>
        <c:dLbls>
          <c:showLegendKey val="0"/>
          <c:showVal val="0"/>
          <c:showCatName val="0"/>
          <c:showSerName val="0"/>
          <c:showPercent val="0"/>
          <c:showBubbleSize val="0"/>
        </c:dLbls>
        <c:hiLowLines>
          <c:spPr>
            <a:ln>
              <a:noFill/>
            </a:ln>
          </c:spPr>
        </c:hiLowLines>
        <c:marker val="1"/>
        <c:smooth val="0"/>
        <c:axId val="102565376"/>
        <c:axId val="102566912"/>
      </c:lineChart>
      <c:catAx>
        <c:axId val="102565376"/>
        <c:scaling>
          <c:orientation val="minMax"/>
        </c:scaling>
        <c:delete val="0"/>
        <c:axPos val="b"/>
        <c:numFmt formatCode="[$-140A]mmm\-yy" sourceLinked="1"/>
        <c:majorTickMark val="out"/>
        <c:minorTickMark val="none"/>
        <c:tickLblPos val="nextTo"/>
        <c:spPr>
          <a:ln w="9360">
            <a:solidFill>
              <a:srgbClr val="878787"/>
            </a:solidFill>
            <a:round/>
          </a:ln>
        </c:spPr>
        <c:txPr>
          <a:bodyPr rot="-2700000"/>
          <a:lstStyle/>
          <a:p>
            <a:pPr>
              <a:defRPr sz="1000" b="0" strike="noStrike" spc="-1">
                <a:solidFill>
                  <a:srgbClr val="000000"/>
                </a:solidFill>
                <a:latin typeface="Calibri"/>
                <a:ea typeface="Calibri"/>
              </a:defRPr>
            </a:pPr>
            <a:endParaRPr lang="es-ES"/>
          </a:p>
        </c:txPr>
        <c:crossAx val="102566912"/>
        <c:crosses val="autoZero"/>
        <c:auto val="1"/>
        <c:lblAlgn val="ctr"/>
        <c:lblOffset val="100"/>
        <c:noMultiLvlLbl val="1"/>
      </c:catAx>
      <c:valAx>
        <c:axId val="102566912"/>
        <c:scaling>
          <c:orientation val="minMax"/>
        </c:scaling>
        <c:delete val="0"/>
        <c:axPos val="l"/>
        <c:majorGridlines>
          <c:spPr>
            <a:ln w="9360">
              <a:solidFill>
                <a:srgbClr val="878787"/>
              </a:solidFill>
              <a:round/>
            </a:ln>
          </c:spPr>
        </c:majorGridlines>
        <c:numFmt formatCode="0"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ES"/>
          </a:p>
        </c:txPr>
        <c:crossAx val="102565376"/>
        <c:crosses val="autoZero"/>
        <c:crossBetween val="midCat"/>
      </c:valAx>
      <c:spPr>
        <a:solidFill>
          <a:srgbClr val="FFFFFF"/>
        </a:solidFill>
        <a:ln>
          <a:noFill/>
        </a:ln>
      </c:spPr>
    </c:plotArea>
    <c:legend>
      <c:legendPos val="b"/>
      <c:overlay val="0"/>
      <c:spPr>
        <a:noFill/>
        <a:ln>
          <a:noFill/>
        </a:ln>
      </c:spPr>
      <c:txPr>
        <a:bodyPr/>
        <a:lstStyle/>
        <a:p>
          <a:pPr>
            <a:defRPr sz="845" b="0" strike="noStrike" spc="-1">
              <a:solidFill>
                <a:srgbClr val="000000"/>
              </a:solidFill>
              <a:latin typeface="Calibri"/>
              <a:ea typeface="Calibri"/>
            </a:defRPr>
          </a:pPr>
          <a:endParaRPr lang="es-ES"/>
        </a:p>
      </c:txPr>
    </c:legend>
    <c:plotVisOnly val="1"/>
    <c:dispBlanksAs val="gap"/>
    <c:showDLblsOverMax val="1"/>
  </c:chart>
  <c:spPr>
    <a:blipFill rotWithShape="0">
      <a:blip xmlns:r="http://schemas.openxmlformats.org/officeDocument/2006/relationships" r:embed="rId1"/>
      <a:tile/>
    </a:blipFill>
    <a:ln w="9360">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800" b="1" strike="noStrike" spc="-1">
                <a:solidFill>
                  <a:srgbClr val="000000"/>
                </a:solidFill>
                <a:latin typeface="Calibri"/>
                <a:ea typeface="Calibri"/>
              </a:defRPr>
            </a:pPr>
            <a:r>
              <a:rPr lang="es-ES" sz="1800" b="1" strike="noStrike" spc="-1">
                <a:solidFill>
                  <a:srgbClr val="000000"/>
                </a:solidFill>
                <a:latin typeface="Calibri"/>
                <a:ea typeface="Calibri"/>
              </a:rPr>
              <a:t>Porcentaje de Efectividad de las Audiencias</a:t>
            </a:r>
          </a:p>
        </c:rich>
      </c:tx>
      <c:overlay val="0"/>
      <c:spPr>
        <a:noFill/>
        <a:ln>
          <a:noFill/>
        </a:ln>
      </c:spPr>
    </c:title>
    <c:autoTitleDeleted val="0"/>
    <c:plotArea>
      <c:layout/>
      <c:lineChart>
        <c:grouping val="standard"/>
        <c:varyColors val="0"/>
        <c:ser>
          <c:idx val="0"/>
          <c:order val="0"/>
          <c:tx>
            <c:v>Porcentaje de Efectividad de las Audiencias</c:v>
          </c:tx>
          <c:spPr>
            <a:ln w="44280">
              <a:solidFill>
                <a:srgbClr val="30DCBB"/>
              </a:solidFill>
              <a:round/>
            </a:ln>
          </c:spPr>
          <c:marker>
            <c:symbol val="square"/>
            <c:size val="9"/>
            <c:spPr>
              <a:solidFill>
                <a:srgbClr val="30DCBB"/>
              </a:solidFill>
            </c:spPr>
          </c:marker>
          <c:dLbls>
            <c:txPr>
              <a:bodyPr/>
              <a:lstStyle/>
              <a:p>
                <a:pPr>
                  <a:defRPr sz="800" b="0" strike="noStrike" spc="-1">
                    <a:solidFill>
                      <a:srgbClr val="000000"/>
                    </a:solidFill>
                    <a:latin typeface="Calibri"/>
                    <a:ea typeface="Calibri"/>
                  </a:defRPr>
                </a:pPr>
                <a:endParaRPr lang="es-ES"/>
              </a:p>
            </c:txPr>
            <c:dLblPos val="t"/>
            <c:showLegendKey val="0"/>
            <c:showVal val="1"/>
            <c:showCatName val="0"/>
            <c:showSerName val="0"/>
            <c:showPercent val="0"/>
            <c:showBubbleSize val="1"/>
            <c:separator>; </c:separator>
            <c:showLeaderLines val="0"/>
          </c:dLbls>
          <c:cat>
            <c:numRef>
              <c:f>Indicadores!$Q$3:$AL$3</c:f>
              <c:numCache>
                <c:formatCode>[$-140A]mmm\-yy</c:formatCode>
                <c:ptCount val="2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numCache>
            </c:numRef>
          </c:cat>
          <c:val>
            <c:numRef>
              <c:f>Indicadores!$Q$18:$AL$18</c:f>
              <c:numCache>
                <c:formatCode>0\ %</c:formatCode>
                <c:ptCount val="22"/>
                <c:pt idx="0">
                  <c:v>0.63829787234042556</c:v>
                </c:pt>
                <c:pt idx="1">
                  <c:v>0.55855855855855852</c:v>
                </c:pt>
                <c:pt idx="2">
                  <c:v>0.49523809523809526</c:v>
                </c:pt>
                <c:pt idx="3">
                  <c:v>0.53623188405797106</c:v>
                </c:pt>
                <c:pt idx="4">
                  <c:v>0.59259259259259256</c:v>
                </c:pt>
                <c:pt idx="5">
                  <c:v>0.63888888888888884</c:v>
                </c:pt>
                <c:pt idx="6">
                  <c:v>0.4838709677419355</c:v>
                </c:pt>
                <c:pt idx="7">
                  <c:v>0.63749999999999996</c:v>
                </c:pt>
                <c:pt idx="8">
                  <c:v>0.56140350877192979</c:v>
                </c:pt>
                <c:pt idx="9">
                  <c:v>0.53289473684210531</c:v>
                </c:pt>
                <c:pt idx="10">
                  <c:v>0.46721311475409838</c:v>
                </c:pt>
                <c:pt idx="11">
                  <c:v>0.51851851851851849</c:v>
                </c:pt>
                <c:pt idx="12">
                  <c:v>0.53398058252427183</c:v>
                </c:pt>
                <c:pt idx="13">
                  <c:v>0.64227642276422769</c:v>
                </c:pt>
                <c:pt idx="14">
                  <c:v>0.3300970873786408</c:v>
                </c:pt>
                <c:pt idx="15">
                  <c:v>0.04</c:v>
                </c:pt>
                <c:pt idx="16">
                  <c:v>8.6206896551724137E-3</c:v>
                </c:pt>
                <c:pt idx="17">
                  <c:v>3.3333333333333333E-2</c:v>
                </c:pt>
                <c:pt idx="18">
                  <c:v>0</c:v>
                </c:pt>
                <c:pt idx="19">
                  <c:v>0</c:v>
                </c:pt>
                <c:pt idx="20">
                  <c:v>0</c:v>
                </c:pt>
                <c:pt idx="21">
                  <c:v>0</c:v>
                </c:pt>
              </c:numCache>
            </c:numRef>
          </c:val>
          <c:smooth val="0"/>
        </c:ser>
        <c:dLbls>
          <c:showLegendKey val="0"/>
          <c:showVal val="0"/>
          <c:showCatName val="0"/>
          <c:showSerName val="0"/>
          <c:showPercent val="0"/>
          <c:showBubbleSize val="0"/>
        </c:dLbls>
        <c:hiLowLines>
          <c:spPr>
            <a:ln>
              <a:noFill/>
            </a:ln>
          </c:spPr>
        </c:hiLowLines>
        <c:marker val="1"/>
        <c:smooth val="0"/>
        <c:axId val="102605184"/>
        <c:axId val="102606720"/>
      </c:lineChart>
      <c:dateAx>
        <c:axId val="102605184"/>
        <c:scaling>
          <c:orientation val="minMax"/>
        </c:scaling>
        <c:delete val="0"/>
        <c:axPos val="b"/>
        <c:numFmt formatCode="[$-140A]mmm\-yy" sourceLinked="1"/>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ES"/>
          </a:p>
        </c:txPr>
        <c:crossAx val="102606720"/>
        <c:crosses val="autoZero"/>
        <c:auto val="1"/>
        <c:lblOffset val="100"/>
        <c:baseTimeUnit val="months"/>
      </c:dateAx>
      <c:valAx>
        <c:axId val="102606720"/>
        <c:scaling>
          <c:orientation val="minMax"/>
        </c:scaling>
        <c:delete val="0"/>
        <c:axPos val="l"/>
        <c:majorGridlines>
          <c:spPr>
            <a:ln w="9360">
              <a:solidFill>
                <a:srgbClr val="878787"/>
              </a:solidFill>
              <a:round/>
            </a:ln>
          </c:spPr>
        </c:majorGridlines>
        <c:numFmt formatCode="0%"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ES"/>
          </a:p>
        </c:txPr>
        <c:crossAx val="102605184"/>
        <c:crosses val="autoZero"/>
        <c:crossBetween val="midCat"/>
      </c:valAx>
      <c:spPr>
        <a:solidFill>
          <a:srgbClr val="FFFFFF"/>
        </a:solidFill>
        <a:ln>
          <a:noFill/>
        </a:ln>
      </c:spPr>
    </c:plotArea>
    <c:legend>
      <c:legendPos val="b"/>
      <c:overlay val="0"/>
      <c:spPr>
        <a:noFill/>
        <a:ln>
          <a:noFill/>
        </a:ln>
      </c:spPr>
      <c:txPr>
        <a:bodyPr/>
        <a:lstStyle/>
        <a:p>
          <a:pPr>
            <a:defRPr sz="845" b="0" strike="noStrike" spc="-1">
              <a:solidFill>
                <a:srgbClr val="000000"/>
              </a:solidFill>
              <a:latin typeface="Calibri"/>
              <a:ea typeface="Calibri"/>
            </a:defRPr>
          </a:pPr>
          <a:endParaRPr lang="es-ES"/>
        </a:p>
      </c:txPr>
    </c:legend>
    <c:plotVisOnly val="1"/>
    <c:dispBlanksAs val="zero"/>
    <c:showDLblsOverMax val="1"/>
  </c:chart>
  <c:spPr>
    <a:blipFill rotWithShape="0">
      <a:blip xmlns:r="http://schemas.openxmlformats.org/officeDocument/2006/relationships" r:embed="rId1"/>
      <a:tile/>
    </a:blipFill>
    <a:ln w="9360">
      <a:noFill/>
    </a:ln>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800" b="1" strike="noStrike" spc="-1">
                <a:solidFill>
                  <a:srgbClr val="000000"/>
                </a:solidFill>
                <a:latin typeface="Calibri"/>
                <a:ea typeface="Calibri"/>
              </a:defRPr>
            </a:pPr>
            <a:r>
              <a:rPr lang="es-ES" sz="1800" b="1" strike="noStrike" spc="-1">
                <a:solidFill>
                  <a:srgbClr val="000000"/>
                </a:solidFill>
                <a:latin typeface="Calibri"/>
                <a:ea typeface="Calibri"/>
              </a:rPr>
              <a:t>Cantidad de Audiencias Pendientes de Realizar</a:t>
            </a:r>
          </a:p>
        </c:rich>
      </c:tx>
      <c:overlay val="0"/>
      <c:spPr>
        <a:noFill/>
        <a:ln>
          <a:noFill/>
        </a:ln>
      </c:spPr>
    </c:title>
    <c:autoTitleDeleted val="0"/>
    <c:plotArea>
      <c:layout/>
      <c:barChart>
        <c:barDir val="col"/>
        <c:grouping val="clustered"/>
        <c:varyColors val="0"/>
        <c:ser>
          <c:idx val="0"/>
          <c:order val="0"/>
          <c:tx>
            <c:v>Cantidad de Audiencias Pendientes de Realizar</c:v>
          </c:tx>
          <c:spPr>
            <a:gradFill>
              <a:gsLst>
                <a:gs pos="0">
                  <a:srgbClr val="779637"/>
                </a:gs>
                <a:gs pos="100000">
                  <a:srgbClr val="9BC348"/>
                </a:gs>
              </a:gsLst>
              <a:lin ang="16200000"/>
            </a:gradFill>
            <a:ln>
              <a:noFill/>
            </a:ln>
          </c:spPr>
          <c:invertIfNegative val="0"/>
          <c:dLbls>
            <c:txPr>
              <a:bodyPr/>
              <a:lstStyle/>
              <a:p>
                <a:pPr>
                  <a:defRPr sz="1000" b="0" strike="noStrike" spc="-1">
                    <a:solidFill>
                      <a:srgbClr val="000000"/>
                    </a:solidFill>
                    <a:latin typeface="Calibri"/>
                    <a:ea typeface="Calibri"/>
                  </a:defRPr>
                </a:pPr>
                <a:endParaRPr lang="es-ES"/>
              </a:p>
            </c:txPr>
            <c:dLblPos val="outEnd"/>
            <c:showLegendKey val="0"/>
            <c:showVal val="1"/>
            <c:showCatName val="0"/>
            <c:showSerName val="0"/>
            <c:showPercent val="0"/>
            <c:showBubbleSize val="1"/>
            <c:separator>; </c:separator>
            <c:showLeaderLines val="0"/>
          </c:dLbls>
          <c:cat>
            <c:numRef>
              <c:f>Indicadores!$Q$3:$AL$3</c:f>
              <c:numCache>
                <c:formatCode>[$-140A]mmm\-yy</c:formatCode>
                <c:ptCount val="2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numCache>
            </c:numRef>
          </c:cat>
          <c:val>
            <c:numRef>
              <c:f>Indicadores!$Q$21:$AL$21</c:f>
              <c:numCache>
                <c:formatCode>0</c:formatCode>
                <c:ptCount val="22"/>
                <c:pt idx="0">
                  <c:v>1079</c:v>
                </c:pt>
                <c:pt idx="1">
                  <c:v>1089</c:v>
                </c:pt>
                <c:pt idx="2">
                  <c:v>1033</c:v>
                </c:pt>
                <c:pt idx="3">
                  <c:v>958</c:v>
                </c:pt>
                <c:pt idx="4">
                  <c:v>997</c:v>
                </c:pt>
                <c:pt idx="5">
                  <c:v>1016</c:v>
                </c:pt>
                <c:pt idx="6">
                  <c:v>1051</c:v>
                </c:pt>
                <c:pt idx="7">
                  <c:v>1078</c:v>
                </c:pt>
                <c:pt idx="8">
                  <c:v>1142</c:v>
                </c:pt>
                <c:pt idx="9">
                  <c:v>1238</c:v>
                </c:pt>
                <c:pt idx="10">
                  <c:v>1268</c:v>
                </c:pt>
                <c:pt idx="11">
                  <c:v>1209</c:v>
                </c:pt>
                <c:pt idx="12">
                  <c:v>1199</c:v>
                </c:pt>
                <c:pt idx="13">
                  <c:v>1340</c:v>
                </c:pt>
                <c:pt idx="14">
                  <c:v>1291</c:v>
                </c:pt>
                <c:pt idx="15">
                  <c:v>1308</c:v>
                </c:pt>
                <c:pt idx="16">
                  <c:v>1353</c:v>
                </c:pt>
                <c:pt idx="17">
                  <c:v>1323</c:v>
                </c:pt>
              </c:numCache>
            </c:numRef>
          </c:val>
        </c:ser>
        <c:dLbls>
          <c:showLegendKey val="0"/>
          <c:showVal val="0"/>
          <c:showCatName val="0"/>
          <c:showSerName val="0"/>
          <c:showPercent val="0"/>
          <c:showBubbleSize val="0"/>
        </c:dLbls>
        <c:gapWidth val="150"/>
        <c:axId val="102902016"/>
        <c:axId val="102920192"/>
      </c:barChart>
      <c:dateAx>
        <c:axId val="102902016"/>
        <c:scaling>
          <c:orientation val="minMax"/>
        </c:scaling>
        <c:delete val="0"/>
        <c:axPos val="b"/>
        <c:numFmt formatCode="[$-140A]mmm\-yy" sourceLinked="1"/>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ES"/>
          </a:p>
        </c:txPr>
        <c:crossAx val="102920192"/>
        <c:crosses val="autoZero"/>
        <c:auto val="1"/>
        <c:lblOffset val="100"/>
        <c:baseTimeUnit val="months"/>
      </c:dateAx>
      <c:valAx>
        <c:axId val="102920192"/>
        <c:scaling>
          <c:orientation val="minMax"/>
        </c:scaling>
        <c:delete val="0"/>
        <c:axPos val="l"/>
        <c:majorGridlines>
          <c:spPr>
            <a:ln w="9360">
              <a:solidFill>
                <a:srgbClr val="878787"/>
              </a:solidFill>
              <a:round/>
            </a:ln>
          </c:spPr>
        </c:majorGridlines>
        <c:numFmt formatCode="0"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ES"/>
          </a:p>
        </c:txPr>
        <c:crossAx val="102902016"/>
        <c:crosses val="autoZero"/>
        <c:crossBetween val="between"/>
      </c:valAx>
      <c:spPr>
        <a:solidFill>
          <a:srgbClr val="FFFFFF"/>
        </a:solidFill>
        <a:ln>
          <a:noFill/>
        </a:ln>
      </c:spPr>
    </c:plotArea>
    <c:legend>
      <c:legendPos val="b"/>
      <c:overlay val="0"/>
      <c:spPr>
        <a:noFill/>
        <a:ln>
          <a:noFill/>
        </a:ln>
      </c:spPr>
      <c:txPr>
        <a:bodyPr/>
        <a:lstStyle/>
        <a:p>
          <a:pPr>
            <a:defRPr sz="845" b="0" strike="noStrike" spc="-1">
              <a:solidFill>
                <a:srgbClr val="000000"/>
              </a:solidFill>
              <a:latin typeface="Calibri"/>
              <a:ea typeface="Calibri"/>
            </a:defRPr>
          </a:pPr>
          <a:endParaRPr lang="es-ES"/>
        </a:p>
      </c:txPr>
    </c:legend>
    <c:plotVisOnly val="1"/>
    <c:dispBlanksAs val="gap"/>
    <c:showDLblsOverMax val="1"/>
  </c:chart>
  <c:spPr>
    <a:blipFill rotWithShape="0">
      <a:blip xmlns:r="http://schemas.openxmlformats.org/officeDocument/2006/relationships" r:embed="rId1"/>
      <a:tile/>
    </a:blipFill>
    <a:ln w="9360">
      <a:noFill/>
    </a:ln>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800" b="1" strike="noStrike" spc="-1">
                <a:solidFill>
                  <a:srgbClr val="000000"/>
                </a:solidFill>
                <a:latin typeface="Calibri"/>
                <a:ea typeface="Calibri"/>
              </a:defRPr>
            </a:pPr>
            <a:r>
              <a:rPr lang="es-ES" sz="1800" b="1" strike="noStrike" spc="-1">
                <a:solidFill>
                  <a:srgbClr val="000000"/>
                </a:solidFill>
                <a:latin typeface="Calibri"/>
                <a:ea typeface="Calibri"/>
              </a:rPr>
              <a:t>Cantidad de Expedientes pendientes de fallo</a:t>
            </a:r>
          </a:p>
        </c:rich>
      </c:tx>
      <c:overlay val="0"/>
      <c:spPr>
        <a:noFill/>
        <a:ln>
          <a:noFill/>
        </a:ln>
      </c:spPr>
    </c:title>
    <c:autoTitleDeleted val="0"/>
    <c:plotArea>
      <c:layout/>
      <c:barChart>
        <c:barDir val="col"/>
        <c:grouping val="clustered"/>
        <c:varyColors val="0"/>
        <c:ser>
          <c:idx val="0"/>
          <c:order val="0"/>
          <c:tx>
            <c:v>Cantidad de Expedientes pendientes de fallo</c:v>
          </c:tx>
          <c:spPr>
            <a:solidFill>
              <a:srgbClr val="FFC000"/>
            </a:solidFill>
            <a:ln w="44280">
              <a:solidFill>
                <a:srgbClr val="002060"/>
              </a:solidFill>
              <a:round/>
            </a:ln>
          </c:spPr>
          <c:invertIfNegative val="0"/>
          <c:dLbls>
            <c:txPr>
              <a:bodyPr/>
              <a:lstStyle/>
              <a:p>
                <a:pPr>
                  <a:defRPr sz="800" b="0" strike="noStrike" spc="-1">
                    <a:solidFill>
                      <a:srgbClr val="000000"/>
                    </a:solidFill>
                    <a:latin typeface="Calibri"/>
                    <a:ea typeface="Calibri"/>
                  </a:defRPr>
                </a:pPr>
                <a:endParaRPr lang="es-ES"/>
              </a:p>
            </c:txPr>
            <c:dLblPos val="outEnd"/>
            <c:showLegendKey val="0"/>
            <c:showVal val="1"/>
            <c:showCatName val="0"/>
            <c:showSerName val="0"/>
            <c:showPercent val="0"/>
            <c:showBubbleSize val="1"/>
            <c:separator>; </c:separator>
            <c:showLeaderLines val="0"/>
          </c:dLbls>
          <c:cat>
            <c:numRef>
              <c:f>Indicadores!$Q$3:$AL$3</c:f>
              <c:numCache>
                <c:formatCode>[$-140A]mmm\-yy</c:formatCode>
                <c:ptCount val="2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numCache>
            </c:numRef>
          </c:cat>
          <c:val>
            <c:numRef>
              <c:f>Indicadores!$Q$22:$AL$22</c:f>
              <c:numCache>
                <c:formatCode>0</c:formatCode>
                <c:ptCount val="22"/>
                <c:pt idx="0">
                  <c:v>721</c:v>
                </c:pt>
                <c:pt idx="1">
                  <c:v>756</c:v>
                </c:pt>
                <c:pt idx="2">
                  <c:v>752</c:v>
                </c:pt>
                <c:pt idx="3">
                  <c:v>736</c:v>
                </c:pt>
                <c:pt idx="4">
                  <c:v>880</c:v>
                </c:pt>
                <c:pt idx="5">
                  <c:v>861</c:v>
                </c:pt>
                <c:pt idx="6">
                  <c:v>880</c:v>
                </c:pt>
                <c:pt idx="7">
                  <c:v>868</c:v>
                </c:pt>
                <c:pt idx="8">
                  <c:v>825</c:v>
                </c:pt>
                <c:pt idx="9">
                  <c:v>789</c:v>
                </c:pt>
                <c:pt idx="10">
                  <c:v>693</c:v>
                </c:pt>
                <c:pt idx="11">
                  <c:v>847</c:v>
                </c:pt>
                <c:pt idx="12">
                  <c:v>865</c:v>
                </c:pt>
                <c:pt idx="13">
                  <c:v>820</c:v>
                </c:pt>
                <c:pt idx="14">
                  <c:v>745</c:v>
                </c:pt>
                <c:pt idx="15">
                  <c:v>698</c:v>
                </c:pt>
                <c:pt idx="16">
                  <c:v>718</c:v>
                </c:pt>
                <c:pt idx="17">
                  <c:v>651</c:v>
                </c:pt>
              </c:numCache>
            </c:numRef>
          </c:val>
        </c:ser>
        <c:dLbls>
          <c:showLegendKey val="0"/>
          <c:showVal val="0"/>
          <c:showCatName val="0"/>
          <c:showSerName val="0"/>
          <c:showPercent val="0"/>
          <c:showBubbleSize val="0"/>
        </c:dLbls>
        <c:gapWidth val="150"/>
        <c:axId val="102952960"/>
        <c:axId val="102954496"/>
      </c:barChart>
      <c:dateAx>
        <c:axId val="102952960"/>
        <c:scaling>
          <c:orientation val="minMax"/>
        </c:scaling>
        <c:delete val="0"/>
        <c:axPos val="b"/>
        <c:numFmt formatCode="[$-140A]mmm\-yy" sourceLinked="1"/>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ES"/>
          </a:p>
        </c:txPr>
        <c:crossAx val="102954496"/>
        <c:crosses val="autoZero"/>
        <c:auto val="1"/>
        <c:lblOffset val="100"/>
        <c:baseTimeUnit val="months"/>
      </c:dateAx>
      <c:valAx>
        <c:axId val="102954496"/>
        <c:scaling>
          <c:orientation val="minMax"/>
        </c:scaling>
        <c:delete val="0"/>
        <c:axPos val="l"/>
        <c:majorGridlines>
          <c:spPr>
            <a:ln w="9360">
              <a:solidFill>
                <a:srgbClr val="878787"/>
              </a:solidFill>
              <a:round/>
            </a:ln>
          </c:spPr>
        </c:majorGridlines>
        <c:numFmt formatCode="0"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ES"/>
          </a:p>
        </c:txPr>
        <c:crossAx val="102952960"/>
        <c:crosses val="autoZero"/>
        <c:crossBetween val="between"/>
      </c:valAx>
      <c:spPr>
        <a:solidFill>
          <a:srgbClr val="FFFFFF"/>
        </a:solidFill>
        <a:ln>
          <a:noFill/>
        </a:ln>
      </c:spPr>
    </c:plotArea>
    <c:legend>
      <c:legendPos val="b"/>
      <c:overlay val="0"/>
      <c:spPr>
        <a:noFill/>
        <a:ln>
          <a:noFill/>
        </a:ln>
      </c:spPr>
      <c:txPr>
        <a:bodyPr/>
        <a:lstStyle/>
        <a:p>
          <a:pPr>
            <a:defRPr sz="845" b="0" strike="noStrike" spc="-1">
              <a:solidFill>
                <a:srgbClr val="000000"/>
              </a:solidFill>
              <a:latin typeface="Calibri"/>
              <a:ea typeface="Calibri"/>
            </a:defRPr>
          </a:pPr>
          <a:endParaRPr lang="es-ES"/>
        </a:p>
      </c:txPr>
    </c:legend>
    <c:plotVisOnly val="1"/>
    <c:dispBlanksAs val="gap"/>
    <c:showDLblsOverMax val="1"/>
  </c:chart>
  <c:spPr>
    <a:blipFill rotWithShape="0">
      <a:blip xmlns:r="http://schemas.openxmlformats.org/officeDocument/2006/relationships" r:embed="rId1"/>
      <a:tile/>
    </a:blipFill>
    <a:ln w="9360">
      <a:noFill/>
    </a:ln>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800" b="1" strike="noStrike" spc="-1">
                <a:solidFill>
                  <a:srgbClr val="000000"/>
                </a:solidFill>
                <a:latin typeface="Calibri"/>
                <a:ea typeface="Calibri"/>
              </a:defRPr>
            </a:pPr>
            <a:r>
              <a:rPr lang="es-ES" sz="1800" b="1" strike="noStrike" spc="-1">
                <a:solidFill>
                  <a:srgbClr val="000000"/>
                </a:solidFill>
                <a:latin typeface="Calibri"/>
                <a:ea typeface="Calibri"/>
              </a:rPr>
              <a:t>Cantidad de Sentencias Dictadas</a:t>
            </a:r>
          </a:p>
        </c:rich>
      </c:tx>
      <c:overlay val="0"/>
      <c:spPr>
        <a:noFill/>
        <a:ln>
          <a:noFill/>
        </a:ln>
      </c:spPr>
    </c:title>
    <c:autoTitleDeleted val="0"/>
    <c:plotArea>
      <c:layout/>
      <c:barChart>
        <c:barDir val="col"/>
        <c:grouping val="clustered"/>
        <c:varyColors val="0"/>
        <c:ser>
          <c:idx val="0"/>
          <c:order val="0"/>
          <c:tx>
            <c:v>Cantidad de Sentencias Dictadas</c:v>
          </c:tx>
          <c:spPr>
            <a:gradFill>
              <a:gsLst>
                <a:gs pos="0">
                  <a:srgbClr val="C5845F"/>
                </a:gs>
                <a:gs pos="100000">
                  <a:srgbClr val="FFAB7C"/>
                </a:gs>
              </a:gsLst>
              <a:lin ang="16200000"/>
            </a:gradFill>
            <a:ln w="44280">
              <a:solidFill>
                <a:srgbClr val="7030A0"/>
              </a:solidFill>
              <a:round/>
            </a:ln>
          </c:spPr>
          <c:invertIfNegative val="0"/>
          <c:dLbls>
            <c:txPr>
              <a:bodyPr/>
              <a:lstStyle/>
              <a:p>
                <a:pPr>
                  <a:defRPr sz="800" b="0" strike="noStrike" spc="-1">
                    <a:solidFill>
                      <a:srgbClr val="000000"/>
                    </a:solidFill>
                    <a:latin typeface="Calibri"/>
                    <a:ea typeface="Calibri"/>
                  </a:defRPr>
                </a:pPr>
                <a:endParaRPr lang="es-ES"/>
              </a:p>
            </c:txPr>
            <c:dLblPos val="outEnd"/>
            <c:showLegendKey val="0"/>
            <c:showVal val="1"/>
            <c:showCatName val="0"/>
            <c:showSerName val="0"/>
            <c:showPercent val="0"/>
            <c:showBubbleSize val="1"/>
            <c:separator>; </c:separator>
            <c:showLeaderLines val="0"/>
          </c:dLbls>
          <c:cat>
            <c:numRef>
              <c:f>Indicadores!$Q$3:$AL$3</c:f>
              <c:numCache>
                <c:formatCode>[$-140A]mmm\-yy</c:formatCode>
                <c:ptCount val="2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numCache>
            </c:numRef>
          </c:cat>
          <c:val>
            <c:numRef>
              <c:f>Indicadores!$Q$52:$AL$52</c:f>
              <c:numCache>
                <c:formatCode>0</c:formatCode>
                <c:ptCount val="22"/>
                <c:pt idx="0">
                  <c:v>106</c:v>
                </c:pt>
                <c:pt idx="1">
                  <c:v>134</c:v>
                </c:pt>
                <c:pt idx="2">
                  <c:v>118</c:v>
                </c:pt>
                <c:pt idx="3">
                  <c:v>109</c:v>
                </c:pt>
                <c:pt idx="4">
                  <c:v>132</c:v>
                </c:pt>
                <c:pt idx="5">
                  <c:v>142</c:v>
                </c:pt>
                <c:pt idx="6">
                  <c:v>129</c:v>
                </c:pt>
                <c:pt idx="7">
                  <c:v>127</c:v>
                </c:pt>
                <c:pt idx="8">
                  <c:v>140</c:v>
                </c:pt>
                <c:pt idx="9">
                  <c:v>155</c:v>
                </c:pt>
                <c:pt idx="10">
                  <c:v>150</c:v>
                </c:pt>
                <c:pt idx="11">
                  <c:v>108</c:v>
                </c:pt>
                <c:pt idx="12">
                  <c:v>138</c:v>
                </c:pt>
                <c:pt idx="13">
                  <c:v>129</c:v>
                </c:pt>
                <c:pt idx="14">
                  <c:v>139</c:v>
                </c:pt>
                <c:pt idx="15">
                  <c:v>104</c:v>
                </c:pt>
                <c:pt idx="16">
                  <c:v>111</c:v>
                </c:pt>
                <c:pt idx="17">
                  <c:v>122</c:v>
                </c:pt>
                <c:pt idx="18">
                  <c:v>0</c:v>
                </c:pt>
                <c:pt idx="19">
                  <c:v>0</c:v>
                </c:pt>
                <c:pt idx="20">
                  <c:v>0</c:v>
                </c:pt>
                <c:pt idx="21">
                  <c:v>0</c:v>
                </c:pt>
              </c:numCache>
            </c:numRef>
          </c:val>
        </c:ser>
        <c:dLbls>
          <c:showLegendKey val="0"/>
          <c:showVal val="0"/>
          <c:showCatName val="0"/>
          <c:showSerName val="0"/>
          <c:showPercent val="0"/>
          <c:showBubbleSize val="0"/>
        </c:dLbls>
        <c:gapWidth val="150"/>
        <c:axId val="102666624"/>
        <c:axId val="102668160"/>
      </c:barChart>
      <c:dateAx>
        <c:axId val="102666624"/>
        <c:scaling>
          <c:orientation val="minMax"/>
        </c:scaling>
        <c:delete val="0"/>
        <c:axPos val="b"/>
        <c:numFmt formatCode="[$-140A]mmm\-yy" sourceLinked="1"/>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ES"/>
          </a:p>
        </c:txPr>
        <c:crossAx val="102668160"/>
        <c:crosses val="autoZero"/>
        <c:auto val="1"/>
        <c:lblOffset val="100"/>
        <c:baseTimeUnit val="months"/>
      </c:dateAx>
      <c:valAx>
        <c:axId val="102668160"/>
        <c:scaling>
          <c:orientation val="minMax"/>
        </c:scaling>
        <c:delete val="0"/>
        <c:axPos val="l"/>
        <c:majorGridlines>
          <c:spPr>
            <a:ln w="9360">
              <a:solidFill>
                <a:srgbClr val="878787"/>
              </a:solidFill>
              <a:round/>
            </a:ln>
          </c:spPr>
        </c:majorGridlines>
        <c:numFmt formatCode="0"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ES"/>
          </a:p>
        </c:txPr>
        <c:crossAx val="102666624"/>
        <c:crosses val="autoZero"/>
        <c:crossBetween val="between"/>
      </c:valAx>
      <c:spPr>
        <a:solidFill>
          <a:srgbClr val="FFFFFF"/>
        </a:solidFill>
        <a:ln>
          <a:noFill/>
        </a:ln>
      </c:spPr>
    </c:plotArea>
    <c:legend>
      <c:legendPos val="b"/>
      <c:overlay val="0"/>
      <c:spPr>
        <a:noFill/>
        <a:ln>
          <a:noFill/>
        </a:ln>
      </c:spPr>
      <c:txPr>
        <a:bodyPr/>
        <a:lstStyle/>
        <a:p>
          <a:pPr>
            <a:defRPr sz="845" b="0" strike="noStrike" spc="-1">
              <a:solidFill>
                <a:srgbClr val="000000"/>
              </a:solidFill>
              <a:latin typeface="Calibri"/>
              <a:ea typeface="Calibri"/>
            </a:defRPr>
          </a:pPr>
          <a:endParaRPr lang="es-ES"/>
        </a:p>
      </c:txPr>
    </c:legend>
    <c:plotVisOnly val="1"/>
    <c:dispBlanksAs val="gap"/>
    <c:showDLblsOverMax val="1"/>
  </c:chart>
  <c:spPr>
    <a:blipFill rotWithShape="0">
      <a:blip xmlns:r="http://schemas.openxmlformats.org/officeDocument/2006/relationships" r:embed="rId1"/>
      <a:tile/>
    </a:blipFill>
    <a:ln w="9360">
      <a:noFill/>
    </a:ln>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600" b="1" strike="noStrike" spc="-1">
                <a:solidFill>
                  <a:srgbClr val="000000"/>
                </a:solidFill>
                <a:latin typeface="Calibri"/>
                <a:ea typeface="Calibri"/>
              </a:defRPr>
            </a:pPr>
            <a:r>
              <a:rPr lang="es-ES" sz="1600" b="1" strike="noStrike" spc="-1">
                <a:solidFill>
                  <a:srgbClr val="000000"/>
                </a:solidFill>
                <a:latin typeface="Calibri"/>
                <a:ea typeface="Calibri"/>
              </a:rPr>
              <a:t>Porcentaje de Rendimiento Global del Personal Técnico</a:t>
            </a:r>
          </a:p>
        </c:rich>
      </c:tx>
      <c:overlay val="0"/>
      <c:spPr>
        <a:noFill/>
        <a:ln>
          <a:noFill/>
        </a:ln>
      </c:spPr>
    </c:title>
    <c:autoTitleDeleted val="0"/>
    <c:plotArea>
      <c:layout/>
      <c:lineChart>
        <c:grouping val="standard"/>
        <c:varyColors val="0"/>
        <c:ser>
          <c:idx val="0"/>
          <c:order val="0"/>
          <c:tx>
            <c:v>Porcentaje de Rendimiento Global del Personal Técnico</c:v>
          </c:tx>
          <c:spPr>
            <a:ln w="44280">
              <a:solidFill>
                <a:srgbClr val="002060"/>
              </a:solidFill>
              <a:round/>
            </a:ln>
          </c:spPr>
          <c:marker>
            <c:symbol val="square"/>
            <c:size val="9"/>
            <c:spPr>
              <a:solidFill>
                <a:srgbClr val="002060"/>
              </a:solidFill>
            </c:spPr>
          </c:marker>
          <c:dLbls>
            <c:txPr>
              <a:bodyPr/>
              <a:lstStyle/>
              <a:p>
                <a:pPr>
                  <a:defRPr sz="800" b="0" strike="noStrike" spc="-1">
                    <a:solidFill>
                      <a:srgbClr val="000000"/>
                    </a:solidFill>
                    <a:latin typeface="Calibri"/>
                    <a:ea typeface="Calibri"/>
                  </a:defRPr>
                </a:pPr>
                <a:endParaRPr lang="es-ES"/>
              </a:p>
            </c:txPr>
            <c:dLblPos val="t"/>
            <c:showLegendKey val="0"/>
            <c:showVal val="1"/>
            <c:showCatName val="0"/>
            <c:showSerName val="0"/>
            <c:showPercent val="0"/>
            <c:showBubbleSize val="1"/>
            <c:separator>; </c:separator>
            <c:showLeaderLines val="0"/>
          </c:dLbls>
          <c:cat>
            <c:numRef>
              <c:f>Indicadores!$Q$3:$AL$3</c:f>
              <c:numCache>
                <c:formatCode>[$-140A]mmm\-yy</c:formatCode>
                <c:ptCount val="2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numCache>
            </c:numRef>
          </c:cat>
          <c:val>
            <c:numRef>
              <c:f>Indicadores!$Q$34:$AL$34</c:f>
              <c:numCache>
                <c:formatCode>0\ %</c:formatCode>
                <c:ptCount val="22"/>
                <c:pt idx="0">
                  <c:v>0.52749311294765844</c:v>
                </c:pt>
                <c:pt idx="1">
                  <c:v>0.77348484848484844</c:v>
                </c:pt>
                <c:pt idx="2">
                  <c:v>0.50424242424242427</c:v>
                </c:pt>
                <c:pt idx="3">
                  <c:v>0.48708754208754201</c:v>
                </c:pt>
                <c:pt idx="4">
                  <c:v>0.62799422799422799</c:v>
                </c:pt>
                <c:pt idx="5">
                  <c:v>0.63761544011544025</c:v>
                </c:pt>
                <c:pt idx="6">
                  <c:v>0.67634350834350832</c:v>
                </c:pt>
                <c:pt idx="7">
                  <c:v>0.73532193732193729</c:v>
                </c:pt>
                <c:pt idx="8">
                  <c:v>0.57603893383305138</c:v>
                </c:pt>
                <c:pt idx="9">
                  <c:v>0.52933015133015138</c:v>
                </c:pt>
                <c:pt idx="10">
                  <c:v>0.70858333333333345</c:v>
                </c:pt>
                <c:pt idx="11">
                  <c:v>0.58269191919191921</c:v>
                </c:pt>
                <c:pt idx="12">
                  <c:v>0.600138888888889</c:v>
                </c:pt>
                <c:pt idx="13">
                  <c:v>0.7757549857549858</c:v>
                </c:pt>
                <c:pt idx="14">
                  <c:v>0.69459064327485376</c:v>
                </c:pt>
                <c:pt idx="15">
                  <c:v>0.89037037037037037</c:v>
                </c:pt>
                <c:pt idx="16">
                  <c:v>0.8338888888888889</c:v>
                </c:pt>
                <c:pt idx="17">
                  <c:v>0.7035555555555556</c:v>
                </c:pt>
                <c:pt idx="18">
                  <c:v>0</c:v>
                </c:pt>
                <c:pt idx="19">
                  <c:v>0</c:v>
                </c:pt>
                <c:pt idx="20">
                  <c:v>0</c:v>
                </c:pt>
                <c:pt idx="21">
                  <c:v>0</c:v>
                </c:pt>
              </c:numCache>
            </c:numRef>
          </c:val>
          <c:smooth val="0"/>
        </c:ser>
        <c:dLbls>
          <c:showLegendKey val="0"/>
          <c:showVal val="0"/>
          <c:showCatName val="0"/>
          <c:showSerName val="0"/>
          <c:showPercent val="0"/>
          <c:showBubbleSize val="0"/>
        </c:dLbls>
        <c:hiLowLines>
          <c:spPr>
            <a:ln>
              <a:noFill/>
            </a:ln>
          </c:spPr>
        </c:hiLowLines>
        <c:marker val="1"/>
        <c:smooth val="0"/>
        <c:axId val="102770944"/>
        <c:axId val="102772736"/>
      </c:lineChart>
      <c:dateAx>
        <c:axId val="102770944"/>
        <c:scaling>
          <c:orientation val="minMax"/>
        </c:scaling>
        <c:delete val="0"/>
        <c:axPos val="b"/>
        <c:numFmt formatCode="[$-140A]mmm\-yy" sourceLinked="1"/>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ES"/>
          </a:p>
        </c:txPr>
        <c:crossAx val="102772736"/>
        <c:crosses val="autoZero"/>
        <c:auto val="1"/>
        <c:lblOffset val="100"/>
        <c:baseTimeUnit val="months"/>
      </c:dateAx>
      <c:valAx>
        <c:axId val="102772736"/>
        <c:scaling>
          <c:orientation val="minMax"/>
        </c:scaling>
        <c:delete val="0"/>
        <c:axPos val="l"/>
        <c:majorGridlines>
          <c:spPr>
            <a:ln w="9360">
              <a:solidFill>
                <a:srgbClr val="878787"/>
              </a:solidFill>
              <a:round/>
            </a:ln>
          </c:spPr>
        </c:majorGridlines>
        <c:numFmt formatCode="0%"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ES"/>
          </a:p>
        </c:txPr>
        <c:crossAx val="102770944"/>
        <c:crosses val="autoZero"/>
        <c:crossBetween val="midCat"/>
      </c:valAx>
      <c:spPr>
        <a:solidFill>
          <a:srgbClr val="FFFFFF"/>
        </a:solidFill>
        <a:ln>
          <a:noFill/>
        </a:ln>
      </c:spPr>
    </c:plotArea>
    <c:legend>
      <c:legendPos val="b"/>
      <c:overlay val="0"/>
      <c:spPr>
        <a:noFill/>
        <a:ln>
          <a:noFill/>
        </a:ln>
      </c:spPr>
      <c:txPr>
        <a:bodyPr/>
        <a:lstStyle/>
        <a:p>
          <a:pPr>
            <a:defRPr sz="845" b="0" strike="noStrike" spc="-1">
              <a:solidFill>
                <a:srgbClr val="000000"/>
              </a:solidFill>
              <a:latin typeface="Calibri"/>
              <a:ea typeface="Calibri"/>
            </a:defRPr>
          </a:pPr>
          <a:endParaRPr lang="es-ES"/>
        </a:p>
      </c:txPr>
    </c:legend>
    <c:plotVisOnly val="1"/>
    <c:dispBlanksAs val="zero"/>
    <c:showDLblsOverMax val="1"/>
  </c:chart>
  <c:spPr>
    <a:blipFill rotWithShape="0">
      <a:blip xmlns:r="http://schemas.openxmlformats.org/officeDocument/2006/relationships" r:embed="rId1"/>
      <a:tile/>
    </a:blipFill>
    <a:ln w="9360">
      <a:noFill/>
    </a:ln>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600" b="1" strike="noStrike" spc="-1">
                <a:solidFill>
                  <a:srgbClr val="000000"/>
                </a:solidFill>
                <a:latin typeface="Calibri"/>
                <a:ea typeface="Calibri"/>
              </a:defRPr>
            </a:pPr>
            <a:r>
              <a:rPr lang="es-ES" sz="1600" b="1" strike="noStrike" spc="-1">
                <a:solidFill>
                  <a:srgbClr val="000000"/>
                </a:solidFill>
                <a:latin typeface="Calibri"/>
                <a:ea typeface="Calibri"/>
              </a:rPr>
              <a:t>Porcentaje de Rendimiento Global Personas Juzgadoras</a:t>
            </a:r>
          </a:p>
        </c:rich>
      </c:tx>
      <c:overlay val="0"/>
      <c:spPr>
        <a:noFill/>
        <a:ln>
          <a:noFill/>
        </a:ln>
      </c:spPr>
    </c:title>
    <c:autoTitleDeleted val="0"/>
    <c:plotArea>
      <c:layout/>
      <c:lineChart>
        <c:grouping val="standard"/>
        <c:varyColors val="0"/>
        <c:ser>
          <c:idx val="0"/>
          <c:order val="0"/>
          <c:tx>
            <c:v>Porcentaje de Rendimiento Global Personas Juzgadoras</c:v>
          </c:tx>
          <c:spPr>
            <a:ln w="44280">
              <a:solidFill>
                <a:srgbClr val="7030A0"/>
              </a:solidFill>
              <a:round/>
            </a:ln>
          </c:spPr>
          <c:marker>
            <c:symbol val="triangle"/>
            <c:size val="8"/>
            <c:spPr>
              <a:solidFill>
                <a:srgbClr val="7030A0"/>
              </a:solidFill>
            </c:spPr>
          </c:marker>
          <c:dLbls>
            <c:txPr>
              <a:bodyPr/>
              <a:lstStyle/>
              <a:p>
                <a:pPr>
                  <a:defRPr sz="800" b="0" strike="noStrike" spc="-1">
                    <a:solidFill>
                      <a:srgbClr val="000000"/>
                    </a:solidFill>
                    <a:latin typeface="Calibri"/>
                    <a:ea typeface="Calibri"/>
                  </a:defRPr>
                </a:pPr>
                <a:endParaRPr lang="es-ES"/>
              </a:p>
            </c:txPr>
            <c:dLblPos val="t"/>
            <c:showLegendKey val="0"/>
            <c:showVal val="1"/>
            <c:showCatName val="0"/>
            <c:showSerName val="0"/>
            <c:showPercent val="0"/>
            <c:showBubbleSize val="1"/>
            <c:separator>; </c:separator>
            <c:showLeaderLines val="0"/>
          </c:dLbls>
          <c:cat>
            <c:strRef>
              <c:f>Indicadores!$Q$3:$AL$4</c:f>
              <c:strCache>
                <c:ptCount val="22"/>
                <c:pt idx="0">
                  <c:v>ene-19</c:v>
                </c:pt>
                <c:pt idx="1">
                  <c:v>feb-19</c:v>
                </c:pt>
                <c:pt idx="2">
                  <c:v>mar-19</c:v>
                </c:pt>
                <c:pt idx="3">
                  <c:v>abr-19</c:v>
                </c:pt>
                <c:pt idx="4">
                  <c:v>may-19</c:v>
                </c:pt>
                <c:pt idx="5">
                  <c:v>jun-19</c:v>
                </c:pt>
                <c:pt idx="6">
                  <c:v>jul-19</c:v>
                </c:pt>
                <c:pt idx="7">
                  <c:v>ago-19</c:v>
                </c:pt>
                <c:pt idx="8">
                  <c:v>sep-19</c:v>
                </c:pt>
                <c:pt idx="9">
                  <c:v>oct-19</c:v>
                </c:pt>
                <c:pt idx="10">
                  <c:v>nov-19</c:v>
                </c:pt>
                <c:pt idx="11">
                  <c:v>dic-19</c:v>
                </c:pt>
                <c:pt idx="12">
                  <c:v>ene-20</c:v>
                </c:pt>
                <c:pt idx="13">
                  <c:v>feb-20</c:v>
                </c:pt>
                <c:pt idx="14">
                  <c:v>mar-20</c:v>
                </c:pt>
                <c:pt idx="15">
                  <c:v>abr-20</c:v>
                </c:pt>
                <c:pt idx="16">
                  <c:v>may-20</c:v>
                </c:pt>
                <c:pt idx="17">
                  <c:v>jun-20</c:v>
                </c:pt>
                <c:pt idx="18">
                  <c:v>jul-20</c:v>
                </c:pt>
                <c:pt idx="19">
                  <c:v>ago-20</c:v>
                </c:pt>
                <c:pt idx="20">
                  <c:v>sep-20</c:v>
                </c:pt>
                <c:pt idx="21">
                  <c:v>oct-20</c:v>
                </c:pt>
              </c:strCache>
            </c:strRef>
          </c:cat>
          <c:val>
            <c:numRef>
              <c:f>Indicadores!$Q$62:$AL$62</c:f>
              <c:numCache>
                <c:formatCode>0\ %</c:formatCode>
                <c:ptCount val="22"/>
                <c:pt idx="0">
                  <c:v>0.97818559556786711</c:v>
                </c:pt>
                <c:pt idx="1">
                  <c:v>1.10803324099723</c:v>
                </c:pt>
                <c:pt idx="2">
                  <c:v>0.93160532911225424</c:v>
                </c:pt>
                <c:pt idx="3">
                  <c:v>1.1712424089068825</c:v>
                </c:pt>
                <c:pt idx="4">
                  <c:v>0.98684210526315774</c:v>
                </c:pt>
                <c:pt idx="5">
                  <c:v>1.1677631578947367</c:v>
                </c:pt>
                <c:pt idx="6">
                  <c:v>1.0030946085308967</c:v>
                </c:pt>
                <c:pt idx="7">
                  <c:v>1.0504674515235459</c:v>
                </c:pt>
                <c:pt idx="8">
                  <c:v>1.1393134700787055</c:v>
                </c:pt>
                <c:pt idx="9">
                  <c:v>1.1084096109839816</c:v>
                </c:pt>
                <c:pt idx="10">
                  <c:v>1.2056182121971595</c:v>
                </c:pt>
                <c:pt idx="11">
                  <c:v>1.1842105263157894</c:v>
                </c:pt>
                <c:pt idx="12">
                  <c:v>1.1348684210526316</c:v>
                </c:pt>
                <c:pt idx="13">
                  <c:v>1.0608552631578949</c:v>
                </c:pt>
                <c:pt idx="14">
                  <c:v>1.0391746411483256</c:v>
                </c:pt>
                <c:pt idx="15">
                  <c:v>1.0263480392156863</c:v>
                </c:pt>
                <c:pt idx="16">
                  <c:v>0.92105263157894746</c:v>
                </c:pt>
                <c:pt idx="17">
                  <c:v>0.91208133971291883</c:v>
                </c:pt>
                <c:pt idx="18">
                  <c:v>0</c:v>
                </c:pt>
                <c:pt idx="19">
                  <c:v>0</c:v>
                </c:pt>
                <c:pt idx="20">
                  <c:v>0</c:v>
                </c:pt>
                <c:pt idx="21">
                  <c:v>0</c:v>
                </c:pt>
              </c:numCache>
            </c:numRef>
          </c:val>
          <c:smooth val="0"/>
        </c:ser>
        <c:dLbls>
          <c:showLegendKey val="0"/>
          <c:showVal val="0"/>
          <c:showCatName val="0"/>
          <c:showSerName val="0"/>
          <c:showPercent val="0"/>
          <c:showBubbleSize val="0"/>
        </c:dLbls>
        <c:hiLowLines>
          <c:spPr>
            <a:ln>
              <a:noFill/>
            </a:ln>
          </c:spPr>
        </c:hiLowLines>
        <c:marker val="1"/>
        <c:smooth val="0"/>
        <c:axId val="102809984"/>
        <c:axId val="102811520"/>
      </c:lineChart>
      <c:catAx>
        <c:axId val="102809984"/>
        <c:scaling>
          <c:orientation val="minMax"/>
        </c:scaling>
        <c:delete val="0"/>
        <c:axPos val="b"/>
        <c:numFmt formatCode="[$-140A]mmm\-yy" sourceLinked="1"/>
        <c:majorTickMark val="out"/>
        <c:minorTickMark val="none"/>
        <c:tickLblPos val="nextTo"/>
        <c:spPr>
          <a:ln w="9360">
            <a:solidFill>
              <a:srgbClr val="878787"/>
            </a:solidFill>
            <a:round/>
          </a:ln>
        </c:spPr>
        <c:txPr>
          <a:bodyPr rot="-2700000"/>
          <a:lstStyle/>
          <a:p>
            <a:pPr>
              <a:defRPr sz="1000" b="0" strike="noStrike" spc="-1">
                <a:solidFill>
                  <a:srgbClr val="000000"/>
                </a:solidFill>
                <a:latin typeface="Calibri"/>
                <a:ea typeface="Calibri"/>
              </a:defRPr>
            </a:pPr>
            <a:endParaRPr lang="es-ES"/>
          </a:p>
        </c:txPr>
        <c:crossAx val="102811520"/>
        <c:crosses val="autoZero"/>
        <c:auto val="1"/>
        <c:lblAlgn val="ctr"/>
        <c:lblOffset val="100"/>
        <c:noMultiLvlLbl val="1"/>
      </c:catAx>
      <c:valAx>
        <c:axId val="102811520"/>
        <c:scaling>
          <c:orientation val="minMax"/>
        </c:scaling>
        <c:delete val="0"/>
        <c:axPos val="l"/>
        <c:majorGridlines>
          <c:spPr>
            <a:ln w="9360">
              <a:solidFill>
                <a:srgbClr val="878787"/>
              </a:solidFill>
              <a:round/>
            </a:ln>
          </c:spPr>
        </c:majorGridlines>
        <c:numFmt formatCode="0%"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ES"/>
          </a:p>
        </c:txPr>
        <c:crossAx val="102809984"/>
        <c:crosses val="autoZero"/>
        <c:crossBetween val="midCat"/>
      </c:valAx>
      <c:spPr>
        <a:solidFill>
          <a:srgbClr val="FFFFFF"/>
        </a:solidFill>
        <a:ln>
          <a:noFill/>
        </a:ln>
      </c:spPr>
    </c:plotArea>
    <c:legend>
      <c:legendPos val="b"/>
      <c:overlay val="0"/>
      <c:spPr>
        <a:noFill/>
        <a:ln>
          <a:noFill/>
        </a:ln>
      </c:spPr>
      <c:txPr>
        <a:bodyPr/>
        <a:lstStyle/>
        <a:p>
          <a:pPr>
            <a:defRPr sz="845" b="0" strike="noStrike" spc="-1">
              <a:solidFill>
                <a:srgbClr val="000000"/>
              </a:solidFill>
              <a:latin typeface="Calibri"/>
              <a:ea typeface="Calibri"/>
            </a:defRPr>
          </a:pPr>
          <a:endParaRPr lang="es-ES"/>
        </a:p>
      </c:txPr>
    </c:legend>
    <c:plotVisOnly val="1"/>
    <c:dispBlanksAs val="zero"/>
    <c:showDLblsOverMax val="1"/>
  </c:chart>
  <c:spPr>
    <a:blipFill rotWithShape="0">
      <a:blip xmlns:r="http://schemas.openxmlformats.org/officeDocument/2006/relationships" r:embed="rId1"/>
      <a:tile/>
    </a:blipFill>
    <a:ln w="9360">
      <a:noFill/>
    </a:ln>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600" b="1" strike="noStrike" spc="-1">
                <a:solidFill>
                  <a:srgbClr val="000000"/>
                </a:solidFill>
                <a:latin typeface="Calibri"/>
                <a:ea typeface="Calibri"/>
              </a:defRPr>
            </a:pPr>
            <a:r>
              <a:rPr sz="1600" b="1" strike="noStrike" spc="-1">
                <a:solidFill>
                  <a:srgbClr val="000000"/>
                </a:solidFill>
                <a:latin typeface="Calibri"/>
                <a:ea typeface="Calibri"/>
              </a:rPr>
              <a:t>Porcentaje de confirmación de las sentencias apeladas</a:t>
            </a:r>
          </a:p>
        </c:rich>
      </c:tx>
      <c:overlay val="0"/>
      <c:spPr>
        <a:noFill/>
        <a:ln>
          <a:noFill/>
        </a:ln>
      </c:spPr>
    </c:title>
    <c:autoTitleDeleted val="0"/>
    <c:plotArea>
      <c:layout/>
      <c:lineChart>
        <c:grouping val="standard"/>
        <c:varyColors val="0"/>
        <c:ser>
          <c:idx val="0"/>
          <c:order val="0"/>
          <c:spPr>
            <a:ln w="44280">
              <a:solidFill>
                <a:srgbClr val="FFC000"/>
              </a:solidFill>
              <a:round/>
            </a:ln>
          </c:spPr>
          <c:marker>
            <c:symbol val="plus"/>
            <c:size val="7"/>
            <c:spPr>
              <a:solidFill>
                <a:srgbClr val="FFC000"/>
              </a:solidFill>
            </c:spPr>
          </c:marker>
          <c:dLbls>
            <c:txPr>
              <a:bodyPr/>
              <a:lstStyle/>
              <a:p>
                <a:pPr>
                  <a:defRPr sz="1000" b="0" strike="noStrike" spc="-1">
                    <a:solidFill>
                      <a:srgbClr val="000000"/>
                    </a:solidFill>
                    <a:latin typeface="Calibri"/>
                    <a:ea typeface="Calibri"/>
                  </a:defRPr>
                </a:pPr>
                <a:endParaRPr lang="es-ES"/>
              </a:p>
            </c:txPr>
            <c:dLblPos val="t"/>
            <c:showLegendKey val="0"/>
            <c:showVal val="1"/>
            <c:showCatName val="0"/>
            <c:showSerName val="0"/>
            <c:showPercent val="0"/>
            <c:showBubbleSize val="1"/>
            <c:separator>; </c:separator>
            <c:showLeaderLines val="0"/>
          </c:dLbls>
          <c:cat>
            <c:numRef>
              <c:f>Indicadores!$Q$3:$AL$3</c:f>
              <c:numCache>
                <c:formatCode>[$-140A]mmm\-yy</c:formatCode>
                <c:ptCount val="2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numCache>
            </c:numRef>
          </c:cat>
          <c:val>
            <c:numRef>
              <c:f>Indicadores!$Q$49:$AL$49</c:f>
              <c:numCache>
                <c:formatCode>0\ %</c:formatCode>
                <c:ptCount val="22"/>
                <c:pt idx="0">
                  <c:v>0</c:v>
                </c:pt>
                <c:pt idx="1">
                  <c:v>0</c:v>
                </c:pt>
                <c:pt idx="2">
                  <c:v>0</c:v>
                </c:pt>
                <c:pt idx="3">
                  <c:v>0</c:v>
                </c:pt>
                <c:pt idx="4">
                  <c:v>0</c:v>
                </c:pt>
                <c:pt idx="5">
                  <c:v>0</c:v>
                </c:pt>
                <c:pt idx="6">
                  <c:v>0</c:v>
                </c:pt>
                <c:pt idx="7">
                  <c:v>0</c:v>
                </c:pt>
                <c:pt idx="8">
                  <c:v>0</c:v>
                </c:pt>
                <c:pt idx="9">
                  <c:v>0</c:v>
                </c:pt>
                <c:pt idx="10">
                  <c:v>0</c:v>
                </c:pt>
                <c:pt idx="11">
                  <c:v>0</c:v>
                </c:pt>
                <c:pt idx="12">
                  <c:v>0.97560975609756095</c:v>
                </c:pt>
                <c:pt idx="13">
                  <c:v>0</c:v>
                </c:pt>
                <c:pt idx="14">
                  <c:v>0</c:v>
                </c:pt>
                <c:pt idx="15">
                  <c:v>0</c:v>
                </c:pt>
                <c:pt idx="16">
                  <c:v>0</c:v>
                </c:pt>
                <c:pt idx="17">
                  <c:v>0</c:v>
                </c:pt>
                <c:pt idx="18">
                  <c:v>0</c:v>
                </c:pt>
                <c:pt idx="19">
                  <c:v>0</c:v>
                </c:pt>
                <c:pt idx="20">
                  <c:v>0</c:v>
                </c:pt>
                <c:pt idx="21">
                  <c:v>0</c:v>
                </c:pt>
              </c:numCache>
            </c:numRef>
          </c:val>
          <c:smooth val="0"/>
        </c:ser>
        <c:dLbls>
          <c:showLegendKey val="0"/>
          <c:showVal val="0"/>
          <c:showCatName val="0"/>
          <c:showSerName val="0"/>
          <c:showPercent val="0"/>
          <c:showBubbleSize val="0"/>
        </c:dLbls>
        <c:hiLowLines>
          <c:spPr>
            <a:ln>
              <a:noFill/>
            </a:ln>
          </c:spPr>
        </c:hiLowLines>
        <c:marker val="1"/>
        <c:smooth val="0"/>
        <c:axId val="102837248"/>
        <c:axId val="102851328"/>
      </c:lineChart>
      <c:dateAx>
        <c:axId val="102837248"/>
        <c:scaling>
          <c:orientation val="minMax"/>
        </c:scaling>
        <c:delete val="0"/>
        <c:axPos val="b"/>
        <c:numFmt formatCode="[$-140A]mmm\-yy" sourceLinked="1"/>
        <c:majorTickMark val="none"/>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ES"/>
          </a:p>
        </c:txPr>
        <c:crossAx val="102851328"/>
        <c:crosses val="autoZero"/>
        <c:auto val="1"/>
        <c:lblOffset val="100"/>
        <c:baseTimeUnit val="months"/>
      </c:dateAx>
      <c:valAx>
        <c:axId val="102851328"/>
        <c:scaling>
          <c:orientation val="minMax"/>
        </c:scaling>
        <c:delete val="0"/>
        <c:axPos val="l"/>
        <c:majorGridlines>
          <c:spPr>
            <a:ln w="9360">
              <a:solidFill>
                <a:srgbClr val="878787"/>
              </a:solidFill>
              <a:round/>
            </a:ln>
          </c:spPr>
        </c:majorGridlines>
        <c:numFmt formatCode="0%" sourceLinked="0"/>
        <c:majorTickMark val="none"/>
        <c:minorTickMark val="none"/>
        <c:tickLblPos val="nextTo"/>
        <c:spPr>
          <a:ln w="9360">
            <a:noFill/>
          </a:ln>
        </c:spPr>
        <c:txPr>
          <a:bodyPr/>
          <a:lstStyle/>
          <a:p>
            <a:pPr>
              <a:defRPr sz="1000" b="0" strike="noStrike" spc="-1">
                <a:solidFill>
                  <a:srgbClr val="000000"/>
                </a:solidFill>
                <a:latin typeface="Calibri"/>
                <a:ea typeface="Calibri"/>
              </a:defRPr>
            </a:pPr>
            <a:endParaRPr lang="es-ES"/>
          </a:p>
        </c:txPr>
        <c:crossAx val="102837248"/>
        <c:crosses val="autoZero"/>
        <c:crossBetween val="midCat"/>
      </c:valAx>
      <c:spPr>
        <a:solidFill>
          <a:srgbClr val="FFFFFF"/>
        </a:solidFill>
        <a:ln>
          <a:noFill/>
        </a:ln>
      </c:spPr>
    </c:plotArea>
    <c:legend>
      <c:legendPos val="b"/>
      <c:overlay val="0"/>
      <c:spPr>
        <a:noFill/>
        <a:ln>
          <a:noFill/>
        </a:ln>
      </c:spPr>
      <c:txPr>
        <a:bodyPr/>
        <a:lstStyle/>
        <a:p>
          <a:pPr>
            <a:defRPr sz="845" b="0" strike="noStrike" spc="-1">
              <a:solidFill>
                <a:srgbClr val="000000"/>
              </a:solidFill>
              <a:latin typeface="Calibri"/>
              <a:ea typeface="Calibri"/>
            </a:defRPr>
          </a:pPr>
          <a:endParaRPr lang="es-ES"/>
        </a:p>
      </c:txPr>
    </c:legend>
    <c:plotVisOnly val="1"/>
    <c:dispBlanksAs val="zero"/>
    <c:showDLblsOverMax val="1"/>
  </c:chart>
  <c:spPr>
    <a:blipFill rotWithShape="0">
      <a:blip xmlns:r="http://schemas.openxmlformats.org/officeDocument/2006/relationships" r:embed="rId1"/>
      <a:tile/>
    </a:blipFill>
    <a:ln w="9360">
      <a:noFill/>
    </a:ln>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800" b="1" strike="noStrike" spc="-1">
                <a:solidFill>
                  <a:srgbClr val="000000"/>
                </a:solidFill>
                <a:latin typeface="Calibri"/>
                <a:ea typeface="Calibri"/>
              </a:defRPr>
            </a:pPr>
            <a:r>
              <a:rPr sz="1800" b="1" strike="noStrike" spc="-1">
                <a:solidFill>
                  <a:srgbClr val="000000"/>
                </a:solidFill>
                <a:latin typeface="Calibri"/>
                <a:ea typeface="Calibri"/>
              </a:rPr>
              <a:t>Cantidad de pendiente de firmado por Jueza o Juez Tramitador</a:t>
            </a:r>
          </a:p>
        </c:rich>
      </c:tx>
      <c:overlay val="0"/>
      <c:spPr>
        <a:noFill/>
        <a:ln>
          <a:noFill/>
        </a:ln>
      </c:spPr>
    </c:title>
    <c:autoTitleDeleted val="0"/>
    <c:plotArea>
      <c:layout/>
      <c:barChart>
        <c:barDir val="col"/>
        <c:grouping val="stacked"/>
        <c:varyColors val="0"/>
        <c:ser>
          <c:idx val="0"/>
          <c:order val="0"/>
          <c:tx>
            <c:v>Juez Tramitador 1</c:v>
          </c:tx>
          <c:spPr>
            <a:solidFill>
              <a:srgbClr val="C0504D"/>
            </a:solidFill>
            <a:ln>
              <a:noFill/>
            </a:ln>
          </c:spPr>
          <c:invertIfNegative val="0"/>
          <c:dLbls>
            <c:txPr>
              <a:bodyPr/>
              <a:lstStyle/>
              <a:p>
                <a:pPr>
                  <a:defRPr sz="1000" b="0" strike="noStrike" spc="-1">
                    <a:solidFill>
                      <a:srgbClr val="000000"/>
                    </a:solidFill>
                    <a:latin typeface="Calibri"/>
                    <a:ea typeface="Calibri"/>
                  </a:defRPr>
                </a:pPr>
                <a:endParaRPr lang="es-ES"/>
              </a:p>
            </c:txPr>
            <c:dLblPos val="ctr"/>
            <c:showLegendKey val="0"/>
            <c:showVal val="1"/>
            <c:showCatName val="0"/>
            <c:showSerName val="0"/>
            <c:showPercent val="0"/>
            <c:showBubbleSize val="1"/>
            <c:separator>; </c:separator>
            <c:showLeaderLines val="0"/>
          </c:dLbls>
          <c:cat>
            <c:numRef>
              <c:f>Indicadores!$Q$3:$AL$3</c:f>
              <c:numCache>
                <c:formatCode>[$-140A]mmm\-yy</c:formatCode>
                <c:ptCount val="2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numCache>
            </c:numRef>
          </c:cat>
          <c:val>
            <c:numRef>
              <c:f>Indicadores!$Q$47:$AL$47</c:f>
              <c:numCache>
                <c:formatCode>0</c:formatCode>
                <c:ptCount val="22"/>
                <c:pt idx="0">
                  <c:v>427</c:v>
                </c:pt>
                <c:pt idx="1">
                  <c:v>69</c:v>
                </c:pt>
                <c:pt idx="2">
                  <c:v>280</c:v>
                </c:pt>
                <c:pt idx="3">
                  <c:v>583</c:v>
                </c:pt>
                <c:pt idx="4">
                  <c:v>439</c:v>
                </c:pt>
                <c:pt idx="5">
                  <c:v>53</c:v>
                </c:pt>
                <c:pt idx="6">
                  <c:v>374</c:v>
                </c:pt>
                <c:pt idx="7">
                  <c:v>679</c:v>
                </c:pt>
                <c:pt idx="8">
                  <c:v>681</c:v>
                </c:pt>
                <c:pt idx="9">
                  <c:v>179</c:v>
                </c:pt>
                <c:pt idx="10">
                  <c:v>320</c:v>
                </c:pt>
                <c:pt idx="11">
                  <c:v>22</c:v>
                </c:pt>
                <c:pt idx="12">
                  <c:v>173</c:v>
                </c:pt>
                <c:pt idx="13">
                  <c:v>541</c:v>
                </c:pt>
                <c:pt idx="14">
                  <c:v>609</c:v>
                </c:pt>
                <c:pt idx="15">
                  <c:v>113</c:v>
                </c:pt>
                <c:pt idx="16">
                  <c:v>201</c:v>
                </c:pt>
                <c:pt idx="17">
                  <c:v>316</c:v>
                </c:pt>
              </c:numCache>
            </c:numRef>
          </c:val>
        </c:ser>
        <c:ser>
          <c:idx val="1"/>
          <c:order val="1"/>
          <c:tx>
            <c:v>Juez Tramitador 2</c:v>
          </c:tx>
          <c:spPr>
            <a:solidFill>
              <a:srgbClr val="9BBB59"/>
            </a:solidFill>
            <a:ln>
              <a:noFill/>
            </a:ln>
          </c:spPr>
          <c:invertIfNegative val="0"/>
          <c:dLbls>
            <c:txPr>
              <a:bodyPr/>
              <a:lstStyle/>
              <a:p>
                <a:pPr>
                  <a:defRPr sz="1000" b="0" strike="noStrike" spc="-1">
                    <a:solidFill>
                      <a:srgbClr val="000000"/>
                    </a:solidFill>
                    <a:latin typeface="Calibri"/>
                    <a:ea typeface="Calibri"/>
                  </a:defRPr>
                </a:pPr>
                <a:endParaRPr lang="es-ES"/>
              </a:p>
            </c:txPr>
            <c:dLblPos val="ctr"/>
            <c:showLegendKey val="0"/>
            <c:showVal val="1"/>
            <c:showCatName val="0"/>
            <c:showSerName val="0"/>
            <c:showPercent val="0"/>
            <c:showBubbleSize val="1"/>
            <c:separator>; </c:separator>
            <c:showLeaderLines val="0"/>
          </c:dLbls>
          <c:cat>
            <c:numRef>
              <c:f>Indicadores!$Q$3:$AL$3</c:f>
              <c:numCache>
                <c:formatCode>[$-140A]mmm\-yy</c:formatCode>
                <c:ptCount val="2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numCache>
            </c:numRef>
          </c:cat>
          <c:val>
            <c:numRef>
              <c:f>Indicadores!$Q$48:$AL$48</c:f>
              <c:numCache>
                <c:formatCode>0</c:formatCode>
                <c:ptCount val="22"/>
                <c:pt idx="0">
                  <c:v>487</c:v>
                </c:pt>
                <c:pt idx="1">
                  <c:v>334</c:v>
                </c:pt>
                <c:pt idx="2">
                  <c:v>305</c:v>
                </c:pt>
                <c:pt idx="3">
                  <c:v>152</c:v>
                </c:pt>
                <c:pt idx="4">
                  <c:v>592</c:v>
                </c:pt>
                <c:pt idx="5">
                  <c:v>606</c:v>
                </c:pt>
                <c:pt idx="6">
                  <c:v>557</c:v>
                </c:pt>
                <c:pt idx="7">
                  <c:v>523</c:v>
                </c:pt>
                <c:pt idx="8">
                  <c:v>360</c:v>
                </c:pt>
                <c:pt idx="9">
                  <c:v>4</c:v>
                </c:pt>
                <c:pt idx="10">
                  <c:v>285</c:v>
                </c:pt>
                <c:pt idx="11">
                  <c:v>99</c:v>
                </c:pt>
                <c:pt idx="12">
                  <c:v>254</c:v>
                </c:pt>
                <c:pt idx="13">
                  <c:v>1020</c:v>
                </c:pt>
                <c:pt idx="14">
                  <c:v>565</c:v>
                </c:pt>
                <c:pt idx="15">
                  <c:v>844</c:v>
                </c:pt>
                <c:pt idx="16">
                  <c:v>601</c:v>
                </c:pt>
                <c:pt idx="17">
                  <c:v>445</c:v>
                </c:pt>
              </c:numCache>
            </c:numRef>
          </c:val>
        </c:ser>
        <c:dLbls>
          <c:showLegendKey val="0"/>
          <c:showVal val="0"/>
          <c:showCatName val="0"/>
          <c:showSerName val="0"/>
          <c:showPercent val="0"/>
          <c:showBubbleSize val="0"/>
        </c:dLbls>
        <c:gapWidth val="75"/>
        <c:overlap val="100"/>
        <c:axId val="103431168"/>
        <c:axId val="103432960"/>
      </c:barChart>
      <c:dateAx>
        <c:axId val="103431168"/>
        <c:scaling>
          <c:orientation val="minMax"/>
        </c:scaling>
        <c:delete val="0"/>
        <c:axPos val="b"/>
        <c:numFmt formatCode="[$-140A]mmm\-yy" sourceLinked="1"/>
        <c:majorTickMark val="none"/>
        <c:minorTickMark val="none"/>
        <c:tickLblPos val="nextTo"/>
        <c:spPr>
          <a:ln w="9360">
            <a:solidFill>
              <a:srgbClr val="878787"/>
            </a:solidFill>
            <a:round/>
          </a:ln>
        </c:spPr>
        <c:txPr>
          <a:bodyPr rot="-2700000"/>
          <a:lstStyle/>
          <a:p>
            <a:pPr>
              <a:defRPr sz="1000" b="0" strike="noStrike" spc="-1">
                <a:solidFill>
                  <a:srgbClr val="000000"/>
                </a:solidFill>
                <a:latin typeface="Calibri"/>
                <a:ea typeface="Calibri"/>
              </a:defRPr>
            </a:pPr>
            <a:endParaRPr lang="es-ES"/>
          </a:p>
        </c:txPr>
        <c:crossAx val="103432960"/>
        <c:crosses val="autoZero"/>
        <c:auto val="1"/>
        <c:lblOffset val="100"/>
        <c:baseTimeUnit val="months"/>
      </c:dateAx>
      <c:valAx>
        <c:axId val="103432960"/>
        <c:scaling>
          <c:orientation val="minMax"/>
        </c:scaling>
        <c:delete val="0"/>
        <c:axPos val="l"/>
        <c:majorGridlines>
          <c:spPr>
            <a:ln w="9360">
              <a:solidFill>
                <a:srgbClr val="878787"/>
              </a:solidFill>
              <a:round/>
            </a:ln>
          </c:spPr>
        </c:majorGridlines>
        <c:numFmt formatCode="0" sourceLinked="0"/>
        <c:majorTickMark val="none"/>
        <c:minorTickMark val="none"/>
        <c:tickLblPos val="nextTo"/>
        <c:spPr>
          <a:ln w="9360">
            <a:noFill/>
          </a:ln>
        </c:spPr>
        <c:txPr>
          <a:bodyPr/>
          <a:lstStyle/>
          <a:p>
            <a:pPr>
              <a:defRPr sz="1000" b="0" strike="noStrike" spc="-1">
                <a:solidFill>
                  <a:srgbClr val="000000"/>
                </a:solidFill>
                <a:latin typeface="Calibri"/>
                <a:ea typeface="Calibri"/>
              </a:defRPr>
            </a:pPr>
            <a:endParaRPr lang="es-ES"/>
          </a:p>
        </c:txPr>
        <c:crossAx val="103431168"/>
        <c:crosses val="autoZero"/>
        <c:crossBetween val="between"/>
      </c:valAx>
      <c:spPr>
        <a:solidFill>
          <a:srgbClr val="FFFFFF"/>
        </a:solidFill>
        <a:ln>
          <a:noFill/>
        </a:ln>
      </c:spPr>
    </c:plotArea>
    <c:legend>
      <c:legendPos val="b"/>
      <c:overlay val="0"/>
      <c:spPr>
        <a:noFill/>
        <a:ln>
          <a:noFill/>
        </a:ln>
      </c:spPr>
      <c:txPr>
        <a:bodyPr/>
        <a:lstStyle/>
        <a:p>
          <a:pPr>
            <a:defRPr sz="920" b="0" strike="noStrike" spc="-1">
              <a:solidFill>
                <a:srgbClr val="000000"/>
              </a:solidFill>
              <a:latin typeface="Calibri"/>
              <a:ea typeface="Calibri"/>
            </a:defRPr>
          </a:pPr>
          <a:endParaRPr lang="es-ES"/>
        </a:p>
      </c:txPr>
    </c:legend>
    <c:plotVisOnly val="1"/>
    <c:dispBlanksAs val="gap"/>
    <c:showDLblsOverMax val="1"/>
  </c:chart>
  <c:spPr>
    <a:blipFill rotWithShape="0">
      <a:blip xmlns:r="http://schemas.openxmlformats.org/officeDocument/2006/relationships" r:embed="rId1"/>
      <a:tile/>
    </a:blipFill>
    <a:ln w="9360">
      <a:noFill/>
    </a:ln>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7</xdr:col>
      <xdr:colOff>434880</xdr:colOff>
      <xdr:row>22</xdr:row>
      <xdr:rowOff>149040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438120</xdr:colOff>
      <xdr:row>1</xdr:row>
      <xdr:rowOff>0</xdr:rowOff>
    </xdr:from>
    <xdr:to>
      <xdr:col>14</xdr:col>
      <xdr:colOff>834840</xdr:colOff>
      <xdr:row>22</xdr:row>
      <xdr:rowOff>139680</xdr:rowOff>
    </xdr:to>
    <xdr:graphicFrame macro="">
      <xdr:nvGraphicFramePr>
        <xdr:cNvPr id="3"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22</xdr:row>
      <xdr:rowOff>133200</xdr:rowOff>
    </xdr:from>
    <xdr:to>
      <xdr:col>7</xdr:col>
      <xdr:colOff>444600</xdr:colOff>
      <xdr:row>42</xdr:row>
      <xdr:rowOff>139320</xdr:rowOff>
    </xdr:to>
    <xdr:graphicFrame macro="">
      <xdr:nvGraphicFramePr>
        <xdr:cNvPr id="4"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438120</xdr:colOff>
      <xdr:row>22</xdr:row>
      <xdr:rowOff>123840</xdr:rowOff>
    </xdr:from>
    <xdr:to>
      <xdr:col>14</xdr:col>
      <xdr:colOff>825480</xdr:colOff>
      <xdr:row>42</xdr:row>
      <xdr:rowOff>129960</xdr:rowOff>
    </xdr:to>
    <xdr:graphicFrame macro="">
      <xdr:nvGraphicFramePr>
        <xdr:cNvPr id="5"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42</xdr:row>
      <xdr:rowOff>142920</xdr:rowOff>
    </xdr:from>
    <xdr:to>
      <xdr:col>7</xdr:col>
      <xdr:colOff>444600</xdr:colOff>
      <xdr:row>62</xdr:row>
      <xdr:rowOff>149040</xdr:rowOff>
    </xdr:to>
    <xdr:graphicFrame macro="">
      <xdr:nvGraphicFramePr>
        <xdr:cNvPr id="6"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7</xdr:col>
      <xdr:colOff>438120</xdr:colOff>
      <xdr:row>42</xdr:row>
      <xdr:rowOff>133200</xdr:rowOff>
    </xdr:from>
    <xdr:to>
      <xdr:col>14</xdr:col>
      <xdr:colOff>806400</xdr:colOff>
      <xdr:row>62</xdr:row>
      <xdr:rowOff>139320</xdr:rowOff>
    </xdr:to>
    <xdr:graphicFrame macro="">
      <xdr:nvGraphicFramePr>
        <xdr:cNvPr id="7"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62</xdr:row>
      <xdr:rowOff>152280</xdr:rowOff>
    </xdr:from>
    <xdr:to>
      <xdr:col>7</xdr:col>
      <xdr:colOff>444600</xdr:colOff>
      <xdr:row>82</xdr:row>
      <xdr:rowOff>158400</xdr:rowOff>
    </xdr:to>
    <xdr:graphicFrame macro="">
      <xdr:nvGraphicFramePr>
        <xdr:cNvPr id="8"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7</xdr:col>
      <xdr:colOff>438120</xdr:colOff>
      <xdr:row>62</xdr:row>
      <xdr:rowOff>142920</xdr:rowOff>
    </xdr:from>
    <xdr:to>
      <xdr:col>14</xdr:col>
      <xdr:colOff>787320</xdr:colOff>
      <xdr:row>82</xdr:row>
      <xdr:rowOff>149040</xdr:rowOff>
    </xdr:to>
    <xdr:graphicFrame macro="">
      <xdr:nvGraphicFramePr>
        <xdr:cNvPr id="9" name="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0</xdr:colOff>
      <xdr:row>83</xdr:row>
      <xdr:rowOff>0</xdr:rowOff>
    </xdr:from>
    <xdr:to>
      <xdr:col>7</xdr:col>
      <xdr:colOff>444600</xdr:colOff>
      <xdr:row>103</xdr:row>
      <xdr:rowOff>6480</xdr:rowOff>
    </xdr:to>
    <xdr:graphicFrame macro="">
      <xdr:nvGraphicFramePr>
        <xdr:cNvPr id="10" name="1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7</xdr:col>
      <xdr:colOff>438120</xdr:colOff>
      <xdr:row>82</xdr:row>
      <xdr:rowOff>152280</xdr:rowOff>
    </xdr:from>
    <xdr:to>
      <xdr:col>14</xdr:col>
      <xdr:colOff>787320</xdr:colOff>
      <xdr:row>102</xdr:row>
      <xdr:rowOff>158760</xdr:rowOff>
    </xdr:to>
    <xdr:graphicFrame macro="">
      <xdr:nvGraphicFramePr>
        <xdr:cNvPr id="11" name="1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0</xdr:col>
      <xdr:colOff>0</xdr:colOff>
      <xdr:row>103</xdr:row>
      <xdr:rowOff>0</xdr:rowOff>
    </xdr:from>
    <xdr:to>
      <xdr:col>7</xdr:col>
      <xdr:colOff>444600</xdr:colOff>
      <xdr:row>123</xdr:row>
      <xdr:rowOff>6480</xdr:rowOff>
    </xdr:to>
    <xdr:graphicFrame macro="">
      <xdr:nvGraphicFramePr>
        <xdr:cNvPr id="12" name="1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7</xdr:col>
      <xdr:colOff>438120</xdr:colOff>
      <xdr:row>102</xdr:row>
      <xdr:rowOff>152280</xdr:rowOff>
    </xdr:from>
    <xdr:to>
      <xdr:col>14</xdr:col>
      <xdr:colOff>787320</xdr:colOff>
      <xdr:row>122</xdr:row>
      <xdr:rowOff>158760</xdr:rowOff>
    </xdr:to>
    <xdr:graphicFrame macro="">
      <xdr:nvGraphicFramePr>
        <xdr:cNvPr id="13" name="1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0</xdr:col>
      <xdr:colOff>0</xdr:colOff>
      <xdr:row>123</xdr:row>
      <xdr:rowOff>0</xdr:rowOff>
    </xdr:from>
    <xdr:to>
      <xdr:col>7</xdr:col>
      <xdr:colOff>444600</xdr:colOff>
      <xdr:row>143</xdr:row>
      <xdr:rowOff>6120</xdr:rowOff>
    </xdr:to>
    <xdr:graphicFrame macro="">
      <xdr:nvGraphicFramePr>
        <xdr:cNvPr id="14" name="1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7</xdr:col>
      <xdr:colOff>428760</xdr:colOff>
      <xdr:row>123</xdr:row>
      <xdr:rowOff>0</xdr:rowOff>
    </xdr:from>
    <xdr:to>
      <xdr:col>14</xdr:col>
      <xdr:colOff>777960</xdr:colOff>
      <xdr:row>142</xdr:row>
      <xdr:rowOff>149400</xdr:rowOff>
    </xdr:to>
    <xdr:graphicFrame macro="">
      <xdr:nvGraphicFramePr>
        <xdr:cNvPr id="15" name="1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K90"/>
  <sheetViews>
    <sheetView topLeftCell="V1" zoomScaleNormal="100" workbookViewId="0">
      <selection activeCell="AL29" sqref="AL29"/>
    </sheetView>
  </sheetViews>
  <sheetFormatPr baseColWidth="10" defaultColWidth="8.875" defaultRowHeight="14.25" x14ac:dyDescent="0.2"/>
  <cols>
    <col min="1" max="1" width="8.125" style="1" customWidth="1"/>
    <col min="2" max="2" width="4.25" style="1" customWidth="1"/>
    <col min="3" max="3" width="18" style="2" customWidth="1"/>
    <col min="4" max="4" width="24.125" style="3" customWidth="1"/>
    <col min="5" max="5" width="9.375" style="4" hidden="1" customWidth="1"/>
    <col min="6" max="6" width="14.25" style="4" hidden="1" customWidth="1"/>
    <col min="7" max="7" width="23.125" style="4" hidden="1" customWidth="1"/>
    <col min="8" max="8" width="2.5" style="5" customWidth="1"/>
    <col min="9" max="9" width="5" style="4" customWidth="1"/>
    <col min="10" max="10" width="4.75" style="4" customWidth="1"/>
    <col min="11" max="13" width="3.375" style="4" customWidth="1"/>
    <col min="14" max="14" width="4.875" style="4" customWidth="1"/>
    <col min="15" max="15" width="2.875" style="4" customWidth="1"/>
    <col min="16" max="16" width="5.5" style="4" customWidth="1"/>
    <col min="17" max="17" width="9" style="6" customWidth="1"/>
    <col min="18" max="19" width="8.875" style="6"/>
    <col min="20" max="20" width="9" style="6" customWidth="1"/>
    <col min="21" max="22" width="8.875" style="6"/>
    <col min="23" max="23" width="9" style="6" customWidth="1"/>
    <col min="24" max="25" width="8.875" style="6"/>
    <col min="26" max="26" width="9" style="6" customWidth="1"/>
    <col min="27" max="28" width="8.875" style="6"/>
    <col min="29" max="29" width="9" style="6" customWidth="1"/>
    <col min="30" max="31" width="8.875" style="6"/>
    <col min="32" max="32" width="9" style="6" customWidth="1"/>
    <col min="33" max="35" width="8.875" style="6"/>
    <col min="36" max="36" width="9" style="6" customWidth="1"/>
    <col min="37" max="38" width="8.875" style="6"/>
    <col min="39" max="39" width="36.375" style="4" customWidth="1"/>
    <col min="40" max="1025" width="8.875" style="4"/>
  </cols>
  <sheetData>
    <row r="1" spans="1:39" ht="18.75" customHeight="1" x14ac:dyDescent="0.2">
      <c r="A1" s="85" t="s">
        <v>0</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row>
    <row r="2" spans="1:39" ht="24" customHeight="1" x14ac:dyDescent="0.2">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row>
    <row r="3" spans="1:39" ht="25.5" customHeight="1" x14ac:dyDescent="0.2">
      <c r="A3" s="86" t="s">
        <v>1</v>
      </c>
      <c r="B3" s="86"/>
      <c r="C3" s="86"/>
      <c r="D3" s="86"/>
      <c r="E3" s="86"/>
      <c r="F3" s="86"/>
      <c r="G3" s="86"/>
      <c r="H3" s="87" t="s">
        <v>2</v>
      </c>
      <c r="I3" s="87"/>
      <c r="J3" s="87"/>
      <c r="K3" s="87"/>
      <c r="L3" s="87"/>
      <c r="M3" s="87"/>
      <c r="N3" s="87"/>
      <c r="O3" s="87"/>
      <c r="P3" s="87"/>
      <c r="Q3" s="88">
        <v>43466</v>
      </c>
      <c r="R3" s="88">
        <v>43497</v>
      </c>
      <c r="S3" s="88">
        <v>43525</v>
      </c>
      <c r="T3" s="88">
        <v>43556</v>
      </c>
      <c r="U3" s="88">
        <v>43586</v>
      </c>
      <c r="V3" s="88">
        <v>43617</v>
      </c>
      <c r="W3" s="88">
        <v>43647</v>
      </c>
      <c r="X3" s="88">
        <v>43678</v>
      </c>
      <c r="Y3" s="88">
        <v>43709</v>
      </c>
      <c r="Z3" s="88">
        <v>43739</v>
      </c>
      <c r="AA3" s="88">
        <v>43770</v>
      </c>
      <c r="AB3" s="88">
        <v>43800</v>
      </c>
      <c r="AC3" s="88">
        <v>43831</v>
      </c>
      <c r="AD3" s="88">
        <v>43862</v>
      </c>
      <c r="AE3" s="88">
        <v>43891</v>
      </c>
      <c r="AF3" s="88">
        <v>43922</v>
      </c>
      <c r="AG3" s="88">
        <v>43952</v>
      </c>
      <c r="AH3" s="88">
        <v>43983</v>
      </c>
      <c r="AI3" s="88">
        <v>44013</v>
      </c>
      <c r="AJ3" s="88">
        <v>44044</v>
      </c>
      <c r="AK3" s="88">
        <v>44075</v>
      </c>
      <c r="AL3" s="88">
        <v>44105</v>
      </c>
      <c r="AM3" s="89" t="s">
        <v>3</v>
      </c>
    </row>
    <row r="4" spans="1:39" ht="12.75" x14ac:dyDescent="0.2">
      <c r="A4" s="7" t="s">
        <v>4</v>
      </c>
      <c r="B4" s="7" t="s">
        <v>5</v>
      </c>
      <c r="C4" s="8" t="s">
        <v>6</v>
      </c>
      <c r="D4" s="7" t="s">
        <v>7</v>
      </c>
      <c r="E4" s="7" t="s">
        <v>8</v>
      </c>
      <c r="F4" s="7" t="s">
        <v>9</v>
      </c>
      <c r="G4" s="7" t="s">
        <v>10</v>
      </c>
      <c r="H4" s="90" t="s">
        <v>11</v>
      </c>
      <c r="I4" s="90"/>
      <c r="J4" s="91" t="s">
        <v>12</v>
      </c>
      <c r="K4" s="91"/>
      <c r="L4" s="91"/>
      <c r="M4" s="91"/>
      <c r="N4" s="91"/>
      <c r="O4" s="92" t="s">
        <v>13</v>
      </c>
      <c r="P4" s="92"/>
      <c r="Q4" s="88"/>
      <c r="R4" s="88"/>
      <c r="S4" s="88"/>
      <c r="T4" s="88"/>
      <c r="U4" s="88"/>
      <c r="V4" s="88"/>
      <c r="W4" s="88"/>
      <c r="X4" s="88"/>
      <c r="Y4" s="88"/>
      <c r="Z4" s="88"/>
      <c r="AA4" s="88"/>
      <c r="AB4" s="88"/>
      <c r="AC4" s="88"/>
      <c r="AD4" s="88"/>
      <c r="AE4" s="88"/>
      <c r="AF4" s="88"/>
      <c r="AG4" s="88"/>
      <c r="AH4" s="88"/>
      <c r="AI4" s="88"/>
      <c r="AJ4" s="88"/>
      <c r="AK4" s="88"/>
      <c r="AL4" s="88"/>
      <c r="AM4" s="89"/>
    </row>
    <row r="5" spans="1:39" ht="28.9" customHeight="1" x14ac:dyDescent="0.2">
      <c r="A5" s="93" t="s">
        <v>14</v>
      </c>
      <c r="B5" s="9">
        <v>1</v>
      </c>
      <c r="C5" s="10" t="s">
        <v>15</v>
      </c>
      <c r="D5" s="11" t="s">
        <v>16</v>
      </c>
      <c r="E5" s="11" t="s">
        <v>17</v>
      </c>
      <c r="F5" s="12" t="s">
        <v>18</v>
      </c>
      <c r="G5" s="13" t="s">
        <v>19</v>
      </c>
      <c r="H5" s="14" t="s">
        <v>20</v>
      </c>
      <c r="I5" s="15">
        <v>160</v>
      </c>
      <c r="J5" s="16">
        <f>P5</f>
        <v>140</v>
      </c>
      <c r="K5" s="17" t="s">
        <v>21</v>
      </c>
      <c r="L5" s="17" t="s">
        <v>22</v>
      </c>
      <c r="M5" s="17" t="s">
        <v>21</v>
      </c>
      <c r="N5" s="16">
        <f>I5</f>
        <v>160</v>
      </c>
      <c r="O5" s="18" t="s">
        <v>23</v>
      </c>
      <c r="P5" s="19">
        <v>140</v>
      </c>
      <c r="Q5" s="20">
        <v>244</v>
      </c>
      <c r="R5" s="20">
        <v>256</v>
      </c>
      <c r="S5" s="20">
        <v>220</v>
      </c>
      <c r="T5" s="20">
        <v>304</v>
      </c>
      <c r="U5" s="20">
        <v>297</v>
      </c>
      <c r="V5" s="20">
        <v>226</v>
      </c>
      <c r="W5" s="20">
        <v>204</v>
      </c>
      <c r="X5" s="20">
        <v>318</v>
      </c>
      <c r="Y5" s="20">
        <v>253</v>
      </c>
      <c r="Z5" s="20">
        <v>241</v>
      </c>
      <c r="AA5" s="20">
        <v>219</v>
      </c>
      <c r="AB5" s="20">
        <v>175</v>
      </c>
      <c r="AC5" s="20">
        <v>188</v>
      </c>
      <c r="AD5" s="20">
        <v>229</v>
      </c>
      <c r="AE5" s="20">
        <v>202</v>
      </c>
      <c r="AF5" s="20">
        <v>147</v>
      </c>
      <c r="AG5" s="20">
        <v>192</v>
      </c>
      <c r="AH5" s="20">
        <v>209</v>
      </c>
      <c r="AI5" s="20"/>
      <c r="AJ5" s="20"/>
      <c r="AK5" s="20"/>
      <c r="AL5" s="20"/>
      <c r="AM5" s="21"/>
    </row>
    <row r="6" spans="1:39" ht="28.9" customHeight="1" x14ac:dyDescent="0.2">
      <c r="A6" s="93"/>
      <c r="B6" s="22">
        <v>2</v>
      </c>
      <c r="C6" s="23" t="s">
        <v>24</v>
      </c>
      <c r="D6" s="24" t="s">
        <v>25</v>
      </c>
      <c r="E6" s="24" t="s">
        <v>17</v>
      </c>
      <c r="F6" s="25" t="s">
        <v>18</v>
      </c>
      <c r="G6" s="26" t="s">
        <v>19</v>
      </c>
      <c r="H6" s="27" t="s">
        <v>23</v>
      </c>
      <c r="I6" s="28">
        <v>140</v>
      </c>
      <c r="J6" s="29">
        <f>I6</f>
        <v>140</v>
      </c>
      <c r="K6" s="30" t="s">
        <v>21</v>
      </c>
      <c r="L6" s="30" t="s">
        <v>22</v>
      </c>
      <c r="M6" s="30" t="s">
        <v>21</v>
      </c>
      <c r="N6" s="29">
        <f>P6</f>
        <v>160</v>
      </c>
      <c r="O6" s="31" t="s">
        <v>20</v>
      </c>
      <c r="P6" s="32">
        <v>160</v>
      </c>
      <c r="Q6" s="33">
        <v>145</v>
      </c>
      <c r="R6" s="33">
        <v>175</v>
      </c>
      <c r="S6" s="33">
        <v>472</v>
      </c>
      <c r="T6" s="33">
        <v>138</v>
      </c>
      <c r="U6" s="33">
        <v>179</v>
      </c>
      <c r="V6" s="33">
        <v>205</v>
      </c>
      <c r="W6" s="33">
        <v>234</v>
      </c>
      <c r="X6" s="33">
        <v>191</v>
      </c>
      <c r="Y6" s="33">
        <v>216</v>
      </c>
      <c r="Z6" s="33">
        <v>258</v>
      </c>
      <c r="AA6" s="33">
        <v>244</v>
      </c>
      <c r="AB6" s="33">
        <v>289</v>
      </c>
      <c r="AC6" s="33">
        <v>221</v>
      </c>
      <c r="AD6" s="33">
        <v>194</v>
      </c>
      <c r="AE6" s="33">
        <v>228</v>
      </c>
      <c r="AF6" s="33">
        <v>197</v>
      </c>
      <c r="AG6" s="33">
        <v>310</v>
      </c>
      <c r="AH6" s="33">
        <v>151</v>
      </c>
      <c r="AI6" s="33"/>
      <c r="AJ6" s="33"/>
      <c r="AK6" s="33"/>
      <c r="AL6" s="33"/>
      <c r="AM6" s="34"/>
    </row>
    <row r="7" spans="1:39" ht="28.9" customHeight="1" x14ac:dyDescent="0.2">
      <c r="A7" s="93"/>
      <c r="B7" s="22">
        <v>3</v>
      </c>
      <c r="C7" s="23" t="s">
        <v>26</v>
      </c>
      <c r="D7" s="24" t="s">
        <v>27</v>
      </c>
      <c r="E7" s="24" t="s">
        <v>17</v>
      </c>
      <c r="F7" s="25" t="s">
        <v>18</v>
      </c>
      <c r="G7" s="26" t="s">
        <v>28</v>
      </c>
      <c r="H7" s="27" t="s">
        <v>20</v>
      </c>
      <c r="I7" s="28">
        <v>4935</v>
      </c>
      <c r="J7" s="29">
        <f>P7</f>
        <v>4465</v>
      </c>
      <c r="K7" s="30" t="s">
        <v>21</v>
      </c>
      <c r="L7" s="30" t="s">
        <v>22</v>
      </c>
      <c r="M7" s="30" t="s">
        <v>21</v>
      </c>
      <c r="N7" s="29">
        <f>I7</f>
        <v>4935</v>
      </c>
      <c r="O7" s="35" t="s">
        <v>23</v>
      </c>
      <c r="P7" s="32">
        <v>4465</v>
      </c>
      <c r="Q7" s="33">
        <v>5048</v>
      </c>
      <c r="R7" s="33">
        <v>5130</v>
      </c>
      <c r="S7" s="33">
        <v>4877</v>
      </c>
      <c r="T7" s="33">
        <v>5043</v>
      </c>
      <c r="U7" s="33">
        <v>5161</v>
      </c>
      <c r="V7" s="33">
        <v>5182</v>
      </c>
      <c r="W7" s="33">
        <v>5152</v>
      </c>
      <c r="X7" s="33">
        <v>5280</v>
      </c>
      <c r="Y7" s="33">
        <v>5319</v>
      </c>
      <c r="Z7" s="33">
        <v>5302</v>
      </c>
      <c r="AA7" s="33">
        <v>5279</v>
      </c>
      <c r="AB7" s="33">
        <v>5272</v>
      </c>
      <c r="AC7" s="33">
        <v>5239</v>
      </c>
      <c r="AD7" s="33">
        <v>5274</v>
      </c>
      <c r="AE7" s="33">
        <v>5248</v>
      </c>
      <c r="AF7" s="33">
        <v>5191</v>
      </c>
      <c r="AG7" s="33">
        <v>5072</v>
      </c>
      <c r="AH7" s="33">
        <v>5129</v>
      </c>
      <c r="AI7" s="33"/>
      <c r="AJ7" s="33"/>
      <c r="AK7" s="33"/>
      <c r="AL7" s="33"/>
      <c r="AM7" s="34"/>
    </row>
    <row r="8" spans="1:39" ht="28.9" customHeight="1" x14ac:dyDescent="0.2">
      <c r="A8" s="93"/>
      <c r="B8" s="36">
        <v>4</v>
      </c>
      <c r="C8" s="37" t="s">
        <v>29</v>
      </c>
      <c r="D8" s="38" t="s">
        <v>30</v>
      </c>
      <c r="E8" s="38" t="s">
        <v>17</v>
      </c>
      <c r="F8" s="39" t="s">
        <v>18</v>
      </c>
      <c r="G8" s="40" t="s">
        <v>31</v>
      </c>
      <c r="H8" s="41" t="s">
        <v>23</v>
      </c>
      <c r="I8" s="42">
        <v>0.9</v>
      </c>
      <c r="J8" s="43">
        <f>I8</f>
        <v>0.9</v>
      </c>
      <c r="K8" s="44" t="s">
        <v>21</v>
      </c>
      <c r="L8" s="44" t="s">
        <v>22</v>
      </c>
      <c r="M8" s="44" t="s">
        <v>21</v>
      </c>
      <c r="N8" s="43">
        <f>P8</f>
        <v>1</v>
      </c>
      <c r="O8" s="45" t="s">
        <v>20</v>
      </c>
      <c r="P8" s="46">
        <v>1</v>
      </c>
      <c r="Q8" s="47">
        <f t="shared" ref="Q8:AL8" si="0">Q6/Q5</f>
        <v>0.59426229508196726</v>
      </c>
      <c r="R8" s="47">
        <f t="shared" si="0"/>
        <v>0.68359375</v>
      </c>
      <c r="S8" s="47">
        <f t="shared" si="0"/>
        <v>2.1454545454545455</v>
      </c>
      <c r="T8" s="47">
        <f t="shared" si="0"/>
        <v>0.45394736842105265</v>
      </c>
      <c r="U8" s="47">
        <f t="shared" si="0"/>
        <v>0.60269360269360273</v>
      </c>
      <c r="V8" s="47">
        <f t="shared" si="0"/>
        <v>0.90707964601769908</v>
      </c>
      <c r="W8" s="47">
        <f t="shared" si="0"/>
        <v>1.1470588235294117</v>
      </c>
      <c r="X8" s="47">
        <f t="shared" si="0"/>
        <v>0.60062893081761004</v>
      </c>
      <c r="Y8" s="47">
        <f t="shared" si="0"/>
        <v>0.85375494071146241</v>
      </c>
      <c r="Z8" s="47">
        <f t="shared" si="0"/>
        <v>1.0705394190871369</v>
      </c>
      <c r="AA8" s="47">
        <f t="shared" si="0"/>
        <v>1.1141552511415524</v>
      </c>
      <c r="AB8" s="47">
        <f t="shared" si="0"/>
        <v>1.6514285714285715</v>
      </c>
      <c r="AC8" s="47">
        <f t="shared" si="0"/>
        <v>1.175531914893617</v>
      </c>
      <c r="AD8" s="47">
        <f t="shared" si="0"/>
        <v>0.84716157205240172</v>
      </c>
      <c r="AE8" s="47">
        <f t="shared" si="0"/>
        <v>1.1287128712871286</v>
      </c>
      <c r="AF8" s="47">
        <f t="shared" si="0"/>
        <v>1.3401360544217686</v>
      </c>
      <c r="AG8" s="47">
        <f t="shared" si="0"/>
        <v>1.6145833333333333</v>
      </c>
      <c r="AH8" s="47">
        <f t="shared" si="0"/>
        <v>0.72248803827751196</v>
      </c>
      <c r="AI8" s="47" t="e">
        <f t="shared" si="0"/>
        <v>#DIV/0!</v>
      </c>
      <c r="AJ8" s="47" t="e">
        <f t="shared" si="0"/>
        <v>#DIV/0!</v>
      </c>
      <c r="AK8" s="47" t="e">
        <f t="shared" si="0"/>
        <v>#DIV/0!</v>
      </c>
      <c r="AL8" s="47" t="e">
        <f t="shared" si="0"/>
        <v>#DIV/0!</v>
      </c>
      <c r="AM8" s="48"/>
    </row>
    <row r="9" spans="1:39" ht="12.75" customHeight="1" x14ac:dyDescent="0.2">
      <c r="A9" s="93" t="s">
        <v>32</v>
      </c>
      <c r="B9" s="94" t="s">
        <v>33</v>
      </c>
      <c r="C9" s="94"/>
      <c r="D9" s="94"/>
      <c r="E9" s="94"/>
      <c r="F9" s="94"/>
      <c r="G9" s="94"/>
      <c r="H9" s="95" t="s">
        <v>34</v>
      </c>
      <c r="I9" s="95"/>
      <c r="J9" s="95"/>
      <c r="K9" s="95"/>
      <c r="L9" s="95"/>
      <c r="M9" s="95"/>
      <c r="N9" s="95"/>
      <c r="O9" s="95"/>
      <c r="P9" s="95"/>
      <c r="Q9" s="49">
        <v>43516</v>
      </c>
      <c r="R9" s="49">
        <v>43536</v>
      </c>
      <c r="S9" s="49">
        <v>43567</v>
      </c>
      <c r="T9" s="49">
        <v>43608</v>
      </c>
      <c r="U9" s="49">
        <v>43628</v>
      </c>
      <c r="V9" s="49">
        <v>43661</v>
      </c>
      <c r="W9" s="49">
        <v>43691</v>
      </c>
      <c r="X9" s="49">
        <v>43720</v>
      </c>
      <c r="Y9" s="49">
        <v>43752</v>
      </c>
      <c r="Z9" s="49">
        <v>43770</v>
      </c>
      <c r="AA9" s="49">
        <v>43811</v>
      </c>
      <c r="AB9" s="49">
        <v>43846</v>
      </c>
      <c r="AC9" s="49">
        <v>43871</v>
      </c>
      <c r="AD9" s="49">
        <v>43902</v>
      </c>
      <c r="AE9" s="49">
        <v>43937</v>
      </c>
      <c r="AF9" s="49">
        <v>43963</v>
      </c>
      <c r="AG9" s="49">
        <v>43998</v>
      </c>
      <c r="AH9" s="49">
        <v>44034</v>
      </c>
      <c r="AI9" s="49"/>
      <c r="AJ9" s="49"/>
      <c r="AK9" s="49"/>
      <c r="AL9" s="49"/>
      <c r="AM9" s="21"/>
    </row>
    <row r="10" spans="1:39" ht="14.25" customHeight="1" x14ac:dyDescent="0.2">
      <c r="A10" s="93"/>
      <c r="B10" s="96">
        <v>5</v>
      </c>
      <c r="C10" s="97" t="s">
        <v>35</v>
      </c>
      <c r="D10" s="98" t="s">
        <v>36</v>
      </c>
      <c r="E10" s="98" t="s">
        <v>17</v>
      </c>
      <c r="F10" s="99" t="s">
        <v>18</v>
      </c>
      <c r="G10" s="100" t="s">
        <v>37</v>
      </c>
      <c r="H10" s="27" t="s">
        <v>20</v>
      </c>
      <c r="I10" s="50">
        <v>45</v>
      </c>
      <c r="J10" s="29">
        <f>P10</f>
        <v>30</v>
      </c>
      <c r="K10" s="30" t="s">
        <v>21</v>
      </c>
      <c r="L10" s="30" t="s">
        <v>22</v>
      </c>
      <c r="M10" s="30" t="s">
        <v>21</v>
      </c>
      <c r="N10" s="29">
        <f>I10</f>
        <v>45</v>
      </c>
      <c r="O10" s="35" t="s">
        <v>23</v>
      </c>
      <c r="P10" s="51">
        <v>30</v>
      </c>
      <c r="Q10" s="52">
        <f t="shared" ref="Q10:AA10" si="1">IF(Q11&lt;&gt;""&amp;Q9&lt;&gt;"",Q9-Q11,"")</f>
        <v>1014</v>
      </c>
      <c r="R10" s="52">
        <f t="shared" si="1"/>
        <v>1034</v>
      </c>
      <c r="S10" s="52">
        <f t="shared" si="1"/>
        <v>519</v>
      </c>
      <c r="T10" s="52">
        <f t="shared" si="1"/>
        <v>560</v>
      </c>
      <c r="U10" s="52">
        <f t="shared" si="1"/>
        <v>580</v>
      </c>
      <c r="V10" s="52">
        <f t="shared" si="1"/>
        <v>580</v>
      </c>
      <c r="W10" s="52">
        <f t="shared" si="1"/>
        <v>567</v>
      </c>
      <c r="X10" s="52">
        <f t="shared" si="1"/>
        <v>606</v>
      </c>
      <c r="Y10" s="52">
        <f t="shared" si="1"/>
        <v>638</v>
      </c>
      <c r="Z10" s="52">
        <f t="shared" si="1"/>
        <v>656</v>
      </c>
      <c r="AA10" s="52">
        <f t="shared" si="1"/>
        <v>742</v>
      </c>
      <c r="AB10" s="52">
        <v>741</v>
      </c>
      <c r="AC10" s="52">
        <f>IF(AC11&lt;&gt;""&amp;AC9&lt;&gt;"",AC9-AC11,"")</f>
        <v>802</v>
      </c>
      <c r="AD10" s="52">
        <f>IF(AD11&lt;&gt;""&amp;AD9&lt;&gt;"",AD9-AD11,"")</f>
        <v>833</v>
      </c>
      <c r="AE10" s="52">
        <v>752</v>
      </c>
      <c r="AF10" s="52">
        <f>IF(AF11&lt;&gt;""&amp;AF9&lt;&gt;"",AF9-AF11,"")</f>
        <v>894</v>
      </c>
      <c r="AG10" s="52">
        <v>718</v>
      </c>
      <c r="AH10" s="52">
        <f>IF(AH11&lt;&gt;""&amp;AH9&lt;&gt;"",AH9-AH11,"")</f>
        <v>965</v>
      </c>
      <c r="AI10" s="52"/>
      <c r="AJ10" s="52"/>
      <c r="AK10" s="52"/>
      <c r="AL10" s="52"/>
      <c r="AM10" s="101"/>
    </row>
    <row r="11" spans="1:39" ht="13.9" customHeight="1" x14ac:dyDescent="0.2">
      <c r="A11" s="93"/>
      <c r="B11" s="96"/>
      <c r="C11" s="97"/>
      <c r="D11" s="98"/>
      <c r="E11" s="98"/>
      <c r="F11" s="99"/>
      <c r="G11" s="100"/>
      <c r="H11" s="102" t="s">
        <v>38</v>
      </c>
      <c r="I11" s="102"/>
      <c r="J11" s="102"/>
      <c r="K11" s="102"/>
      <c r="L11" s="102"/>
      <c r="M11" s="102"/>
      <c r="N11" s="102"/>
      <c r="O11" s="102"/>
      <c r="P11" s="102"/>
      <c r="Q11" s="54">
        <v>42502</v>
      </c>
      <c r="R11" s="54">
        <v>42502</v>
      </c>
      <c r="S11" s="54">
        <v>43048</v>
      </c>
      <c r="T11" s="54">
        <v>43048</v>
      </c>
      <c r="U11" s="54">
        <v>43048</v>
      </c>
      <c r="V11" s="54">
        <v>43081</v>
      </c>
      <c r="W11" s="54">
        <v>43124</v>
      </c>
      <c r="X11" s="54">
        <v>43114</v>
      </c>
      <c r="Y11" s="54">
        <v>43114</v>
      </c>
      <c r="Z11" s="54">
        <v>43114</v>
      </c>
      <c r="AA11" s="54">
        <v>43069</v>
      </c>
      <c r="AB11" s="54">
        <v>43069</v>
      </c>
      <c r="AC11" s="54">
        <v>43069</v>
      </c>
      <c r="AD11" s="54">
        <v>43069</v>
      </c>
      <c r="AE11" s="54">
        <v>43069</v>
      </c>
      <c r="AF11" s="54">
        <v>43069</v>
      </c>
      <c r="AG11" s="54">
        <v>43069</v>
      </c>
      <c r="AH11" s="54">
        <v>43069</v>
      </c>
      <c r="AI11" s="54"/>
      <c r="AJ11" s="54"/>
      <c r="AK11" s="54"/>
      <c r="AL11" s="54"/>
      <c r="AM11" s="101"/>
    </row>
    <row r="12" spans="1:39" ht="14.25" customHeight="1" x14ac:dyDescent="0.2">
      <c r="A12" s="93"/>
      <c r="B12" s="96">
        <v>7</v>
      </c>
      <c r="C12" s="97" t="s">
        <v>39</v>
      </c>
      <c r="D12" s="99" t="s">
        <v>40</v>
      </c>
      <c r="E12" s="98" t="s">
        <v>17</v>
      </c>
      <c r="F12" s="99" t="s">
        <v>18</v>
      </c>
      <c r="G12" s="100" t="s">
        <v>41</v>
      </c>
      <c r="H12" s="27" t="s">
        <v>20</v>
      </c>
      <c r="I12" s="50">
        <v>90</v>
      </c>
      <c r="J12" s="29">
        <f>P12</f>
        <v>60</v>
      </c>
      <c r="K12" s="30" t="s">
        <v>21</v>
      </c>
      <c r="L12" s="30" t="s">
        <v>22</v>
      </c>
      <c r="M12" s="30" t="s">
        <v>21</v>
      </c>
      <c r="N12" s="29">
        <f>I12</f>
        <v>90</v>
      </c>
      <c r="O12" s="35" t="s">
        <v>23</v>
      </c>
      <c r="P12" s="51">
        <v>60</v>
      </c>
      <c r="Q12" s="52">
        <f t="shared" ref="Q12:AL12" si="2">IF(Q13&lt;&gt;""&amp;Q9&lt;&gt;"",Q13-Q9,"")</f>
        <v>512</v>
      </c>
      <c r="R12" s="52">
        <f t="shared" si="2"/>
        <v>539</v>
      </c>
      <c r="S12" s="52">
        <f t="shared" si="2"/>
        <v>509</v>
      </c>
      <c r="T12" s="52">
        <f t="shared" si="2"/>
        <v>468</v>
      </c>
      <c r="U12" s="52">
        <f t="shared" si="2"/>
        <v>449</v>
      </c>
      <c r="V12" s="52">
        <f t="shared" si="2"/>
        <v>429</v>
      </c>
      <c r="W12" s="52">
        <f t="shared" si="2"/>
        <v>420</v>
      </c>
      <c r="X12" s="52">
        <f t="shared" si="2"/>
        <v>446</v>
      </c>
      <c r="Y12" s="52">
        <f t="shared" si="2"/>
        <v>512</v>
      </c>
      <c r="Z12" s="52">
        <f t="shared" si="2"/>
        <v>495</v>
      </c>
      <c r="AA12" s="52">
        <f t="shared" si="2"/>
        <v>552</v>
      </c>
      <c r="AB12" s="52">
        <f t="shared" si="2"/>
        <v>517</v>
      </c>
      <c r="AC12" s="52">
        <f t="shared" si="2"/>
        <v>526</v>
      </c>
      <c r="AD12" s="52">
        <f t="shared" si="2"/>
        <v>574</v>
      </c>
      <c r="AE12" s="52">
        <f t="shared" si="2"/>
        <v>539</v>
      </c>
      <c r="AF12" s="52">
        <f t="shared" si="2"/>
        <v>513</v>
      </c>
      <c r="AG12" s="52">
        <f t="shared" si="2"/>
        <v>490</v>
      </c>
      <c r="AH12" s="52">
        <f t="shared" si="2"/>
        <v>490</v>
      </c>
      <c r="AI12" s="52">
        <f t="shared" si="2"/>
        <v>0</v>
      </c>
      <c r="AJ12" s="52">
        <f t="shared" si="2"/>
        <v>0</v>
      </c>
      <c r="AK12" s="52">
        <f t="shared" si="2"/>
        <v>0</v>
      </c>
      <c r="AL12" s="52">
        <f t="shared" si="2"/>
        <v>0</v>
      </c>
      <c r="AM12" s="101"/>
    </row>
    <row r="13" spans="1:39" ht="12.75" customHeight="1" x14ac:dyDescent="0.2">
      <c r="A13" s="93"/>
      <c r="B13" s="96"/>
      <c r="C13" s="97"/>
      <c r="D13" s="99"/>
      <c r="E13" s="98"/>
      <c r="F13" s="99"/>
      <c r="G13" s="100"/>
      <c r="H13" s="102" t="s">
        <v>42</v>
      </c>
      <c r="I13" s="102"/>
      <c r="J13" s="102"/>
      <c r="K13" s="102"/>
      <c r="L13" s="102"/>
      <c r="M13" s="102"/>
      <c r="N13" s="102"/>
      <c r="O13" s="102"/>
      <c r="P13" s="102"/>
      <c r="Q13" s="54">
        <v>44028</v>
      </c>
      <c r="R13" s="54">
        <v>44075</v>
      </c>
      <c r="S13" s="54">
        <v>44076</v>
      </c>
      <c r="T13" s="54">
        <v>44076</v>
      </c>
      <c r="U13" s="54">
        <v>44077</v>
      </c>
      <c r="V13" s="54">
        <v>44090</v>
      </c>
      <c r="W13" s="54">
        <v>44111</v>
      </c>
      <c r="X13" s="54">
        <v>44166</v>
      </c>
      <c r="Y13" s="54">
        <v>44264</v>
      </c>
      <c r="Z13" s="54">
        <v>44265</v>
      </c>
      <c r="AA13" s="54">
        <v>44363</v>
      </c>
      <c r="AB13" s="54">
        <v>44363</v>
      </c>
      <c r="AC13" s="54">
        <v>44397</v>
      </c>
      <c r="AD13" s="54">
        <v>44476</v>
      </c>
      <c r="AE13" s="54">
        <v>44476</v>
      </c>
      <c r="AF13" s="54">
        <v>44476</v>
      </c>
      <c r="AG13" s="54">
        <v>44488</v>
      </c>
      <c r="AH13" s="54">
        <v>44524</v>
      </c>
      <c r="AI13" s="54"/>
      <c r="AJ13" s="54"/>
      <c r="AK13" s="54"/>
      <c r="AL13" s="54"/>
      <c r="AM13" s="101"/>
    </row>
    <row r="14" spans="1:39" ht="22.5" customHeight="1" x14ac:dyDescent="0.2">
      <c r="A14" s="93"/>
      <c r="B14" s="96">
        <v>8</v>
      </c>
      <c r="C14" s="97" t="s">
        <v>43</v>
      </c>
      <c r="D14" s="99" t="s">
        <v>44</v>
      </c>
      <c r="E14" s="98" t="s">
        <v>17</v>
      </c>
      <c r="F14" s="99" t="s">
        <v>18</v>
      </c>
      <c r="G14" s="100" t="s">
        <v>45</v>
      </c>
      <c r="H14" s="27" t="s">
        <v>20</v>
      </c>
      <c r="I14" s="50">
        <v>7</v>
      </c>
      <c r="J14" s="29">
        <f>P14</f>
        <v>5</v>
      </c>
      <c r="K14" s="30" t="s">
        <v>21</v>
      </c>
      <c r="L14" s="30" t="s">
        <v>22</v>
      </c>
      <c r="M14" s="30" t="s">
        <v>21</v>
      </c>
      <c r="N14" s="29">
        <f>I14</f>
        <v>7</v>
      </c>
      <c r="O14" s="35" t="s">
        <v>23</v>
      </c>
      <c r="P14" s="51">
        <v>5</v>
      </c>
      <c r="Q14" s="52">
        <f t="shared" ref="Q14:AL14" si="3">IF(Q15&lt;&gt;""&amp;Q9&lt;&gt;"",Q9-Q15,"")</f>
        <v>21</v>
      </c>
      <c r="R14" s="52">
        <f t="shared" si="3"/>
        <v>25</v>
      </c>
      <c r="S14" s="52">
        <f t="shared" si="3"/>
        <v>25</v>
      </c>
      <c r="T14" s="52">
        <f t="shared" si="3"/>
        <v>49</v>
      </c>
      <c r="U14" s="52">
        <f t="shared" si="3"/>
        <v>14</v>
      </c>
      <c r="V14" s="52">
        <f t="shared" si="3"/>
        <v>27</v>
      </c>
      <c r="W14" s="52">
        <f t="shared" si="3"/>
        <v>2</v>
      </c>
      <c r="X14" s="52">
        <f t="shared" si="3"/>
        <v>2</v>
      </c>
      <c r="Y14" s="52">
        <f t="shared" si="3"/>
        <v>5</v>
      </c>
      <c r="Z14" s="52">
        <f t="shared" si="3"/>
        <v>7</v>
      </c>
      <c r="AA14" s="52">
        <f t="shared" si="3"/>
        <v>14</v>
      </c>
      <c r="AB14" s="52">
        <f t="shared" si="3"/>
        <v>6</v>
      </c>
      <c r="AC14" s="52">
        <f t="shared" si="3"/>
        <v>5</v>
      </c>
      <c r="AD14" s="52">
        <f t="shared" si="3"/>
        <v>1</v>
      </c>
      <c r="AE14" s="52">
        <f t="shared" si="3"/>
        <v>13</v>
      </c>
      <c r="AF14" s="52">
        <f t="shared" si="3"/>
        <v>78</v>
      </c>
      <c r="AG14" s="52">
        <f t="shared" si="3"/>
        <v>-1</v>
      </c>
      <c r="AH14" s="52">
        <f t="shared" si="3"/>
        <v>0</v>
      </c>
      <c r="AI14" s="52">
        <f t="shared" si="3"/>
        <v>0</v>
      </c>
      <c r="AJ14" s="52">
        <f t="shared" si="3"/>
        <v>0</v>
      </c>
      <c r="AK14" s="52">
        <f t="shared" si="3"/>
        <v>0</v>
      </c>
      <c r="AL14" s="52">
        <f t="shared" si="3"/>
        <v>0</v>
      </c>
      <c r="AM14" s="101"/>
    </row>
    <row r="15" spans="1:39" ht="12.75" customHeight="1" x14ac:dyDescent="0.2">
      <c r="A15" s="93"/>
      <c r="B15" s="96"/>
      <c r="C15" s="97"/>
      <c r="D15" s="99"/>
      <c r="E15" s="98"/>
      <c r="F15" s="99"/>
      <c r="G15" s="100"/>
      <c r="H15" s="102" t="s">
        <v>46</v>
      </c>
      <c r="I15" s="102"/>
      <c r="J15" s="102"/>
      <c r="K15" s="102"/>
      <c r="L15" s="102"/>
      <c r="M15" s="102"/>
      <c r="N15" s="102"/>
      <c r="O15" s="102"/>
      <c r="P15" s="102"/>
      <c r="Q15" s="54">
        <v>43495</v>
      </c>
      <c r="R15" s="54">
        <v>43511</v>
      </c>
      <c r="S15" s="54">
        <v>43542</v>
      </c>
      <c r="T15" s="54">
        <v>43559</v>
      </c>
      <c r="U15" s="54">
        <v>43614</v>
      </c>
      <c r="V15" s="54">
        <v>43634</v>
      </c>
      <c r="W15" s="54">
        <v>43689</v>
      </c>
      <c r="X15" s="54">
        <v>43718</v>
      </c>
      <c r="Y15" s="54">
        <v>43747</v>
      </c>
      <c r="Z15" s="54">
        <v>43763</v>
      </c>
      <c r="AA15" s="54">
        <v>43797</v>
      </c>
      <c r="AB15" s="54">
        <v>43840</v>
      </c>
      <c r="AC15" s="54">
        <v>43866</v>
      </c>
      <c r="AD15" s="54">
        <v>43901</v>
      </c>
      <c r="AE15" s="54">
        <v>43924</v>
      </c>
      <c r="AF15" s="54">
        <v>43885</v>
      </c>
      <c r="AG15" s="54">
        <v>43999</v>
      </c>
      <c r="AH15" s="54">
        <v>44034</v>
      </c>
      <c r="AI15" s="54"/>
      <c r="AJ15" s="54"/>
      <c r="AK15" s="54"/>
      <c r="AL15" s="54"/>
      <c r="AM15" s="101"/>
    </row>
    <row r="16" spans="1:39" ht="14.25" customHeight="1" x14ac:dyDescent="0.2">
      <c r="A16" s="93"/>
      <c r="B16" s="103">
        <v>9</v>
      </c>
      <c r="C16" s="104" t="s">
        <v>47</v>
      </c>
      <c r="D16" s="105" t="s">
        <v>48</v>
      </c>
      <c r="E16" s="105" t="s">
        <v>17</v>
      </c>
      <c r="F16" s="106" t="s">
        <v>18</v>
      </c>
      <c r="G16" s="107" t="s">
        <v>45</v>
      </c>
      <c r="H16" s="27" t="s">
        <v>20</v>
      </c>
      <c r="I16" s="50">
        <v>15</v>
      </c>
      <c r="J16" s="29">
        <f>P16</f>
        <v>10</v>
      </c>
      <c r="K16" s="30" t="s">
        <v>21</v>
      </c>
      <c r="L16" s="30" t="s">
        <v>22</v>
      </c>
      <c r="M16" s="30" t="s">
        <v>21</v>
      </c>
      <c r="N16" s="29">
        <f>I16</f>
        <v>15</v>
      </c>
      <c r="O16" s="35" t="s">
        <v>23</v>
      </c>
      <c r="P16" s="51">
        <v>10</v>
      </c>
      <c r="Q16" s="52">
        <f t="shared" ref="Q16:AL16" si="4">IF(Q17&lt;&gt;""&amp;Q9&lt;&gt;"",Q9-Q17,"")</f>
        <v>341</v>
      </c>
      <c r="R16" s="52">
        <f t="shared" si="4"/>
        <v>487</v>
      </c>
      <c r="S16" s="52">
        <f t="shared" si="4"/>
        <v>675</v>
      </c>
      <c r="T16" s="52">
        <f t="shared" si="4"/>
        <v>458</v>
      </c>
      <c r="U16" s="52">
        <f t="shared" si="4"/>
        <v>119</v>
      </c>
      <c r="V16" s="52">
        <f t="shared" si="4"/>
        <v>67</v>
      </c>
      <c r="W16" s="52">
        <f t="shared" si="4"/>
        <v>78</v>
      </c>
      <c r="X16" s="52">
        <f t="shared" si="4"/>
        <v>86</v>
      </c>
      <c r="Y16" s="52">
        <f t="shared" si="4"/>
        <v>249</v>
      </c>
      <c r="Z16" s="52">
        <f t="shared" si="4"/>
        <v>74</v>
      </c>
      <c r="AA16" s="52">
        <f t="shared" si="4"/>
        <v>80</v>
      </c>
      <c r="AB16" s="52">
        <f t="shared" si="4"/>
        <v>300</v>
      </c>
      <c r="AC16" s="52">
        <f t="shared" si="4"/>
        <v>186</v>
      </c>
      <c r="AD16" s="52">
        <f t="shared" si="4"/>
        <v>380</v>
      </c>
      <c r="AE16" s="52">
        <f t="shared" si="4"/>
        <v>444</v>
      </c>
      <c r="AF16" s="52">
        <f t="shared" si="4"/>
        <v>985</v>
      </c>
      <c r="AG16" s="52">
        <f t="shared" si="4"/>
        <v>511</v>
      </c>
      <c r="AH16" s="52">
        <f t="shared" si="4"/>
        <v>757</v>
      </c>
      <c r="AI16" s="52">
        <f t="shared" si="4"/>
        <v>0</v>
      </c>
      <c r="AJ16" s="52">
        <f t="shared" si="4"/>
        <v>0</v>
      </c>
      <c r="AK16" s="52">
        <f t="shared" si="4"/>
        <v>0</v>
      </c>
      <c r="AL16" s="52">
        <f t="shared" si="4"/>
        <v>0</v>
      </c>
      <c r="AM16" s="108"/>
    </row>
    <row r="17" spans="1:39" ht="12.75" customHeight="1" x14ac:dyDescent="0.2">
      <c r="A17" s="93"/>
      <c r="B17" s="103"/>
      <c r="C17" s="104"/>
      <c r="D17" s="105"/>
      <c r="E17" s="105"/>
      <c r="F17" s="106"/>
      <c r="G17" s="107"/>
      <c r="H17" s="109" t="s">
        <v>49</v>
      </c>
      <c r="I17" s="109"/>
      <c r="J17" s="109"/>
      <c r="K17" s="109"/>
      <c r="L17" s="109"/>
      <c r="M17" s="109"/>
      <c r="N17" s="109"/>
      <c r="O17" s="109"/>
      <c r="P17" s="109"/>
      <c r="Q17" s="55">
        <v>43175</v>
      </c>
      <c r="R17" s="55">
        <v>43049</v>
      </c>
      <c r="S17" s="55">
        <v>42892</v>
      </c>
      <c r="T17" s="55">
        <v>43150</v>
      </c>
      <c r="U17" s="55">
        <v>43509</v>
      </c>
      <c r="V17" s="55">
        <v>43594</v>
      </c>
      <c r="W17" s="55">
        <v>43613</v>
      </c>
      <c r="X17" s="55">
        <v>43634</v>
      </c>
      <c r="Y17" s="55">
        <v>43503</v>
      </c>
      <c r="Z17" s="55">
        <v>43696</v>
      </c>
      <c r="AA17" s="55">
        <v>43731</v>
      </c>
      <c r="AB17" s="55">
        <v>43546</v>
      </c>
      <c r="AC17" s="55">
        <v>43685</v>
      </c>
      <c r="AD17" s="55">
        <v>43522</v>
      </c>
      <c r="AE17" s="55">
        <v>43493</v>
      </c>
      <c r="AF17" s="55">
        <v>42978</v>
      </c>
      <c r="AG17" s="55">
        <v>43487</v>
      </c>
      <c r="AH17" s="55">
        <v>43277</v>
      </c>
      <c r="AI17" s="55"/>
      <c r="AJ17" s="55"/>
      <c r="AK17" s="55"/>
      <c r="AL17" s="55"/>
      <c r="AM17" s="108"/>
    </row>
    <row r="18" spans="1:39" ht="12.75" customHeight="1" x14ac:dyDescent="0.2">
      <c r="A18" s="110" t="s">
        <v>50</v>
      </c>
      <c r="B18" s="111">
        <v>10</v>
      </c>
      <c r="C18" s="112" t="s">
        <v>51</v>
      </c>
      <c r="D18" s="112" t="s">
        <v>52</v>
      </c>
      <c r="E18" s="112" t="s">
        <v>17</v>
      </c>
      <c r="F18" s="112" t="s">
        <v>18</v>
      </c>
      <c r="G18" s="112" t="s">
        <v>41</v>
      </c>
      <c r="H18" s="14" t="s">
        <v>23</v>
      </c>
      <c r="I18" s="56">
        <v>0.6</v>
      </c>
      <c r="J18" s="57">
        <f>I18</f>
        <v>0.6</v>
      </c>
      <c r="K18" s="17" t="s">
        <v>21</v>
      </c>
      <c r="L18" s="17" t="s">
        <v>22</v>
      </c>
      <c r="M18" s="17" t="s">
        <v>21</v>
      </c>
      <c r="N18" s="57">
        <f>P18</f>
        <v>0.75</v>
      </c>
      <c r="O18" s="58" t="s">
        <v>20</v>
      </c>
      <c r="P18" s="59">
        <v>0.75</v>
      </c>
      <c r="Q18" s="60">
        <f t="shared" ref="Q18:AL18" si="5">Q20/Q19</f>
        <v>0.63829787234042556</v>
      </c>
      <c r="R18" s="60">
        <f t="shared" si="5"/>
        <v>0.55855855855855852</v>
      </c>
      <c r="S18" s="60">
        <f t="shared" si="5"/>
        <v>0.49523809523809526</v>
      </c>
      <c r="T18" s="60">
        <f t="shared" si="5"/>
        <v>0.53623188405797106</v>
      </c>
      <c r="U18" s="60">
        <f t="shared" si="5"/>
        <v>0.59259259259259256</v>
      </c>
      <c r="V18" s="60">
        <f t="shared" si="5"/>
        <v>0.63888888888888884</v>
      </c>
      <c r="W18" s="60">
        <f t="shared" si="5"/>
        <v>0.4838709677419355</v>
      </c>
      <c r="X18" s="60">
        <f t="shared" si="5"/>
        <v>0.63749999999999996</v>
      </c>
      <c r="Y18" s="60">
        <f t="shared" si="5"/>
        <v>0.56140350877192979</v>
      </c>
      <c r="Z18" s="60">
        <f t="shared" si="5"/>
        <v>0.53289473684210531</v>
      </c>
      <c r="AA18" s="60">
        <f t="shared" si="5"/>
        <v>0.46721311475409838</v>
      </c>
      <c r="AB18" s="60">
        <f t="shared" si="5"/>
        <v>0.51851851851851849</v>
      </c>
      <c r="AC18" s="60">
        <f t="shared" si="5"/>
        <v>0.53398058252427183</v>
      </c>
      <c r="AD18" s="60">
        <f t="shared" si="5"/>
        <v>0.64227642276422769</v>
      </c>
      <c r="AE18" s="60">
        <f t="shared" si="5"/>
        <v>0.3300970873786408</v>
      </c>
      <c r="AF18" s="60">
        <f t="shared" si="5"/>
        <v>0.04</v>
      </c>
      <c r="AG18" s="60">
        <f t="shared" si="5"/>
        <v>8.6206896551724137E-3</v>
      </c>
      <c r="AH18" s="60">
        <f t="shared" si="5"/>
        <v>3.3333333333333333E-2</v>
      </c>
      <c r="AI18" s="60" t="e">
        <f t="shared" si="5"/>
        <v>#DIV/0!</v>
      </c>
      <c r="AJ18" s="60" t="e">
        <f t="shared" si="5"/>
        <v>#DIV/0!</v>
      </c>
      <c r="AK18" s="60" t="e">
        <f t="shared" si="5"/>
        <v>#DIV/0!</v>
      </c>
      <c r="AL18" s="60" t="e">
        <f t="shared" si="5"/>
        <v>#DIV/0!</v>
      </c>
      <c r="AM18" s="61"/>
    </row>
    <row r="19" spans="1:39" ht="12.75" customHeight="1" x14ac:dyDescent="0.2">
      <c r="A19" s="110"/>
      <c r="B19" s="111"/>
      <c r="C19" s="112"/>
      <c r="D19" s="112"/>
      <c r="E19" s="112"/>
      <c r="F19" s="112"/>
      <c r="G19" s="112"/>
      <c r="H19" s="102" t="s">
        <v>53</v>
      </c>
      <c r="I19" s="102"/>
      <c r="J19" s="102"/>
      <c r="K19" s="102"/>
      <c r="L19" s="102"/>
      <c r="M19" s="102"/>
      <c r="N19" s="102"/>
      <c r="O19" s="102"/>
      <c r="P19" s="102"/>
      <c r="Q19" s="52">
        <v>94</v>
      </c>
      <c r="R19" s="52">
        <v>111</v>
      </c>
      <c r="S19" s="52">
        <v>105</v>
      </c>
      <c r="T19" s="52">
        <v>69</v>
      </c>
      <c r="U19" s="52">
        <v>81</v>
      </c>
      <c r="V19" s="52">
        <v>72</v>
      </c>
      <c r="W19" s="52">
        <v>93</v>
      </c>
      <c r="X19" s="62">
        <v>80</v>
      </c>
      <c r="Y19" s="62">
        <v>114</v>
      </c>
      <c r="Z19" s="62">
        <v>152</v>
      </c>
      <c r="AA19" s="62">
        <v>122</v>
      </c>
      <c r="AB19" s="62">
        <v>81</v>
      </c>
      <c r="AC19" s="62">
        <v>103</v>
      </c>
      <c r="AD19" s="62">
        <v>123</v>
      </c>
      <c r="AE19" s="62">
        <v>103</v>
      </c>
      <c r="AF19" s="62">
        <v>100</v>
      </c>
      <c r="AG19" s="62">
        <v>116</v>
      </c>
      <c r="AH19" s="84">
        <v>120</v>
      </c>
      <c r="AI19" s="62"/>
      <c r="AJ19" s="62"/>
      <c r="AK19" s="62"/>
      <c r="AL19" s="62"/>
      <c r="AM19" s="53"/>
    </row>
    <row r="20" spans="1:39" ht="12.75" customHeight="1" x14ac:dyDescent="0.2">
      <c r="A20" s="110"/>
      <c r="B20" s="111"/>
      <c r="C20" s="112"/>
      <c r="D20" s="112"/>
      <c r="E20" s="112"/>
      <c r="F20" s="112"/>
      <c r="G20" s="112"/>
      <c r="H20" s="102" t="s">
        <v>54</v>
      </c>
      <c r="I20" s="102"/>
      <c r="J20" s="102"/>
      <c r="K20" s="102"/>
      <c r="L20" s="102"/>
      <c r="M20" s="102"/>
      <c r="N20" s="102"/>
      <c r="O20" s="102"/>
      <c r="P20" s="102"/>
      <c r="Q20" s="52">
        <v>60</v>
      </c>
      <c r="R20" s="52">
        <v>62</v>
      </c>
      <c r="S20" s="52">
        <v>52</v>
      </c>
      <c r="T20" s="52">
        <v>37</v>
      </c>
      <c r="U20" s="52">
        <v>48</v>
      </c>
      <c r="V20" s="52">
        <v>46</v>
      </c>
      <c r="W20" s="52">
        <v>45</v>
      </c>
      <c r="X20" s="62">
        <v>51</v>
      </c>
      <c r="Y20" s="62">
        <v>64</v>
      </c>
      <c r="Z20" s="62">
        <v>81</v>
      </c>
      <c r="AA20" s="62">
        <v>57</v>
      </c>
      <c r="AB20" s="62">
        <v>42</v>
      </c>
      <c r="AC20" s="62">
        <v>55</v>
      </c>
      <c r="AD20" s="62">
        <v>79</v>
      </c>
      <c r="AE20" s="62">
        <v>34</v>
      </c>
      <c r="AF20" s="62">
        <v>4</v>
      </c>
      <c r="AG20" s="62">
        <v>1</v>
      </c>
      <c r="AH20" s="84">
        <v>4</v>
      </c>
      <c r="AI20" s="62"/>
      <c r="AJ20" s="62"/>
      <c r="AK20" s="62"/>
      <c r="AL20" s="62"/>
      <c r="AM20" s="53"/>
    </row>
    <row r="21" spans="1:39" ht="22.5" x14ac:dyDescent="0.2">
      <c r="A21" s="110"/>
      <c r="B21" s="22">
        <v>11</v>
      </c>
      <c r="C21" s="23" t="s">
        <v>55</v>
      </c>
      <c r="D21" s="24" t="s">
        <v>56</v>
      </c>
      <c r="E21" s="24" t="s">
        <v>17</v>
      </c>
      <c r="F21" s="25" t="s">
        <v>18</v>
      </c>
      <c r="G21" s="26" t="s">
        <v>57</v>
      </c>
      <c r="H21" s="27" t="s">
        <v>20</v>
      </c>
      <c r="I21" s="50">
        <v>288</v>
      </c>
      <c r="J21" s="29">
        <f>P21</f>
        <v>192</v>
      </c>
      <c r="K21" s="30" t="s">
        <v>21</v>
      </c>
      <c r="L21" s="30" t="s">
        <v>22</v>
      </c>
      <c r="M21" s="30" t="s">
        <v>21</v>
      </c>
      <c r="N21" s="29">
        <f>I21</f>
        <v>288</v>
      </c>
      <c r="O21" s="35" t="s">
        <v>23</v>
      </c>
      <c r="P21" s="51">
        <v>192</v>
      </c>
      <c r="Q21" s="52">
        <v>1079</v>
      </c>
      <c r="R21" s="52">
        <v>1089</v>
      </c>
      <c r="S21" s="52">
        <v>1033</v>
      </c>
      <c r="T21" s="52">
        <v>958</v>
      </c>
      <c r="U21" s="52">
        <v>997</v>
      </c>
      <c r="V21" s="52">
        <v>1016</v>
      </c>
      <c r="W21" s="52">
        <v>1051</v>
      </c>
      <c r="X21" s="62">
        <v>1078</v>
      </c>
      <c r="Y21" s="62">
        <v>1142</v>
      </c>
      <c r="Z21" s="62">
        <v>1238</v>
      </c>
      <c r="AA21" s="62">
        <v>1268</v>
      </c>
      <c r="AB21" s="62">
        <v>1209</v>
      </c>
      <c r="AC21" s="62">
        <v>1199</v>
      </c>
      <c r="AD21" s="62">
        <v>1340</v>
      </c>
      <c r="AE21" s="62">
        <v>1291</v>
      </c>
      <c r="AF21" s="62">
        <v>1308</v>
      </c>
      <c r="AG21" s="62">
        <v>1353</v>
      </c>
      <c r="AH21" s="84">
        <v>1323</v>
      </c>
      <c r="AI21" s="62"/>
      <c r="AJ21" s="62"/>
      <c r="AK21" s="62"/>
      <c r="AL21" s="62"/>
      <c r="AM21" s="53"/>
    </row>
    <row r="22" spans="1:39" ht="22.5" x14ac:dyDescent="0.2">
      <c r="A22" s="110"/>
      <c r="B22" s="22">
        <v>12</v>
      </c>
      <c r="C22" s="23" t="s">
        <v>58</v>
      </c>
      <c r="D22" s="24" t="s">
        <v>59</v>
      </c>
      <c r="E22" s="24" t="s">
        <v>17</v>
      </c>
      <c r="F22" s="25" t="s">
        <v>18</v>
      </c>
      <c r="G22" s="26" t="s">
        <v>37</v>
      </c>
      <c r="H22" s="27" t="s">
        <v>20</v>
      </c>
      <c r="I22" s="50">
        <v>192</v>
      </c>
      <c r="J22" s="29">
        <f>P22</f>
        <v>128</v>
      </c>
      <c r="K22" s="30" t="s">
        <v>21</v>
      </c>
      <c r="L22" s="30" t="s">
        <v>22</v>
      </c>
      <c r="M22" s="30" t="s">
        <v>21</v>
      </c>
      <c r="N22" s="29">
        <f>I22</f>
        <v>192</v>
      </c>
      <c r="O22" s="35" t="s">
        <v>23</v>
      </c>
      <c r="P22" s="51">
        <v>128</v>
      </c>
      <c r="Q22" s="52">
        <v>721</v>
      </c>
      <c r="R22" s="52">
        <v>756</v>
      </c>
      <c r="S22" s="52">
        <v>752</v>
      </c>
      <c r="T22" s="52">
        <v>736</v>
      </c>
      <c r="U22" s="52">
        <v>880</v>
      </c>
      <c r="V22" s="52">
        <v>861</v>
      </c>
      <c r="W22" s="52">
        <v>880</v>
      </c>
      <c r="X22" s="62">
        <v>868</v>
      </c>
      <c r="Y22" s="62">
        <v>825</v>
      </c>
      <c r="Z22" s="62">
        <v>789</v>
      </c>
      <c r="AA22" s="62">
        <v>693</v>
      </c>
      <c r="AB22" s="62">
        <v>847</v>
      </c>
      <c r="AC22" s="62">
        <v>865</v>
      </c>
      <c r="AD22" s="62">
        <v>820</v>
      </c>
      <c r="AE22" s="62">
        <v>745</v>
      </c>
      <c r="AF22" s="62">
        <v>698</v>
      </c>
      <c r="AG22" s="62">
        <v>718</v>
      </c>
      <c r="AH22" s="84">
        <v>651</v>
      </c>
      <c r="AI22" s="62"/>
      <c r="AJ22" s="62"/>
      <c r="AK22" s="62"/>
      <c r="AL22" s="62"/>
      <c r="AM22" s="53"/>
    </row>
    <row r="23" spans="1:39" ht="15.75" customHeight="1" x14ac:dyDescent="0.2">
      <c r="A23" s="110"/>
      <c r="B23" s="113">
        <v>13</v>
      </c>
      <c r="C23" s="114" t="s">
        <v>60</v>
      </c>
      <c r="D23" s="114" t="s">
        <v>61</v>
      </c>
      <c r="E23" s="99" t="s">
        <v>17</v>
      </c>
      <c r="F23" s="99" t="s">
        <v>18</v>
      </c>
      <c r="G23" s="99" t="s">
        <v>62</v>
      </c>
      <c r="H23" s="115" t="s">
        <v>63</v>
      </c>
      <c r="I23" s="115"/>
      <c r="J23" s="115"/>
      <c r="K23" s="115"/>
      <c r="L23" s="115"/>
      <c r="M23" s="115"/>
      <c r="N23" s="115"/>
      <c r="O23" s="115"/>
      <c r="P23" s="115"/>
      <c r="Q23" s="52">
        <v>122</v>
      </c>
      <c r="R23" s="52">
        <v>151</v>
      </c>
      <c r="S23" s="52">
        <v>55</v>
      </c>
      <c r="T23" s="52">
        <v>34</v>
      </c>
      <c r="U23" s="52">
        <v>73</v>
      </c>
      <c r="V23" s="52">
        <v>149</v>
      </c>
      <c r="W23" s="52">
        <v>131</v>
      </c>
      <c r="X23" s="52">
        <v>127</v>
      </c>
      <c r="Y23" s="52">
        <v>75</v>
      </c>
      <c r="Z23" s="52">
        <v>88</v>
      </c>
      <c r="AA23" s="52">
        <v>51</v>
      </c>
      <c r="AB23" s="52">
        <v>72</v>
      </c>
      <c r="AC23" s="52">
        <v>138</v>
      </c>
      <c r="AD23" s="52">
        <v>130</v>
      </c>
      <c r="AE23" s="52">
        <v>111</v>
      </c>
      <c r="AF23" s="52">
        <v>81</v>
      </c>
      <c r="AG23" s="52">
        <v>117</v>
      </c>
      <c r="AH23" s="52">
        <v>143</v>
      </c>
      <c r="AI23" s="52"/>
      <c r="AJ23" s="63"/>
      <c r="AK23" s="52"/>
      <c r="AL23" s="52"/>
      <c r="AM23" s="101"/>
    </row>
    <row r="24" spans="1:39" ht="15.75" customHeight="1" x14ac:dyDescent="0.2">
      <c r="A24" s="110"/>
      <c r="B24" s="113"/>
      <c r="C24" s="114"/>
      <c r="D24" s="114"/>
      <c r="E24" s="99"/>
      <c r="F24" s="99"/>
      <c r="G24" s="99"/>
      <c r="H24" s="115" t="s">
        <v>64</v>
      </c>
      <c r="I24" s="115"/>
      <c r="J24" s="115"/>
      <c r="K24" s="115"/>
      <c r="L24" s="115"/>
      <c r="M24" s="115"/>
      <c r="N24" s="115"/>
      <c r="O24" s="115"/>
      <c r="P24" s="115"/>
      <c r="Q24" s="52">
        <v>91</v>
      </c>
      <c r="R24" s="52">
        <v>217</v>
      </c>
      <c r="S24" s="52">
        <v>47</v>
      </c>
      <c r="T24" s="52">
        <v>36</v>
      </c>
      <c r="U24" s="52">
        <v>53</v>
      </c>
      <c r="V24" s="52">
        <v>157</v>
      </c>
      <c r="W24" s="52">
        <v>120</v>
      </c>
      <c r="X24" s="52">
        <v>135</v>
      </c>
      <c r="Y24" s="52">
        <v>64</v>
      </c>
      <c r="Z24" s="52">
        <v>55</v>
      </c>
      <c r="AA24" s="52">
        <v>43</v>
      </c>
      <c r="AB24" s="52">
        <v>59</v>
      </c>
      <c r="AC24" s="52">
        <v>101</v>
      </c>
      <c r="AD24" s="52">
        <v>162</v>
      </c>
      <c r="AE24" s="52">
        <v>114</v>
      </c>
      <c r="AF24" s="52">
        <v>97</v>
      </c>
      <c r="AG24" s="52">
        <v>154</v>
      </c>
      <c r="AH24" s="52">
        <v>141</v>
      </c>
      <c r="AI24" s="52"/>
      <c r="AJ24" s="63"/>
      <c r="AK24" s="52"/>
      <c r="AL24" s="52"/>
      <c r="AM24" s="101"/>
    </row>
    <row r="25" spans="1:39" ht="15.75" customHeight="1" x14ac:dyDescent="0.2">
      <c r="A25" s="110"/>
      <c r="B25" s="113"/>
      <c r="C25" s="114"/>
      <c r="D25" s="114"/>
      <c r="E25" s="99"/>
      <c r="F25" s="99"/>
      <c r="G25" s="99"/>
      <c r="H25" s="115" t="s">
        <v>65</v>
      </c>
      <c r="I25" s="115"/>
      <c r="J25" s="115"/>
      <c r="K25" s="115"/>
      <c r="L25" s="115"/>
      <c r="M25" s="115"/>
      <c r="N25" s="115"/>
      <c r="O25" s="115"/>
      <c r="P25" s="115"/>
      <c r="Q25" s="52">
        <v>85</v>
      </c>
      <c r="R25" s="52">
        <v>186</v>
      </c>
      <c r="S25" s="52">
        <v>76</v>
      </c>
      <c r="T25" s="52">
        <v>18</v>
      </c>
      <c r="U25" s="52">
        <v>37</v>
      </c>
      <c r="V25" s="52">
        <v>180</v>
      </c>
      <c r="W25" s="52">
        <v>50</v>
      </c>
      <c r="X25" s="52">
        <v>94</v>
      </c>
      <c r="Y25" s="52">
        <v>73</v>
      </c>
      <c r="Z25" s="52">
        <v>87</v>
      </c>
      <c r="AA25" s="52">
        <v>79</v>
      </c>
      <c r="AB25" s="52">
        <v>15</v>
      </c>
      <c r="AC25" s="52">
        <v>138</v>
      </c>
      <c r="AD25" s="52">
        <v>122</v>
      </c>
      <c r="AE25" s="52">
        <v>213</v>
      </c>
      <c r="AF25" s="52">
        <v>130</v>
      </c>
      <c r="AG25" s="52">
        <v>159</v>
      </c>
      <c r="AH25" s="52">
        <v>215</v>
      </c>
      <c r="AI25" s="52"/>
      <c r="AJ25" s="63"/>
      <c r="AK25" s="52"/>
      <c r="AL25" s="52"/>
      <c r="AM25" s="101"/>
    </row>
    <row r="26" spans="1:39" ht="15.75" customHeight="1" x14ac:dyDescent="0.2">
      <c r="A26" s="110"/>
      <c r="B26" s="113"/>
      <c r="C26" s="114"/>
      <c r="D26" s="114"/>
      <c r="E26" s="99"/>
      <c r="F26" s="99"/>
      <c r="G26" s="99"/>
      <c r="H26" s="115" t="s">
        <v>66</v>
      </c>
      <c r="I26" s="115"/>
      <c r="J26" s="115"/>
      <c r="K26" s="115"/>
      <c r="L26" s="115"/>
      <c r="M26" s="115"/>
      <c r="N26" s="115"/>
      <c r="O26" s="115"/>
      <c r="P26" s="115"/>
      <c r="Q26" s="52">
        <v>68</v>
      </c>
      <c r="R26" s="52">
        <v>113</v>
      </c>
      <c r="S26" s="52">
        <v>41</v>
      </c>
      <c r="T26" s="52">
        <v>6</v>
      </c>
      <c r="U26" s="52">
        <v>34</v>
      </c>
      <c r="V26" s="52">
        <v>140</v>
      </c>
      <c r="W26" s="52">
        <v>133</v>
      </c>
      <c r="X26" s="52">
        <v>82</v>
      </c>
      <c r="Y26" s="52">
        <v>44</v>
      </c>
      <c r="Z26" s="52">
        <v>73</v>
      </c>
      <c r="AA26" s="52">
        <v>58</v>
      </c>
      <c r="AB26" s="52">
        <v>64</v>
      </c>
      <c r="AC26" s="52">
        <v>93</v>
      </c>
      <c r="AD26" s="52">
        <v>83</v>
      </c>
      <c r="AE26" s="52">
        <v>94</v>
      </c>
      <c r="AF26" s="52">
        <v>90</v>
      </c>
      <c r="AG26" s="52">
        <v>54</v>
      </c>
      <c r="AH26" s="52">
        <v>93</v>
      </c>
      <c r="AI26" s="52"/>
      <c r="AJ26" s="63"/>
      <c r="AK26" s="52"/>
      <c r="AL26" s="52"/>
      <c r="AM26" s="53"/>
    </row>
    <row r="27" spans="1:39" ht="15.75" customHeight="1" x14ac:dyDescent="0.2">
      <c r="A27" s="110"/>
      <c r="B27" s="113"/>
      <c r="C27" s="114"/>
      <c r="D27" s="114"/>
      <c r="E27" s="99"/>
      <c r="F27" s="99"/>
      <c r="G27" s="99"/>
      <c r="H27" s="115" t="s">
        <v>67</v>
      </c>
      <c r="I27" s="115"/>
      <c r="J27" s="115"/>
      <c r="K27" s="115"/>
      <c r="L27" s="115"/>
      <c r="M27" s="115"/>
      <c r="N27" s="115"/>
      <c r="O27" s="115"/>
      <c r="P27" s="115"/>
      <c r="Q27" s="52">
        <v>43</v>
      </c>
      <c r="R27" s="52">
        <v>216</v>
      </c>
      <c r="S27" s="52">
        <v>77</v>
      </c>
      <c r="T27" s="52">
        <v>62</v>
      </c>
      <c r="U27" s="52">
        <v>34</v>
      </c>
      <c r="V27" s="52">
        <v>142</v>
      </c>
      <c r="W27" s="52">
        <v>148</v>
      </c>
      <c r="X27" s="52">
        <v>133</v>
      </c>
      <c r="Y27" s="52">
        <v>181</v>
      </c>
      <c r="Z27" s="52">
        <v>134</v>
      </c>
      <c r="AA27" s="52">
        <v>40</v>
      </c>
      <c r="AB27" s="52">
        <v>44</v>
      </c>
      <c r="AC27" s="52">
        <v>124</v>
      </c>
      <c r="AD27" s="52">
        <v>109</v>
      </c>
      <c r="AE27" s="52">
        <v>117</v>
      </c>
      <c r="AF27" s="52">
        <v>140</v>
      </c>
      <c r="AG27" s="52">
        <v>85</v>
      </c>
      <c r="AH27" s="52">
        <v>166</v>
      </c>
      <c r="AI27" s="52"/>
      <c r="AJ27" s="63"/>
      <c r="AK27" s="52"/>
      <c r="AL27" s="52"/>
      <c r="AM27" s="53"/>
    </row>
    <row r="28" spans="1:39" ht="15.75" customHeight="1" x14ac:dyDescent="0.2">
      <c r="A28" s="110"/>
      <c r="B28" s="113"/>
      <c r="C28" s="114"/>
      <c r="D28" s="114"/>
      <c r="E28" s="99"/>
      <c r="F28" s="99"/>
      <c r="G28" s="99"/>
      <c r="H28" s="115" t="s">
        <v>68</v>
      </c>
      <c r="I28" s="115"/>
      <c r="J28" s="115"/>
      <c r="K28" s="115"/>
      <c r="L28" s="115"/>
      <c r="M28" s="115"/>
      <c r="N28" s="115"/>
      <c r="O28" s="115"/>
      <c r="P28" s="115"/>
      <c r="Q28" s="52">
        <v>52</v>
      </c>
      <c r="R28" s="52">
        <v>157</v>
      </c>
      <c r="S28" s="52">
        <v>69</v>
      </c>
      <c r="T28" s="52">
        <v>53</v>
      </c>
      <c r="U28" s="52">
        <v>30</v>
      </c>
      <c r="V28" s="52">
        <v>132</v>
      </c>
      <c r="W28" s="52">
        <v>123</v>
      </c>
      <c r="X28" s="52">
        <v>121</v>
      </c>
      <c r="Y28" s="52">
        <v>77</v>
      </c>
      <c r="Z28" s="52">
        <v>79</v>
      </c>
      <c r="AA28" s="52">
        <v>27</v>
      </c>
      <c r="AB28" s="52">
        <v>30</v>
      </c>
      <c r="AC28" s="52">
        <v>101</v>
      </c>
      <c r="AD28" s="52">
        <v>134</v>
      </c>
      <c r="AE28" s="52">
        <v>109</v>
      </c>
      <c r="AF28" s="52">
        <v>142</v>
      </c>
      <c r="AG28" s="52">
        <v>88</v>
      </c>
      <c r="AH28" s="52">
        <v>148</v>
      </c>
      <c r="AI28" s="52"/>
      <c r="AJ28" s="63"/>
      <c r="AK28" s="52"/>
      <c r="AL28" s="52"/>
      <c r="AM28" s="53"/>
    </row>
    <row r="29" spans="1:39" ht="15.75" customHeight="1" x14ac:dyDescent="0.2">
      <c r="A29" s="110"/>
      <c r="B29" s="113"/>
      <c r="C29" s="114"/>
      <c r="D29" s="114"/>
      <c r="E29" s="99"/>
      <c r="F29" s="99"/>
      <c r="G29" s="99"/>
      <c r="H29" s="115" t="s">
        <v>69</v>
      </c>
      <c r="I29" s="115"/>
      <c r="J29" s="115"/>
      <c r="K29" s="115"/>
      <c r="L29" s="115"/>
      <c r="M29" s="115"/>
      <c r="N29" s="115"/>
      <c r="O29" s="115"/>
      <c r="P29" s="115"/>
      <c r="Q29" s="52">
        <v>84</v>
      </c>
      <c r="R29" s="52">
        <v>243</v>
      </c>
      <c r="S29" s="52">
        <v>55</v>
      </c>
      <c r="T29" s="52">
        <v>73</v>
      </c>
      <c r="U29" s="52">
        <v>102</v>
      </c>
      <c r="V29" s="52">
        <v>166</v>
      </c>
      <c r="W29" s="52">
        <v>152</v>
      </c>
      <c r="X29" s="52">
        <v>132</v>
      </c>
      <c r="Y29" s="52">
        <v>101</v>
      </c>
      <c r="Z29" s="52">
        <v>94</v>
      </c>
      <c r="AA29" s="52">
        <v>119</v>
      </c>
      <c r="AB29" s="52">
        <v>47</v>
      </c>
      <c r="AC29" s="52">
        <v>164</v>
      </c>
      <c r="AD29" s="52">
        <v>106</v>
      </c>
      <c r="AE29" s="52">
        <v>85</v>
      </c>
      <c r="AF29" s="52">
        <v>104</v>
      </c>
      <c r="AG29" s="52">
        <v>72</v>
      </c>
      <c r="AH29" s="52">
        <v>145</v>
      </c>
      <c r="AI29" s="52"/>
      <c r="AJ29" s="63"/>
      <c r="AK29" s="52"/>
      <c r="AL29" s="52"/>
      <c r="AM29" s="53"/>
    </row>
    <row r="30" spans="1:39" ht="15.75" customHeight="1" x14ac:dyDescent="0.2">
      <c r="A30" s="110"/>
      <c r="B30" s="113"/>
      <c r="C30" s="114"/>
      <c r="D30" s="114"/>
      <c r="E30" s="99"/>
      <c r="F30" s="99"/>
      <c r="G30" s="99"/>
      <c r="H30" s="115" t="s">
        <v>70</v>
      </c>
      <c r="I30" s="115"/>
      <c r="J30" s="115"/>
      <c r="K30" s="115"/>
      <c r="L30" s="115"/>
      <c r="M30" s="115"/>
      <c r="N30" s="115"/>
      <c r="O30" s="115"/>
      <c r="P30" s="115"/>
      <c r="Q30" s="52">
        <v>74</v>
      </c>
      <c r="R30" s="52">
        <v>176</v>
      </c>
      <c r="S30" s="52">
        <v>78</v>
      </c>
      <c r="T30" s="52">
        <v>42</v>
      </c>
      <c r="U30" s="52">
        <v>29</v>
      </c>
      <c r="V30" s="52">
        <v>159</v>
      </c>
      <c r="W30" s="52">
        <v>113</v>
      </c>
      <c r="X30" s="52">
        <v>95</v>
      </c>
      <c r="Y30" s="52">
        <v>60</v>
      </c>
      <c r="Z30" s="52">
        <v>52</v>
      </c>
      <c r="AA30" s="52">
        <v>15</v>
      </c>
      <c r="AB30" s="52">
        <v>17</v>
      </c>
      <c r="AC30" s="52">
        <v>90</v>
      </c>
      <c r="AD30" s="52">
        <v>152</v>
      </c>
      <c r="AE30" s="52">
        <v>105</v>
      </c>
      <c r="AF30" s="52">
        <v>164</v>
      </c>
      <c r="AG30" s="52">
        <v>99</v>
      </c>
      <c r="AH30" s="52">
        <v>159</v>
      </c>
      <c r="AI30" s="52"/>
      <c r="AJ30" s="63"/>
      <c r="AK30" s="52"/>
      <c r="AL30" s="52"/>
      <c r="AM30" s="53"/>
    </row>
    <row r="31" spans="1:39" ht="15.75" customHeight="1" x14ac:dyDescent="0.2">
      <c r="A31" s="110"/>
      <c r="B31" s="113"/>
      <c r="C31" s="114"/>
      <c r="D31" s="114"/>
      <c r="E31" s="99"/>
      <c r="F31" s="99"/>
      <c r="G31" s="99"/>
      <c r="H31" s="115" t="s">
        <v>71</v>
      </c>
      <c r="I31" s="115"/>
      <c r="J31" s="115"/>
      <c r="K31" s="115"/>
      <c r="L31" s="115"/>
      <c r="M31" s="115"/>
      <c r="N31" s="115"/>
      <c r="O31" s="115"/>
      <c r="P31" s="115"/>
      <c r="Q31" s="52">
        <v>95</v>
      </c>
      <c r="R31" s="52">
        <v>250</v>
      </c>
      <c r="S31" s="52">
        <v>111</v>
      </c>
      <c r="T31" s="52">
        <v>172</v>
      </c>
      <c r="U31" s="52">
        <v>207</v>
      </c>
      <c r="V31" s="52">
        <v>130</v>
      </c>
      <c r="W31" s="52">
        <v>198</v>
      </c>
      <c r="X31" s="52">
        <v>158</v>
      </c>
      <c r="Y31" s="52">
        <v>152</v>
      </c>
      <c r="Z31" s="52">
        <v>234</v>
      </c>
      <c r="AA31" s="52">
        <v>108</v>
      </c>
      <c r="AB31" s="52">
        <v>133</v>
      </c>
      <c r="AC31" s="52">
        <v>212</v>
      </c>
      <c r="AD31" s="52">
        <v>147</v>
      </c>
      <c r="AE31" s="52">
        <v>198</v>
      </c>
      <c r="AF31" s="52">
        <v>133</v>
      </c>
      <c r="AG31" s="52">
        <v>228</v>
      </c>
      <c r="AH31" s="52">
        <v>244</v>
      </c>
      <c r="AI31" s="52"/>
      <c r="AJ31" s="63"/>
      <c r="AK31" s="52"/>
      <c r="AL31" s="52"/>
      <c r="AM31" s="53"/>
    </row>
    <row r="32" spans="1:39" ht="15.75" customHeight="1" x14ac:dyDescent="0.2">
      <c r="A32" s="110"/>
      <c r="B32" s="113"/>
      <c r="C32" s="114"/>
      <c r="D32" s="114"/>
      <c r="E32" s="99"/>
      <c r="F32" s="99"/>
      <c r="G32" s="99"/>
      <c r="H32" s="115" t="s">
        <v>72</v>
      </c>
      <c r="I32" s="115"/>
      <c r="J32" s="115"/>
      <c r="K32" s="115"/>
      <c r="L32" s="115"/>
      <c r="M32" s="115"/>
      <c r="N32" s="115"/>
      <c r="O32" s="115"/>
      <c r="P32" s="115"/>
      <c r="Q32" s="52">
        <v>112</v>
      </c>
      <c r="R32" s="52">
        <v>242</v>
      </c>
      <c r="S32" s="52">
        <v>109</v>
      </c>
      <c r="T32" s="52">
        <v>130</v>
      </c>
      <c r="U32" s="52">
        <v>219</v>
      </c>
      <c r="V32" s="52">
        <v>175</v>
      </c>
      <c r="W32" s="52">
        <v>283</v>
      </c>
      <c r="X32" s="52">
        <v>201</v>
      </c>
      <c r="Y32" s="52">
        <v>195</v>
      </c>
      <c r="Z32" s="52">
        <v>236</v>
      </c>
      <c r="AA32" s="52">
        <v>147</v>
      </c>
      <c r="AB32" s="52">
        <v>159</v>
      </c>
      <c r="AC32" s="52">
        <v>172</v>
      </c>
      <c r="AD32" s="52">
        <v>175</v>
      </c>
      <c r="AE32" s="52">
        <v>222</v>
      </c>
      <c r="AF32" s="52">
        <v>121</v>
      </c>
      <c r="AG32" s="52">
        <v>169</v>
      </c>
      <c r="AH32" s="52">
        <v>129</v>
      </c>
      <c r="AI32" s="52"/>
      <c r="AJ32" s="63"/>
      <c r="AK32" s="52"/>
      <c r="AL32" s="52"/>
      <c r="AM32" s="53"/>
    </row>
    <row r="33" spans="1:39" ht="15.75" customHeight="1" x14ac:dyDescent="0.2">
      <c r="A33" s="110"/>
      <c r="B33" s="113"/>
      <c r="C33" s="114"/>
      <c r="D33" s="114"/>
      <c r="E33" s="99"/>
      <c r="F33" s="99"/>
      <c r="G33" s="99"/>
      <c r="H33" s="115" t="s">
        <v>73</v>
      </c>
      <c r="I33" s="115"/>
      <c r="J33" s="115"/>
      <c r="K33" s="115"/>
      <c r="L33" s="115"/>
      <c r="M33" s="115"/>
      <c r="N33" s="115"/>
      <c r="O33" s="115"/>
      <c r="P33" s="115"/>
      <c r="Q33" s="52">
        <v>123</v>
      </c>
      <c r="R33" s="52">
        <v>91</v>
      </c>
      <c r="S33" s="52">
        <v>57</v>
      </c>
      <c r="T33" s="52">
        <v>61</v>
      </c>
      <c r="U33" s="52">
        <v>59</v>
      </c>
      <c r="V33" s="52">
        <v>86</v>
      </c>
      <c r="W33" s="52">
        <v>0</v>
      </c>
      <c r="X33" s="52">
        <v>0</v>
      </c>
      <c r="Y33" s="52">
        <v>0</v>
      </c>
      <c r="Z33" s="52">
        <v>0</v>
      </c>
      <c r="AA33" s="52">
        <v>0</v>
      </c>
      <c r="AB33" s="52">
        <v>0</v>
      </c>
      <c r="AC33" s="52">
        <v>0</v>
      </c>
      <c r="AD33" s="52">
        <v>0</v>
      </c>
      <c r="AE33" s="52">
        <v>0</v>
      </c>
      <c r="AF33" s="52">
        <v>0</v>
      </c>
      <c r="AG33" s="52">
        <v>0</v>
      </c>
      <c r="AH33" s="52">
        <v>0</v>
      </c>
      <c r="AI33" s="52"/>
      <c r="AJ33" s="63"/>
      <c r="AK33" s="52"/>
      <c r="AL33" s="52"/>
      <c r="AM33" s="53"/>
    </row>
    <row r="34" spans="1:39" ht="32.25" customHeight="1" x14ac:dyDescent="0.2">
      <c r="A34" s="110"/>
      <c r="B34" s="116">
        <v>14</v>
      </c>
      <c r="C34" s="116" t="s">
        <v>74</v>
      </c>
      <c r="D34" s="116" t="s">
        <v>75</v>
      </c>
      <c r="E34" s="99" t="s">
        <v>17</v>
      </c>
      <c r="F34" s="99" t="s">
        <v>18</v>
      </c>
      <c r="G34" s="99" t="s">
        <v>45</v>
      </c>
      <c r="H34" s="27" t="s">
        <v>23</v>
      </c>
      <c r="I34" s="64">
        <v>0.95</v>
      </c>
      <c r="J34" s="65">
        <f>I34</f>
        <v>0.95</v>
      </c>
      <c r="K34" s="30" t="s">
        <v>21</v>
      </c>
      <c r="L34" s="30" t="s">
        <v>22</v>
      </c>
      <c r="M34" s="30" t="s">
        <v>21</v>
      </c>
      <c r="N34" s="65">
        <f>P34</f>
        <v>1</v>
      </c>
      <c r="O34" s="31" t="s">
        <v>20</v>
      </c>
      <c r="P34" s="66">
        <v>1</v>
      </c>
      <c r="Q34" s="67">
        <f t="shared" ref="Q34:AL34" si="6">AVERAGEIF(Q35:Q45,"&lt;&gt;0",Q35:Q45)</f>
        <v>0.52749311294765844</v>
      </c>
      <c r="R34" s="67">
        <f t="shared" si="6"/>
        <v>0.77348484848484844</v>
      </c>
      <c r="S34" s="67">
        <f t="shared" si="6"/>
        <v>0.50424242424242427</v>
      </c>
      <c r="T34" s="67">
        <f t="shared" si="6"/>
        <v>0.48708754208754201</v>
      </c>
      <c r="U34" s="67">
        <f t="shared" si="6"/>
        <v>0.62799422799422799</v>
      </c>
      <c r="V34" s="67">
        <f t="shared" si="6"/>
        <v>0.63761544011544025</v>
      </c>
      <c r="W34" s="67">
        <f t="shared" si="6"/>
        <v>0.67634350834350832</v>
      </c>
      <c r="X34" s="67">
        <f t="shared" si="6"/>
        <v>0.73532193732193729</v>
      </c>
      <c r="Y34" s="67">
        <f t="shared" si="6"/>
        <v>0.57603893383305138</v>
      </c>
      <c r="Z34" s="67">
        <f t="shared" si="6"/>
        <v>0.52933015133015138</v>
      </c>
      <c r="AA34" s="67">
        <f t="shared" si="6"/>
        <v>0.70858333333333345</v>
      </c>
      <c r="AB34" s="67">
        <f t="shared" si="6"/>
        <v>0.58269191919191921</v>
      </c>
      <c r="AC34" s="67">
        <f t="shared" si="6"/>
        <v>0.600138888888889</v>
      </c>
      <c r="AD34" s="67">
        <f t="shared" si="6"/>
        <v>0.7757549857549858</v>
      </c>
      <c r="AE34" s="67">
        <f t="shared" si="6"/>
        <v>0.69459064327485376</v>
      </c>
      <c r="AF34" s="67">
        <f t="shared" si="6"/>
        <v>0.89037037037037037</v>
      </c>
      <c r="AG34" s="67">
        <f t="shared" si="6"/>
        <v>0.8338888888888889</v>
      </c>
      <c r="AH34" s="67">
        <f t="shared" si="6"/>
        <v>0.7035555555555556</v>
      </c>
      <c r="AI34" s="67" t="e">
        <f t="shared" si="6"/>
        <v>#DIV/0!</v>
      </c>
      <c r="AJ34" s="67" t="e">
        <f t="shared" si="6"/>
        <v>#DIV/0!</v>
      </c>
      <c r="AK34" s="67" t="e">
        <f t="shared" si="6"/>
        <v>#DIV/0!</v>
      </c>
      <c r="AL34" s="67" t="e">
        <f t="shared" si="6"/>
        <v>#DIV/0!</v>
      </c>
      <c r="AM34" s="101"/>
    </row>
    <row r="35" spans="1:39" ht="14.25" customHeight="1" x14ac:dyDescent="0.2">
      <c r="A35" s="110"/>
      <c r="B35" s="116"/>
      <c r="C35" s="116"/>
      <c r="D35" s="116"/>
      <c r="E35" s="99"/>
      <c r="F35" s="99"/>
      <c r="G35" s="99"/>
      <c r="H35" s="117" t="s">
        <v>63</v>
      </c>
      <c r="I35" s="117"/>
      <c r="J35" s="117"/>
      <c r="K35" s="117"/>
      <c r="L35" s="117"/>
      <c r="M35" s="117"/>
      <c r="N35" s="117"/>
      <c r="O35" s="117"/>
      <c r="P35" s="117"/>
      <c r="Q35" s="67">
        <f t="shared" ref="Q35:AL45" si="7">(Q23/((Q$71-Q72)*$L72))</f>
        <v>0.73939393939393938</v>
      </c>
      <c r="R35" s="67">
        <f t="shared" si="7"/>
        <v>0.62916666666666665</v>
      </c>
      <c r="S35" s="67">
        <f t="shared" si="7"/>
        <v>0.36666666666666664</v>
      </c>
      <c r="T35" s="67">
        <f t="shared" si="7"/>
        <v>0.28333333333333333</v>
      </c>
      <c r="U35" s="67">
        <f t="shared" si="7"/>
        <v>0.69523809523809521</v>
      </c>
      <c r="V35" s="67">
        <f t="shared" si="7"/>
        <v>0.62083333333333335</v>
      </c>
      <c r="W35" s="67">
        <f t="shared" si="7"/>
        <v>0.67179487179487174</v>
      </c>
      <c r="X35" s="67">
        <f t="shared" si="7"/>
        <v>0.6512820512820513</v>
      </c>
      <c r="Y35" s="67">
        <f t="shared" si="7"/>
        <v>0.38461538461538464</v>
      </c>
      <c r="Z35" s="67">
        <f t="shared" si="7"/>
        <v>0.39111111111111113</v>
      </c>
      <c r="AA35" s="67">
        <f t="shared" si="7"/>
        <v>0.68</v>
      </c>
      <c r="AB35" s="67">
        <f t="shared" si="7"/>
        <v>0.6</v>
      </c>
      <c r="AC35" s="67">
        <f t="shared" si="7"/>
        <v>0.57499999999999996</v>
      </c>
      <c r="AD35" s="67">
        <f t="shared" si="7"/>
        <v>0.66666666666666663</v>
      </c>
      <c r="AE35" s="67">
        <f t="shared" si="7"/>
        <v>0.82222222222222219</v>
      </c>
      <c r="AF35" s="67">
        <f t="shared" si="7"/>
        <v>0.6</v>
      </c>
      <c r="AG35" s="67">
        <f t="shared" si="7"/>
        <v>0.8666666666666667</v>
      </c>
      <c r="AH35" s="67">
        <f t="shared" si="7"/>
        <v>0.63555555555555554</v>
      </c>
      <c r="AI35" s="67" t="e">
        <f t="shared" si="7"/>
        <v>#DIV/0!</v>
      </c>
      <c r="AJ35" s="67" t="e">
        <f t="shared" si="7"/>
        <v>#DIV/0!</v>
      </c>
      <c r="AK35" s="67" t="e">
        <f t="shared" si="7"/>
        <v>#DIV/0!</v>
      </c>
      <c r="AL35" s="67" t="e">
        <f t="shared" si="7"/>
        <v>#DIV/0!</v>
      </c>
      <c r="AM35" s="101"/>
    </row>
    <row r="36" spans="1:39" ht="14.25" customHeight="1" x14ac:dyDescent="0.2">
      <c r="A36" s="110"/>
      <c r="B36" s="116"/>
      <c r="C36" s="116"/>
      <c r="D36" s="116"/>
      <c r="E36" s="99"/>
      <c r="F36" s="99"/>
      <c r="G36" s="99"/>
      <c r="H36" s="117" t="s">
        <v>64</v>
      </c>
      <c r="I36" s="117"/>
      <c r="J36" s="117"/>
      <c r="K36" s="117"/>
      <c r="L36" s="117"/>
      <c r="M36" s="117"/>
      <c r="N36" s="117"/>
      <c r="O36" s="117"/>
      <c r="P36" s="117"/>
      <c r="Q36" s="67">
        <f t="shared" ref="Q36:AL36" si="8">(Q24/((Q$71-Q73)*$L73))</f>
        <v>0.55151515151515151</v>
      </c>
      <c r="R36" s="67">
        <f t="shared" si="8"/>
        <v>0.90416666666666667</v>
      </c>
      <c r="S36" s="67">
        <f t="shared" si="8"/>
        <v>0.31333333333333335</v>
      </c>
      <c r="T36" s="67">
        <f t="shared" si="8"/>
        <v>0.48</v>
      </c>
      <c r="U36" s="67">
        <f t="shared" si="8"/>
        <v>0.58888888888888891</v>
      </c>
      <c r="V36" s="67">
        <f t="shared" si="8"/>
        <v>0.65416666666666667</v>
      </c>
      <c r="W36" s="67">
        <f t="shared" si="8"/>
        <v>0.5</v>
      </c>
      <c r="X36" s="67">
        <f t="shared" si="8"/>
        <v>0.69230769230769229</v>
      </c>
      <c r="Y36" s="67">
        <f t="shared" si="8"/>
        <v>0.30476190476190479</v>
      </c>
      <c r="Z36" s="67">
        <f t="shared" si="8"/>
        <v>0.26190476190476192</v>
      </c>
      <c r="AA36" s="67">
        <f t="shared" si="8"/>
        <v>0.57333333333333336</v>
      </c>
      <c r="AB36" s="67">
        <f t="shared" si="8"/>
        <v>0.49166666666666664</v>
      </c>
      <c r="AC36" s="67">
        <f t="shared" si="8"/>
        <v>0.42083333333333334</v>
      </c>
      <c r="AD36" s="67">
        <f t="shared" si="8"/>
        <v>0.9</v>
      </c>
      <c r="AE36" s="67">
        <f t="shared" si="8"/>
        <v>0.6333333333333333</v>
      </c>
      <c r="AF36" s="67">
        <f t="shared" si="8"/>
        <v>0.71851851851851856</v>
      </c>
      <c r="AG36" s="67">
        <f t="shared" si="8"/>
        <v>1.1407407407407408</v>
      </c>
      <c r="AH36" s="67">
        <f t="shared" si="7"/>
        <v>0.62666666666666671</v>
      </c>
      <c r="AI36" s="67" t="e">
        <f t="shared" si="8"/>
        <v>#DIV/0!</v>
      </c>
      <c r="AJ36" s="67" t="e">
        <f t="shared" si="8"/>
        <v>#DIV/0!</v>
      </c>
      <c r="AK36" s="67" t="e">
        <f t="shared" si="8"/>
        <v>#DIV/0!</v>
      </c>
      <c r="AL36" s="67" t="e">
        <f t="shared" si="8"/>
        <v>#DIV/0!</v>
      </c>
      <c r="AM36" s="101"/>
    </row>
    <row r="37" spans="1:39" ht="14.25" customHeight="1" x14ac:dyDescent="0.2">
      <c r="A37" s="110"/>
      <c r="B37" s="116"/>
      <c r="C37" s="116"/>
      <c r="D37" s="116"/>
      <c r="E37" s="99"/>
      <c r="F37" s="99"/>
      <c r="G37" s="99"/>
      <c r="H37" s="117" t="s">
        <v>65</v>
      </c>
      <c r="I37" s="117"/>
      <c r="J37" s="117"/>
      <c r="K37" s="117"/>
      <c r="L37" s="117"/>
      <c r="M37" s="117"/>
      <c r="N37" s="117"/>
      <c r="O37" s="117"/>
      <c r="P37" s="117"/>
      <c r="Q37" s="67">
        <f t="shared" ref="Q37:AL37" si="9">(Q25/((Q$71-Q74)*$L74))</f>
        <v>0.51515151515151514</v>
      </c>
      <c r="R37" s="67">
        <f t="shared" si="9"/>
        <v>0.77500000000000002</v>
      </c>
      <c r="S37" s="67">
        <f t="shared" si="9"/>
        <v>0.6333333333333333</v>
      </c>
      <c r="T37" s="67">
        <f t="shared" si="9"/>
        <v>0.6</v>
      </c>
      <c r="U37" s="67">
        <f t="shared" si="9"/>
        <v>1.2333333333333334</v>
      </c>
      <c r="V37" s="67">
        <f t="shared" si="9"/>
        <v>0.75</v>
      </c>
      <c r="W37" s="67">
        <f t="shared" si="9"/>
        <v>0.66666666666666663</v>
      </c>
      <c r="X37" s="67">
        <f t="shared" si="9"/>
        <v>0.6962962962962963</v>
      </c>
      <c r="Y37" s="67">
        <f t="shared" si="9"/>
        <v>0.60833333333333328</v>
      </c>
      <c r="Z37" s="67">
        <f t="shared" si="9"/>
        <v>0.44615384615384618</v>
      </c>
      <c r="AA37" s="67">
        <f t="shared" si="9"/>
        <v>1.3166666666666667</v>
      </c>
      <c r="AB37" s="67">
        <f t="shared" si="9"/>
        <v>1</v>
      </c>
      <c r="AC37" s="67">
        <f t="shared" si="9"/>
        <v>1.0222222222222221</v>
      </c>
      <c r="AD37" s="67">
        <f t="shared" si="9"/>
        <v>1.3555555555555556</v>
      </c>
      <c r="AE37" s="67">
        <f t="shared" si="9"/>
        <v>1.1833333333333333</v>
      </c>
      <c r="AF37" s="67">
        <f t="shared" si="9"/>
        <v>0.96296296296296291</v>
      </c>
      <c r="AG37" s="67">
        <f t="shared" si="9"/>
        <v>1.1777777777777778</v>
      </c>
      <c r="AH37" s="67">
        <f t="shared" si="7"/>
        <v>0.9555555555555556</v>
      </c>
      <c r="AI37" s="67" t="e">
        <f t="shared" si="9"/>
        <v>#DIV/0!</v>
      </c>
      <c r="AJ37" s="67" t="e">
        <f t="shared" si="9"/>
        <v>#DIV/0!</v>
      </c>
      <c r="AK37" s="67" t="e">
        <f t="shared" si="9"/>
        <v>#DIV/0!</v>
      </c>
      <c r="AL37" s="67" t="e">
        <f t="shared" si="9"/>
        <v>#DIV/0!</v>
      </c>
      <c r="AM37" s="101"/>
    </row>
    <row r="38" spans="1:39" ht="14.25" customHeight="1" x14ac:dyDescent="0.2">
      <c r="A38" s="110"/>
      <c r="B38" s="116"/>
      <c r="C38" s="116"/>
      <c r="D38" s="116"/>
      <c r="E38" s="99"/>
      <c r="F38" s="99"/>
      <c r="G38" s="99"/>
      <c r="H38" s="117" t="s">
        <v>66</v>
      </c>
      <c r="I38" s="117"/>
      <c r="J38" s="117"/>
      <c r="K38" s="117"/>
      <c r="L38" s="117"/>
      <c r="M38" s="117"/>
      <c r="N38" s="117"/>
      <c r="O38" s="117"/>
      <c r="P38" s="117"/>
      <c r="Q38" s="67">
        <f t="shared" ref="Q38:AL38" si="10">(Q26/((Q$71-Q75)*$L75))</f>
        <v>0.41212121212121211</v>
      </c>
      <c r="R38" s="67">
        <f t="shared" si="10"/>
        <v>0.47083333333333333</v>
      </c>
      <c r="S38" s="67">
        <f t="shared" si="10"/>
        <v>0.27333333333333332</v>
      </c>
      <c r="T38" s="67">
        <f t="shared" si="10"/>
        <v>0.05</v>
      </c>
      <c r="U38" s="67">
        <f t="shared" si="10"/>
        <v>0.32380952380952382</v>
      </c>
      <c r="V38" s="67">
        <f t="shared" si="10"/>
        <v>0.66666666666666663</v>
      </c>
      <c r="W38" s="67">
        <f t="shared" si="10"/>
        <v>0.59111111111111114</v>
      </c>
      <c r="X38" s="67">
        <f t="shared" si="10"/>
        <v>0.45555555555555555</v>
      </c>
      <c r="Y38" s="67">
        <f t="shared" si="10"/>
        <v>0.73333333333333328</v>
      </c>
      <c r="Z38" s="67">
        <f t="shared" si="10"/>
        <v>0.32444444444444442</v>
      </c>
      <c r="AA38" s="67">
        <f t="shared" si="10"/>
        <v>0.77333333333333332</v>
      </c>
      <c r="AB38" s="67">
        <f t="shared" si="10"/>
        <v>0.53333333333333333</v>
      </c>
      <c r="AC38" s="67">
        <f t="shared" si="10"/>
        <v>0.38750000000000001</v>
      </c>
      <c r="AD38" s="67">
        <f t="shared" si="10"/>
        <v>0.61481481481481481</v>
      </c>
      <c r="AE38" s="67">
        <f t="shared" si="10"/>
        <v>0.52222222222222225</v>
      </c>
      <c r="AF38" s="67">
        <f t="shared" si="10"/>
        <v>0.66666666666666663</v>
      </c>
      <c r="AG38" s="67">
        <f t="shared" si="10"/>
        <v>0.4</v>
      </c>
      <c r="AH38" s="67">
        <f t="shared" si="7"/>
        <v>0.41333333333333333</v>
      </c>
      <c r="AI38" s="67" t="e">
        <f t="shared" si="10"/>
        <v>#DIV/0!</v>
      </c>
      <c r="AJ38" s="67" t="e">
        <f t="shared" si="10"/>
        <v>#DIV/0!</v>
      </c>
      <c r="AK38" s="67" t="e">
        <f t="shared" si="10"/>
        <v>#DIV/0!</v>
      </c>
      <c r="AL38" s="67" t="e">
        <f t="shared" si="10"/>
        <v>#DIV/0!</v>
      </c>
      <c r="AM38" s="101"/>
    </row>
    <row r="39" spans="1:39" ht="14.25" customHeight="1" x14ac:dyDescent="0.2">
      <c r="A39" s="110"/>
      <c r="B39" s="116"/>
      <c r="C39" s="116"/>
      <c r="D39" s="116"/>
      <c r="E39" s="99"/>
      <c r="F39" s="99"/>
      <c r="G39" s="99"/>
      <c r="H39" s="117" t="s">
        <v>67</v>
      </c>
      <c r="I39" s="117"/>
      <c r="J39" s="117"/>
      <c r="K39" s="117"/>
      <c r="L39" s="117"/>
      <c r="M39" s="117"/>
      <c r="N39" s="117"/>
      <c r="O39" s="117"/>
      <c r="P39" s="117"/>
      <c r="Q39" s="67">
        <f t="shared" ref="Q39:AL39" si="11">(Q27/((Q$71-Q76)*$L76))</f>
        <v>0.26060606060606062</v>
      </c>
      <c r="R39" s="67">
        <f t="shared" si="11"/>
        <v>0.9</v>
      </c>
      <c r="S39" s="67">
        <f t="shared" si="11"/>
        <v>0.51333333333333331</v>
      </c>
      <c r="T39" s="67">
        <f t="shared" si="11"/>
        <v>0.45925925925925926</v>
      </c>
      <c r="U39" s="67">
        <f t="shared" si="11"/>
        <v>0.37777777777777777</v>
      </c>
      <c r="V39" s="67">
        <f t="shared" si="11"/>
        <v>0.59166666666666667</v>
      </c>
      <c r="W39" s="67">
        <f t="shared" si="11"/>
        <v>0.70476190476190481</v>
      </c>
      <c r="X39" s="67">
        <f t="shared" si="11"/>
        <v>0.73888888888888893</v>
      </c>
      <c r="Y39" s="67">
        <f t="shared" si="11"/>
        <v>0.86190476190476195</v>
      </c>
      <c r="Z39" s="67">
        <f t="shared" si="11"/>
        <v>0.63809523809523805</v>
      </c>
      <c r="AA39" s="67">
        <f t="shared" si="11"/>
        <v>0.53333333333333333</v>
      </c>
      <c r="AB39" s="67">
        <f t="shared" si="11"/>
        <v>0.36666666666666664</v>
      </c>
      <c r="AC39" s="67">
        <f t="shared" si="11"/>
        <v>0.51666666666666672</v>
      </c>
      <c r="AD39" s="67">
        <f t="shared" si="11"/>
        <v>0.55897435897435899</v>
      </c>
      <c r="AE39" s="67">
        <f t="shared" si="11"/>
        <v>0.65</v>
      </c>
      <c r="AF39" s="67">
        <f t="shared" si="11"/>
        <v>1.037037037037037</v>
      </c>
      <c r="AG39" s="67">
        <f t="shared" si="11"/>
        <v>0.62962962962962965</v>
      </c>
      <c r="AH39" s="67">
        <f t="shared" si="7"/>
        <v>0.73777777777777775</v>
      </c>
      <c r="AI39" s="67" t="e">
        <f t="shared" si="11"/>
        <v>#DIV/0!</v>
      </c>
      <c r="AJ39" s="67" t="e">
        <f t="shared" si="11"/>
        <v>#DIV/0!</v>
      </c>
      <c r="AK39" s="67" t="e">
        <f t="shared" si="11"/>
        <v>#DIV/0!</v>
      </c>
      <c r="AL39" s="67" t="e">
        <f t="shared" si="11"/>
        <v>#DIV/0!</v>
      </c>
      <c r="AM39" s="101"/>
    </row>
    <row r="40" spans="1:39" ht="14.25" customHeight="1" x14ac:dyDescent="0.2">
      <c r="A40" s="110"/>
      <c r="B40" s="116"/>
      <c r="C40" s="116"/>
      <c r="D40" s="116"/>
      <c r="E40" s="99"/>
      <c r="F40" s="99"/>
      <c r="G40" s="99"/>
      <c r="H40" s="117" t="s">
        <v>68</v>
      </c>
      <c r="I40" s="117"/>
      <c r="J40" s="117"/>
      <c r="K40" s="117"/>
      <c r="L40" s="117"/>
      <c r="M40" s="117"/>
      <c r="N40" s="117"/>
      <c r="O40" s="117"/>
      <c r="P40" s="117"/>
      <c r="Q40" s="67">
        <f t="shared" ref="Q40:AL40" si="12">(Q28/((Q$71-Q77)*$L77))</f>
        <v>0.31515151515151513</v>
      </c>
      <c r="R40" s="67">
        <f t="shared" si="12"/>
        <v>0.65416666666666667</v>
      </c>
      <c r="S40" s="67">
        <f t="shared" si="12"/>
        <v>0.46</v>
      </c>
      <c r="T40" s="67">
        <f t="shared" si="12"/>
        <v>0.3925925925925926</v>
      </c>
      <c r="U40" s="67">
        <f t="shared" si="12"/>
        <v>0.2857142857142857</v>
      </c>
      <c r="V40" s="67">
        <f t="shared" si="12"/>
        <v>0.62857142857142856</v>
      </c>
      <c r="W40" s="67">
        <f t="shared" si="12"/>
        <v>0.58571428571428574</v>
      </c>
      <c r="X40" s="67">
        <f t="shared" si="12"/>
        <v>0.67222222222222228</v>
      </c>
      <c r="Y40" s="67">
        <f t="shared" si="12"/>
        <v>0.39487179487179486</v>
      </c>
      <c r="Z40" s="67">
        <f t="shared" si="12"/>
        <v>0.47878787878787876</v>
      </c>
      <c r="AA40" s="67">
        <f t="shared" si="12"/>
        <v>0.36</v>
      </c>
      <c r="AB40" s="67">
        <f t="shared" si="12"/>
        <v>0.25</v>
      </c>
      <c r="AC40" s="67">
        <f t="shared" si="12"/>
        <v>0.42083333333333334</v>
      </c>
      <c r="AD40" s="67">
        <f t="shared" si="12"/>
        <v>0.68717948717948718</v>
      </c>
      <c r="AE40" s="67">
        <f t="shared" si="12"/>
        <v>0.60555555555555551</v>
      </c>
      <c r="AF40" s="67">
        <f t="shared" si="12"/>
        <v>1.0518518518518518</v>
      </c>
      <c r="AG40" s="67">
        <f t="shared" si="12"/>
        <v>0.6518518518518519</v>
      </c>
      <c r="AH40" s="67">
        <f t="shared" si="7"/>
        <v>0.65777777777777779</v>
      </c>
      <c r="AI40" s="67" t="e">
        <f t="shared" si="12"/>
        <v>#DIV/0!</v>
      </c>
      <c r="AJ40" s="67" t="e">
        <f t="shared" si="12"/>
        <v>#DIV/0!</v>
      </c>
      <c r="AK40" s="67" t="e">
        <f t="shared" si="12"/>
        <v>#DIV/0!</v>
      </c>
      <c r="AL40" s="67" t="e">
        <f t="shared" si="12"/>
        <v>#DIV/0!</v>
      </c>
      <c r="AM40" s="101"/>
    </row>
    <row r="41" spans="1:39" ht="14.25" customHeight="1" x14ac:dyDescent="0.2">
      <c r="A41" s="110"/>
      <c r="B41" s="116"/>
      <c r="C41" s="116"/>
      <c r="D41" s="116"/>
      <c r="E41" s="99"/>
      <c r="F41" s="99"/>
      <c r="G41" s="99"/>
      <c r="H41" s="117" t="s">
        <v>69</v>
      </c>
      <c r="I41" s="117"/>
      <c r="J41" s="117"/>
      <c r="K41" s="117"/>
      <c r="L41" s="117"/>
      <c r="M41" s="117"/>
      <c r="N41" s="117"/>
      <c r="O41" s="117"/>
      <c r="P41" s="117"/>
      <c r="Q41" s="67">
        <f t="shared" ref="Q41:AL41" si="13">(Q29/((Q$71-Q78)*$L78))</f>
        <v>0.56000000000000005</v>
      </c>
      <c r="R41" s="67">
        <f t="shared" si="13"/>
        <v>1.0125</v>
      </c>
      <c r="S41" s="67">
        <f t="shared" si="13"/>
        <v>0.36666666666666664</v>
      </c>
      <c r="T41" s="67">
        <f t="shared" si="13"/>
        <v>0.60833333333333328</v>
      </c>
      <c r="U41" s="67">
        <f t="shared" si="13"/>
        <v>0.97142857142857142</v>
      </c>
      <c r="V41" s="67">
        <f t="shared" si="13"/>
        <v>0.69166666666666665</v>
      </c>
      <c r="W41" s="67">
        <f t="shared" si="13"/>
        <v>0.72380952380952379</v>
      </c>
      <c r="X41" s="67">
        <f t="shared" si="13"/>
        <v>1.1000000000000001</v>
      </c>
      <c r="Y41" s="67">
        <f t="shared" si="13"/>
        <v>0.74814814814814812</v>
      </c>
      <c r="Z41" s="67">
        <f t="shared" si="13"/>
        <v>0.4177777777777778</v>
      </c>
      <c r="AA41" s="67">
        <f t="shared" si="13"/>
        <v>1.5866666666666667</v>
      </c>
      <c r="AB41" s="67">
        <f t="shared" si="13"/>
        <v>0.62666666666666671</v>
      </c>
      <c r="AC41" s="67">
        <f t="shared" si="13"/>
        <v>0.68333333333333335</v>
      </c>
      <c r="AD41" s="67">
        <f t="shared" si="13"/>
        <v>0.54358974358974355</v>
      </c>
      <c r="AE41" s="67">
        <f t="shared" si="13"/>
        <v>0.47222222222222221</v>
      </c>
      <c r="AF41" s="67">
        <f t="shared" si="13"/>
        <v>0.77037037037037037</v>
      </c>
      <c r="AG41" s="67">
        <f t="shared" si="13"/>
        <v>0.53333333333333333</v>
      </c>
      <c r="AH41" s="67">
        <f t="shared" si="7"/>
        <v>0.64444444444444449</v>
      </c>
      <c r="AI41" s="67" t="e">
        <f t="shared" si="13"/>
        <v>#DIV/0!</v>
      </c>
      <c r="AJ41" s="67" t="e">
        <f t="shared" si="13"/>
        <v>#DIV/0!</v>
      </c>
      <c r="AK41" s="67" t="e">
        <f t="shared" si="13"/>
        <v>#DIV/0!</v>
      </c>
      <c r="AL41" s="67" t="e">
        <f t="shared" si="13"/>
        <v>#DIV/0!</v>
      </c>
      <c r="AM41" s="101"/>
    </row>
    <row r="42" spans="1:39" ht="14.25" customHeight="1" x14ac:dyDescent="0.2">
      <c r="A42" s="110"/>
      <c r="B42" s="116"/>
      <c r="C42" s="116"/>
      <c r="D42" s="116"/>
      <c r="E42" s="99"/>
      <c r="F42" s="99"/>
      <c r="G42" s="99"/>
      <c r="H42" s="117" t="s">
        <v>70</v>
      </c>
      <c r="I42" s="117"/>
      <c r="J42" s="117"/>
      <c r="K42" s="117"/>
      <c r="L42" s="117"/>
      <c r="M42" s="117"/>
      <c r="N42" s="117"/>
      <c r="O42" s="117"/>
      <c r="P42" s="117"/>
      <c r="Q42" s="67">
        <f t="shared" ref="Q42:AL42" si="14">(Q30/((Q$71-Q79)*$L79))</f>
        <v>0.44848484848484849</v>
      </c>
      <c r="R42" s="67">
        <f t="shared" si="14"/>
        <v>0.73333333333333328</v>
      </c>
      <c r="S42" s="67">
        <f t="shared" si="14"/>
        <v>0.52</v>
      </c>
      <c r="T42" s="67">
        <f t="shared" si="14"/>
        <v>0.4</v>
      </c>
      <c r="U42" s="67">
        <f t="shared" si="14"/>
        <v>0.27619047619047621</v>
      </c>
      <c r="V42" s="67">
        <f t="shared" si="14"/>
        <v>0.75714285714285712</v>
      </c>
      <c r="W42" s="67">
        <f t="shared" si="14"/>
        <v>0.53809523809523807</v>
      </c>
      <c r="X42" s="67">
        <f t="shared" si="14"/>
        <v>0.52777777777777779</v>
      </c>
      <c r="Y42" s="67">
        <f t="shared" si="14"/>
        <v>0.36363636363636365</v>
      </c>
      <c r="Z42" s="67">
        <f t="shared" si="14"/>
        <v>0.34666666666666668</v>
      </c>
      <c r="AA42" s="67">
        <f t="shared" si="14"/>
        <v>0.2</v>
      </c>
      <c r="AB42" s="67">
        <f t="shared" si="14"/>
        <v>0.18888888888888888</v>
      </c>
      <c r="AC42" s="67">
        <f t="shared" si="14"/>
        <v>0.375</v>
      </c>
      <c r="AD42" s="67">
        <f t="shared" si="14"/>
        <v>0.77948717948717949</v>
      </c>
      <c r="AE42" s="67">
        <f t="shared" si="14"/>
        <v>0.58333333333333337</v>
      </c>
      <c r="AF42" s="67">
        <f t="shared" si="14"/>
        <v>1.2148148148148148</v>
      </c>
      <c r="AG42" s="67">
        <f t="shared" si="14"/>
        <v>0.73333333333333328</v>
      </c>
      <c r="AH42" s="67">
        <f t="shared" si="7"/>
        <v>0.70666666666666667</v>
      </c>
      <c r="AI42" s="67" t="e">
        <f t="shared" si="14"/>
        <v>#DIV/0!</v>
      </c>
      <c r="AJ42" s="67" t="e">
        <f t="shared" si="14"/>
        <v>#DIV/0!</v>
      </c>
      <c r="AK42" s="67" t="e">
        <f t="shared" si="14"/>
        <v>#DIV/0!</v>
      </c>
      <c r="AL42" s="67" t="e">
        <f t="shared" si="14"/>
        <v>#DIV/0!</v>
      </c>
      <c r="AM42" s="101"/>
    </row>
    <row r="43" spans="1:39" ht="14.25" customHeight="1" x14ac:dyDescent="0.2">
      <c r="A43" s="110"/>
      <c r="B43" s="116"/>
      <c r="C43" s="116"/>
      <c r="D43" s="116"/>
      <c r="E43" s="99"/>
      <c r="F43" s="99"/>
      <c r="G43" s="99"/>
      <c r="H43" s="117" t="s">
        <v>71</v>
      </c>
      <c r="I43" s="117"/>
      <c r="J43" s="117"/>
      <c r="K43" s="117"/>
      <c r="L43" s="117"/>
      <c r="M43" s="117"/>
      <c r="N43" s="117"/>
      <c r="O43" s="117"/>
      <c r="P43" s="117"/>
      <c r="Q43" s="67">
        <f t="shared" ref="Q43:AL43" si="15">(Q31/((Q$71-Q80)*$L80))</f>
        <v>0.5757575757575758</v>
      </c>
      <c r="R43" s="67">
        <f t="shared" si="15"/>
        <v>1.0416666666666667</v>
      </c>
      <c r="S43" s="67">
        <f t="shared" si="15"/>
        <v>0.74</v>
      </c>
      <c r="T43" s="67">
        <f t="shared" si="15"/>
        <v>0.9555555555555556</v>
      </c>
      <c r="U43" s="67">
        <f t="shared" si="15"/>
        <v>0.92</v>
      </c>
      <c r="V43" s="67">
        <f t="shared" si="15"/>
        <v>0.54166666666666663</v>
      </c>
      <c r="W43" s="67">
        <f t="shared" si="15"/>
        <v>0.73333333333333328</v>
      </c>
      <c r="X43" s="67">
        <f t="shared" si="15"/>
        <v>0.70222222222222219</v>
      </c>
      <c r="Y43" s="67">
        <f t="shared" si="15"/>
        <v>0.59607843137254901</v>
      </c>
      <c r="Z43" s="67">
        <f t="shared" si="15"/>
        <v>1.1142857142857143</v>
      </c>
      <c r="AA43" s="67">
        <f t="shared" si="15"/>
        <v>0.45</v>
      </c>
      <c r="AB43" s="67">
        <f t="shared" si="15"/>
        <v>0.80606060606060603</v>
      </c>
      <c r="AC43" s="67">
        <f t="shared" si="15"/>
        <v>0.8833333333333333</v>
      </c>
      <c r="AD43" s="67">
        <f t="shared" si="15"/>
        <v>0.75384615384615383</v>
      </c>
      <c r="AE43" s="67">
        <f t="shared" si="15"/>
        <v>0.69473684210526321</v>
      </c>
      <c r="AF43" s="67">
        <f t="shared" si="15"/>
        <v>0.98518518518518516</v>
      </c>
      <c r="AG43" s="67">
        <f t="shared" si="15"/>
        <v>1.2666666666666666</v>
      </c>
      <c r="AH43" s="67">
        <f t="shared" si="7"/>
        <v>1.0844444444444445</v>
      </c>
      <c r="AI43" s="67" t="e">
        <f t="shared" si="15"/>
        <v>#DIV/0!</v>
      </c>
      <c r="AJ43" s="67" t="e">
        <f t="shared" si="15"/>
        <v>#DIV/0!</v>
      </c>
      <c r="AK43" s="67" t="e">
        <f t="shared" si="15"/>
        <v>#DIV/0!</v>
      </c>
      <c r="AL43" s="67" t="e">
        <f t="shared" si="15"/>
        <v>#DIV/0!</v>
      </c>
      <c r="AM43" s="101"/>
    </row>
    <row r="44" spans="1:39" ht="14.25" customHeight="1" x14ac:dyDescent="0.2">
      <c r="A44" s="110"/>
      <c r="B44" s="116"/>
      <c r="C44" s="116"/>
      <c r="D44" s="116"/>
      <c r="E44" s="99"/>
      <c r="F44" s="99"/>
      <c r="G44" s="99"/>
      <c r="H44" s="117" t="s">
        <v>72</v>
      </c>
      <c r="I44" s="117"/>
      <c r="J44" s="117"/>
      <c r="K44" s="117"/>
      <c r="L44" s="117"/>
      <c r="M44" s="117"/>
      <c r="N44" s="117"/>
      <c r="O44" s="117"/>
      <c r="P44" s="117"/>
      <c r="Q44" s="67">
        <f t="shared" ref="Q44:AL44" si="16">(Q32/((Q$71-Q81)*$L81))</f>
        <v>0.67878787878787883</v>
      </c>
      <c r="R44" s="67">
        <f t="shared" si="16"/>
        <v>1.0083333333333333</v>
      </c>
      <c r="S44" s="67">
        <f t="shared" si="16"/>
        <v>0.72666666666666668</v>
      </c>
      <c r="T44" s="67">
        <f t="shared" si="16"/>
        <v>0.72222222222222221</v>
      </c>
      <c r="U44" s="67">
        <f t="shared" si="16"/>
        <v>0.97333333333333338</v>
      </c>
      <c r="V44" s="67">
        <f t="shared" si="16"/>
        <v>0.72916666666666663</v>
      </c>
      <c r="W44" s="67">
        <f t="shared" si="16"/>
        <v>1.0481481481481481</v>
      </c>
      <c r="X44" s="67">
        <f t="shared" si="16"/>
        <v>1.1166666666666667</v>
      </c>
      <c r="Y44" s="67">
        <f t="shared" si="16"/>
        <v>0.76470588235294112</v>
      </c>
      <c r="Z44" s="67">
        <f t="shared" si="16"/>
        <v>0.87407407407407411</v>
      </c>
      <c r="AA44" s="67">
        <f t="shared" si="16"/>
        <v>0.61250000000000004</v>
      </c>
      <c r="AB44" s="67">
        <f t="shared" si="16"/>
        <v>0.96363636363636362</v>
      </c>
      <c r="AC44" s="67">
        <f t="shared" si="16"/>
        <v>0.71666666666666667</v>
      </c>
      <c r="AD44" s="67">
        <f t="shared" si="16"/>
        <v>0.89743589743589747</v>
      </c>
      <c r="AE44" s="67">
        <f t="shared" si="16"/>
        <v>0.77894736842105261</v>
      </c>
      <c r="AF44" s="67">
        <f t="shared" si="16"/>
        <v>0.89629629629629626</v>
      </c>
      <c r="AG44" s="67">
        <f t="shared" si="16"/>
        <v>0.93888888888888888</v>
      </c>
      <c r="AH44" s="67">
        <f t="shared" si="7"/>
        <v>0.57333333333333336</v>
      </c>
      <c r="AI44" s="67" t="e">
        <f t="shared" si="16"/>
        <v>#DIV/0!</v>
      </c>
      <c r="AJ44" s="67" t="e">
        <f t="shared" si="16"/>
        <v>#DIV/0!</v>
      </c>
      <c r="AK44" s="67" t="e">
        <f t="shared" si="16"/>
        <v>#DIV/0!</v>
      </c>
      <c r="AL44" s="67" t="e">
        <f t="shared" si="16"/>
        <v>#DIV/0!</v>
      </c>
      <c r="AM44" s="101"/>
    </row>
    <row r="45" spans="1:39" ht="14.25" customHeight="1" x14ac:dyDescent="0.2">
      <c r="A45" s="110"/>
      <c r="B45" s="116"/>
      <c r="C45" s="116"/>
      <c r="D45" s="116"/>
      <c r="E45" s="99"/>
      <c r="F45" s="99"/>
      <c r="G45" s="99"/>
      <c r="H45" s="117" t="s">
        <v>73</v>
      </c>
      <c r="I45" s="117"/>
      <c r="J45" s="117"/>
      <c r="K45" s="117"/>
      <c r="L45" s="117"/>
      <c r="M45" s="117"/>
      <c r="N45" s="117"/>
      <c r="O45" s="117"/>
      <c r="P45" s="117"/>
      <c r="Q45" s="67">
        <f t="shared" ref="Q45:AL45" si="17">(Q33/((Q$71-Q82)*$L82))</f>
        <v>0.74545454545454548</v>
      </c>
      <c r="R45" s="67">
        <f t="shared" si="17"/>
        <v>0.37916666666666665</v>
      </c>
      <c r="S45" s="67">
        <f t="shared" si="17"/>
        <v>0.6333333333333333</v>
      </c>
      <c r="T45" s="67">
        <f t="shared" si="17"/>
        <v>0.40666666666666668</v>
      </c>
      <c r="U45" s="67">
        <f t="shared" si="17"/>
        <v>0.26222222222222225</v>
      </c>
      <c r="V45" s="67">
        <f t="shared" si="17"/>
        <v>0.38222222222222224</v>
      </c>
      <c r="W45" s="67">
        <f t="shared" si="17"/>
        <v>0</v>
      </c>
      <c r="X45" s="67">
        <f t="shared" si="17"/>
        <v>0</v>
      </c>
      <c r="Y45" s="67">
        <f t="shared" si="17"/>
        <v>0</v>
      </c>
      <c r="Z45" s="67">
        <f t="shared" si="17"/>
        <v>0</v>
      </c>
      <c r="AA45" s="67">
        <f t="shared" si="17"/>
        <v>0</v>
      </c>
      <c r="AB45" s="67">
        <f t="shared" si="17"/>
        <v>0</v>
      </c>
      <c r="AC45" s="67">
        <f t="shared" si="17"/>
        <v>0</v>
      </c>
      <c r="AD45" s="67">
        <f t="shared" si="17"/>
        <v>0</v>
      </c>
      <c r="AE45" s="67">
        <f t="shared" si="17"/>
        <v>0</v>
      </c>
      <c r="AF45" s="67">
        <f t="shared" si="17"/>
        <v>0</v>
      </c>
      <c r="AG45" s="67">
        <f t="shared" si="17"/>
        <v>0</v>
      </c>
      <c r="AH45" s="67">
        <f t="shared" si="7"/>
        <v>0</v>
      </c>
      <c r="AI45" s="67" t="e">
        <f t="shared" si="17"/>
        <v>#DIV/0!</v>
      </c>
      <c r="AJ45" s="67" t="e">
        <f t="shared" si="17"/>
        <v>#DIV/0!</v>
      </c>
      <c r="AK45" s="67" t="e">
        <f t="shared" si="17"/>
        <v>#DIV/0!</v>
      </c>
      <c r="AL45" s="67" t="e">
        <f t="shared" si="17"/>
        <v>#DIV/0!</v>
      </c>
      <c r="AM45" s="101"/>
    </row>
    <row r="46" spans="1:39" ht="32.25" customHeight="1" x14ac:dyDescent="0.2">
      <c r="A46" s="110"/>
      <c r="B46" s="116">
        <v>15</v>
      </c>
      <c r="C46" s="116" t="s">
        <v>76</v>
      </c>
      <c r="D46" s="116" t="s">
        <v>61</v>
      </c>
      <c r="E46" s="25"/>
      <c r="F46" s="25"/>
      <c r="G46" s="25"/>
      <c r="H46" s="27" t="s">
        <v>20</v>
      </c>
      <c r="I46" s="50">
        <v>200</v>
      </c>
      <c r="J46" s="68">
        <f>P46</f>
        <v>150</v>
      </c>
      <c r="K46" s="30" t="s">
        <v>21</v>
      </c>
      <c r="L46" s="30" t="s">
        <v>22</v>
      </c>
      <c r="M46" s="30" t="s">
        <v>21</v>
      </c>
      <c r="N46" s="68">
        <f>I46</f>
        <v>200</v>
      </c>
      <c r="O46" s="31" t="s">
        <v>23</v>
      </c>
      <c r="P46" s="51">
        <v>150</v>
      </c>
      <c r="Q46" s="52">
        <f t="shared" ref="Q46:X46" si="18">Q47+Q48</f>
        <v>914</v>
      </c>
      <c r="R46" s="52">
        <f t="shared" si="18"/>
        <v>403</v>
      </c>
      <c r="S46" s="52">
        <f t="shared" si="18"/>
        <v>585</v>
      </c>
      <c r="T46" s="52">
        <f t="shared" si="18"/>
        <v>735</v>
      </c>
      <c r="U46" s="52">
        <f t="shared" si="18"/>
        <v>1031</v>
      </c>
      <c r="V46" s="52">
        <f t="shared" si="18"/>
        <v>659</v>
      </c>
      <c r="W46" s="52">
        <f t="shared" si="18"/>
        <v>931</v>
      </c>
      <c r="X46" s="52">
        <f t="shared" si="18"/>
        <v>1202</v>
      </c>
      <c r="Y46" s="52">
        <f>W46</f>
        <v>931</v>
      </c>
      <c r="Z46" s="52">
        <f>Z47+48</f>
        <v>227</v>
      </c>
      <c r="AA46" s="52">
        <f t="shared" ref="AA46:AF46" si="19">AA47+AA48</f>
        <v>605</v>
      </c>
      <c r="AB46" s="52">
        <f t="shared" si="19"/>
        <v>121</v>
      </c>
      <c r="AC46" s="52">
        <f t="shared" si="19"/>
        <v>427</v>
      </c>
      <c r="AD46" s="52">
        <f t="shared" si="19"/>
        <v>1561</v>
      </c>
      <c r="AE46" s="52">
        <f t="shared" si="19"/>
        <v>1174</v>
      </c>
      <c r="AF46" s="52">
        <f t="shared" si="19"/>
        <v>957</v>
      </c>
      <c r="AG46" s="52"/>
      <c r="AH46" s="52">
        <f>AH47+48</f>
        <v>364</v>
      </c>
      <c r="AI46" s="52"/>
      <c r="AJ46" s="52"/>
      <c r="AK46" s="52"/>
      <c r="AL46" s="52"/>
      <c r="AM46" s="53"/>
    </row>
    <row r="47" spans="1:39" ht="14.25" customHeight="1" x14ac:dyDescent="0.2">
      <c r="A47" s="110"/>
      <c r="B47" s="116"/>
      <c r="C47" s="116"/>
      <c r="D47" s="116"/>
      <c r="E47" s="25"/>
      <c r="F47" s="25"/>
      <c r="G47" s="25"/>
      <c r="H47" s="118" t="s">
        <v>77</v>
      </c>
      <c r="I47" s="118"/>
      <c r="J47" s="118"/>
      <c r="K47" s="118"/>
      <c r="L47" s="118"/>
      <c r="M47" s="118"/>
      <c r="N47" s="118"/>
      <c r="O47" s="118"/>
      <c r="P47" s="118"/>
      <c r="Q47" s="52">
        <v>427</v>
      </c>
      <c r="R47" s="52">
        <v>69</v>
      </c>
      <c r="S47" s="52">
        <v>280</v>
      </c>
      <c r="T47" s="52">
        <v>583</v>
      </c>
      <c r="U47" s="52">
        <v>439</v>
      </c>
      <c r="V47" s="52">
        <v>53</v>
      </c>
      <c r="W47" s="52">
        <v>374</v>
      </c>
      <c r="X47" s="52">
        <v>679</v>
      </c>
      <c r="Y47" s="52">
        <v>681</v>
      </c>
      <c r="Z47" s="52">
        <v>179</v>
      </c>
      <c r="AA47" s="52">
        <v>320</v>
      </c>
      <c r="AB47" s="52">
        <v>22</v>
      </c>
      <c r="AC47" s="52">
        <v>173</v>
      </c>
      <c r="AD47" s="52">
        <v>541</v>
      </c>
      <c r="AE47" s="52">
        <v>609</v>
      </c>
      <c r="AF47" s="52">
        <v>113</v>
      </c>
      <c r="AG47" s="52">
        <v>201</v>
      </c>
      <c r="AH47" s="52">
        <v>316</v>
      </c>
      <c r="AI47" s="52"/>
      <c r="AJ47" s="52"/>
      <c r="AK47" s="52"/>
      <c r="AL47" s="52"/>
      <c r="AM47" s="53"/>
    </row>
    <row r="48" spans="1:39" ht="14.25" customHeight="1" x14ac:dyDescent="0.2">
      <c r="A48" s="110"/>
      <c r="B48" s="116"/>
      <c r="C48" s="116"/>
      <c r="D48" s="116"/>
      <c r="E48" s="25"/>
      <c r="F48" s="25"/>
      <c r="G48" s="25"/>
      <c r="H48" s="118" t="s">
        <v>78</v>
      </c>
      <c r="I48" s="118"/>
      <c r="J48" s="118"/>
      <c r="K48" s="118"/>
      <c r="L48" s="118"/>
      <c r="M48" s="118"/>
      <c r="N48" s="118"/>
      <c r="O48" s="118"/>
      <c r="P48" s="118"/>
      <c r="Q48" s="52">
        <v>487</v>
      </c>
      <c r="R48" s="52">
        <v>334</v>
      </c>
      <c r="S48" s="52">
        <v>305</v>
      </c>
      <c r="T48" s="52">
        <v>152</v>
      </c>
      <c r="U48" s="52">
        <v>592</v>
      </c>
      <c r="V48" s="52">
        <v>606</v>
      </c>
      <c r="W48" s="52">
        <v>557</v>
      </c>
      <c r="X48" s="52">
        <v>523</v>
      </c>
      <c r="Y48" s="52">
        <v>360</v>
      </c>
      <c r="Z48" s="52">
        <v>4</v>
      </c>
      <c r="AA48" s="52">
        <v>285</v>
      </c>
      <c r="AB48" s="52">
        <v>99</v>
      </c>
      <c r="AC48" s="52">
        <v>254</v>
      </c>
      <c r="AD48" s="52">
        <v>1020</v>
      </c>
      <c r="AE48" s="52">
        <v>565</v>
      </c>
      <c r="AF48" s="52">
        <v>844</v>
      </c>
      <c r="AG48" s="52">
        <v>601</v>
      </c>
      <c r="AH48" s="52">
        <v>445</v>
      </c>
      <c r="AI48" s="52"/>
      <c r="AJ48" s="52"/>
      <c r="AK48" s="52"/>
      <c r="AL48" s="52"/>
      <c r="AM48" s="53"/>
    </row>
    <row r="49" spans="1:39" ht="32.25" customHeight="1" x14ac:dyDescent="0.2">
      <c r="A49" s="110"/>
      <c r="B49" s="116">
        <v>16</v>
      </c>
      <c r="C49" s="116" t="s">
        <v>79</v>
      </c>
      <c r="D49" s="116" t="s">
        <v>61</v>
      </c>
      <c r="E49" s="25"/>
      <c r="F49" s="25"/>
      <c r="G49" s="25"/>
      <c r="H49" s="27" t="s">
        <v>23</v>
      </c>
      <c r="I49" s="64">
        <v>0.85</v>
      </c>
      <c r="J49" s="65">
        <f>I49</f>
        <v>0.85</v>
      </c>
      <c r="K49" s="30" t="s">
        <v>21</v>
      </c>
      <c r="L49" s="30" t="s">
        <v>22</v>
      </c>
      <c r="M49" s="30" t="s">
        <v>21</v>
      </c>
      <c r="N49" s="65">
        <f>P49</f>
        <v>0.95</v>
      </c>
      <c r="O49" s="31" t="s">
        <v>20</v>
      </c>
      <c r="P49" s="66">
        <v>0.95</v>
      </c>
      <c r="Q49" s="60" t="e">
        <f t="shared" ref="Q49:AL49" si="20">100%-(Q51/Q50)</f>
        <v>#DIV/0!</v>
      </c>
      <c r="R49" s="60" t="e">
        <f t="shared" si="20"/>
        <v>#DIV/0!</v>
      </c>
      <c r="S49" s="60" t="e">
        <f t="shared" si="20"/>
        <v>#DIV/0!</v>
      </c>
      <c r="T49" s="60" t="e">
        <f t="shared" si="20"/>
        <v>#DIV/0!</v>
      </c>
      <c r="U49" s="60" t="e">
        <f t="shared" si="20"/>
        <v>#DIV/0!</v>
      </c>
      <c r="V49" s="60" t="e">
        <f t="shared" si="20"/>
        <v>#DIV/0!</v>
      </c>
      <c r="W49" s="60" t="e">
        <f t="shared" si="20"/>
        <v>#DIV/0!</v>
      </c>
      <c r="X49" s="60" t="e">
        <f t="shared" si="20"/>
        <v>#DIV/0!</v>
      </c>
      <c r="Y49" s="60" t="e">
        <f t="shared" si="20"/>
        <v>#DIV/0!</v>
      </c>
      <c r="Z49" s="60" t="e">
        <f t="shared" si="20"/>
        <v>#DIV/0!</v>
      </c>
      <c r="AA49" s="60" t="e">
        <f t="shared" si="20"/>
        <v>#DIV/0!</v>
      </c>
      <c r="AB49" s="60" t="e">
        <f t="shared" si="20"/>
        <v>#DIV/0!</v>
      </c>
      <c r="AC49" s="60">
        <f t="shared" si="20"/>
        <v>0.97560975609756095</v>
      </c>
      <c r="AD49" s="60" t="e">
        <f t="shared" si="20"/>
        <v>#DIV/0!</v>
      </c>
      <c r="AE49" s="60" t="e">
        <f t="shared" si="20"/>
        <v>#DIV/0!</v>
      </c>
      <c r="AF49" s="60" t="e">
        <f t="shared" si="20"/>
        <v>#DIV/0!</v>
      </c>
      <c r="AG49" s="60" t="e">
        <f t="shared" si="20"/>
        <v>#DIV/0!</v>
      </c>
      <c r="AH49" s="60" t="e">
        <f t="shared" si="20"/>
        <v>#DIV/0!</v>
      </c>
      <c r="AI49" s="60" t="e">
        <f t="shared" si="20"/>
        <v>#DIV/0!</v>
      </c>
      <c r="AJ49" s="60" t="e">
        <f t="shared" si="20"/>
        <v>#DIV/0!</v>
      </c>
      <c r="AK49" s="60" t="e">
        <f t="shared" si="20"/>
        <v>#DIV/0!</v>
      </c>
      <c r="AL49" s="60" t="e">
        <f t="shared" si="20"/>
        <v>#DIV/0!</v>
      </c>
      <c r="AM49" s="53"/>
    </row>
    <row r="50" spans="1:39" ht="14.25" customHeight="1" x14ac:dyDescent="0.2">
      <c r="A50" s="110"/>
      <c r="B50" s="116"/>
      <c r="C50" s="116"/>
      <c r="D50" s="116"/>
      <c r="E50" s="25"/>
      <c r="F50" s="25"/>
      <c r="G50" s="25"/>
      <c r="H50" s="118" t="s">
        <v>80</v>
      </c>
      <c r="I50" s="118"/>
      <c r="J50" s="118"/>
      <c r="K50" s="118"/>
      <c r="L50" s="118"/>
      <c r="M50" s="118"/>
      <c r="N50" s="118"/>
      <c r="O50" s="118"/>
      <c r="P50" s="118"/>
      <c r="Q50" s="52"/>
      <c r="R50" s="52"/>
      <c r="S50" s="52"/>
      <c r="T50" s="52"/>
      <c r="U50" s="52"/>
      <c r="V50" s="52"/>
      <c r="W50" s="52"/>
      <c r="X50" s="52"/>
      <c r="Y50" s="52"/>
      <c r="Z50" s="52"/>
      <c r="AA50" s="52"/>
      <c r="AB50" s="52"/>
      <c r="AC50" s="52">
        <v>41</v>
      </c>
      <c r="AD50" s="52"/>
      <c r="AE50" s="52"/>
      <c r="AF50" s="52"/>
      <c r="AG50" s="52"/>
      <c r="AH50" s="52"/>
      <c r="AI50" s="52"/>
      <c r="AJ50" s="52"/>
      <c r="AK50" s="52"/>
      <c r="AL50" s="52"/>
      <c r="AM50" s="53"/>
    </row>
    <row r="51" spans="1:39" ht="14.25" customHeight="1" x14ac:dyDescent="0.2">
      <c r="A51" s="110"/>
      <c r="B51" s="116"/>
      <c r="C51" s="116"/>
      <c r="D51" s="116"/>
      <c r="E51" s="25"/>
      <c r="F51" s="25"/>
      <c r="G51" s="25"/>
      <c r="H51" s="118" t="s">
        <v>81</v>
      </c>
      <c r="I51" s="118"/>
      <c r="J51" s="118"/>
      <c r="K51" s="118"/>
      <c r="L51" s="118"/>
      <c r="M51" s="118"/>
      <c r="N51" s="118"/>
      <c r="O51" s="118"/>
      <c r="P51" s="118"/>
      <c r="Q51" s="52"/>
      <c r="R51" s="52"/>
      <c r="S51" s="52"/>
      <c r="T51" s="52"/>
      <c r="U51" s="52"/>
      <c r="V51" s="52"/>
      <c r="W51" s="52"/>
      <c r="X51" s="52"/>
      <c r="Y51" s="52"/>
      <c r="Z51" s="52"/>
      <c r="AA51" s="52"/>
      <c r="AB51" s="52"/>
      <c r="AC51" s="52">
        <v>1</v>
      </c>
      <c r="AD51" s="52"/>
      <c r="AE51" s="52"/>
      <c r="AF51" s="52"/>
      <c r="AG51" s="52"/>
      <c r="AH51" s="52"/>
      <c r="AI51" s="52"/>
      <c r="AJ51" s="52"/>
      <c r="AK51" s="52"/>
      <c r="AL51" s="52"/>
      <c r="AM51" s="53"/>
    </row>
    <row r="52" spans="1:39" ht="24.75" customHeight="1" x14ac:dyDescent="0.2">
      <c r="A52" s="110"/>
      <c r="B52" s="119">
        <v>17</v>
      </c>
      <c r="C52" s="69" t="s">
        <v>82</v>
      </c>
      <c r="D52" s="69">
        <v>8</v>
      </c>
      <c r="E52" s="25"/>
      <c r="F52" s="25"/>
      <c r="G52" s="25"/>
      <c r="H52" s="27" t="s">
        <v>23</v>
      </c>
      <c r="I52" s="28">
        <f>I53*D52</f>
        <v>128</v>
      </c>
      <c r="J52" s="29">
        <f>I52</f>
        <v>128</v>
      </c>
      <c r="K52" s="30" t="s">
        <v>21</v>
      </c>
      <c r="L52" s="30" t="s">
        <v>22</v>
      </c>
      <c r="M52" s="30" t="s">
        <v>21</v>
      </c>
      <c r="N52" s="29">
        <f>P52</f>
        <v>136</v>
      </c>
      <c r="O52" s="31" t="s">
        <v>20</v>
      </c>
      <c r="P52" s="32">
        <f>P53*D52</f>
        <v>136</v>
      </c>
      <c r="Q52" s="120">
        <f t="shared" ref="Q52:AL52" si="21">SUM(Q54:Q61)</f>
        <v>106</v>
      </c>
      <c r="R52" s="120">
        <f t="shared" si="21"/>
        <v>134</v>
      </c>
      <c r="S52" s="120">
        <f t="shared" si="21"/>
        <v>118</v>
      </c>
      <c r="T52" s="120">
        <f t="shared" si="21"/>
        <v>109</v>
      </c>
      <c r="U52" s="120">
        <f t="shared" si="21"/>
        <v>132</v>
      </c>
      <c r="V52" s="120">
        <f t="shared" si="21"/>
        <v>142</v>
      </c>
      <c r="W52" s="120">
        <f t="shared" si="21"/>
        <v>129</v>
      </c>
      <c r="X52" s="120">
        <f t="shared" si="21"/>
        <v>127</v>
      </c>
      <c r="Y52" s="120">
        <f t="shared" si="21"/>
        <v>140</v>
      </c>
      <c r="Z52" s="120">
        <f t="shared" si="21"/>
        <v>155</v>
      </c>
      <c r="AA52" s="120">
        <f t="shared" si="21"/>
        <v>150</v>
      </c>
      <c r="AB52" s="120">
        <f t="shared" si="21"/>
        <v>108</v>
      </c>
      <c r="AC52" s="120">
        <f t="shared" si="21"/>
        <v>138</v>
      </c>
      <c r="AD52" s="120">
        <f t="shared" si="21"/>
        <v>129</v>
      </c>
      <c r="AE52" s="120">
        <f t="shared" si="21"/>
        <v>139</v>
      </c>
      <c r="AF52" s="120">
        <f t="shared" si="21"/>
        <v>104</v>
      </c>
      <c r="AG52" s="120">
        <f t="shared" si="21"/>
        <v>111</v>
      </c>
      <c r="AH52" s="120">
        <f t="shared" si="21"/>
        <v>122</v>
      </c>
      <c r="AI52" s="120">
        <f t="shared" si="21"/>
        <v>0</v>
      </c>
      <c r="AJ52" s="120">
        <f t="shared" si="21"/>
        <v>0</v>
      </c>
      <c r="AK52" s="120">
        <f t="shared" si="21"/>
        <v>0</v>
      </c>
      <c r="AL52" s="120">
        <f t="shared" si="21"/>
        <v>0</v>
      </c>
      <c r="AM52" s="53"/>
    </row>
    <row r="53" spans="1:39" ht="32.25" customHeight="1" x14ac:dyDescent="0.2">
      <c r="A53" s="110"/>
      <c r="B53" s="119"/>
      <c r="C53" s="121" t="s">
        <v>83</v>
      </c>
      <c r="D53" s="70" t="s">
        <v>84</v>
      </c>
      <c r="E53" s="99" t="s">
        <v>17</v>
      </c>
      <c r="F53" s="99" t="s">
        <v>18</v>
      </c>
      <c r="G53" s="99" t="s">
        <v>85</v>
      </c>
      <c r="H53" s="27" t="s">
        <v>23</v>
      </c>
      <c r="I53" s="28">
        <v>16</v>
      </c>
      <c r="J53" s="29">
        <f>I53</f>
        <v>16</v>
      </c>
      <c r="K53" s="30" t="s">
        <v>21</v>
      </c>
      <c r="L53" s="30" t="s">
        <v>22</v>
      </c>
      <c r="M53" s="30" t="s">
        <v>21</v>
      </c>
      <c r="N53" s="29">
        <f>P53</f>
        <v>17</v>
      </c>
      <c r="O53" s="31" t="s">
        <v>20</v>
      </c>
      <c r="P53" s="32">
        <v>17</v>
      </c>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01"/>
    </row>
    <row r="54" spans="1:39" ht="14.25" customHeight="1" x14ac:dyDescent="0.2">
      <c r="A54" s="110"/>
      <c r="B54" s="119"/>
      <c r="C54" s="121"/>
      <c r="D54" s="121" t="s">
        <v>85</v>
      </c>
      <c r="E54" s="99"/>
      <c r="F54" s="99"/>
      <c r="G54" s="99"/>
      <c r="H54" s="71"/>
      <c r="I54" s="115" t="s">
        <v>86</v>
      </c>
      <c r="J54" s="115"/>
      <c r="K54" s="115"/>
      <c r="L54" s="115"/>
      <c r="M54" s="115"/>
      <c r="N54" s="115"/>
      <c r="O54" s="115"/>
      <c r="P54" s="115"/>
      <c r="Q54" s="62">
        <v>19</v>
      </c>
      <c r="R54" s="62">
        <v>15</v>
      </c>
      <c r="S54" s="62">
        <v>12</v>
      </c>
      <c r="T54" s="52">
        <v>18</v>
      </c>
      <c r="U54" s="62">
        <v>23</v>
      </c>
      <c r="V54" s="62">
        <v>13</v>
      </c>
      <c r="W54" s="52">
        <v>14</v>
      </c>
      <c r="X54" s="62">
        <v>14</v>
      </c>
      <c r="Y54" s="62">
        <v>16</v>
      </c>
      <c r="Z54" s="52">
        <v>23</v>
      </c>
      <c r="AA54" s="62">
        <v>20</v>
      </c>
      <c r="AB54" s="62">
        <v>10</v>
      </c>
      <c r="AC54" s="52">
        <v>18</v>
      </c>
      <c r="AD54" s="62">
        <v>21</v>
      </c>
      <c r="AE54" s="62">
        <v>21</v>
      </c>
      <c r="AF54" s="52">
        <v>16</v>
      </c>
      <c r="AG54" s="62">
        <v>12</v>
      </c>
      <c r="AH54" s="84">
        <v>11</v>
      </c>
      <c r="AI54" s="62"/>
      <c r="AJ54" s="52"/>
      <c r="AK54" s="62"/>
      <c r="AL54" s="62"/>
      <c r="AM54" s="101"/>
    </row>
    <row r="55" spans="1:39" ht="14.25" customHeight="1" x14ac:dyDescent="0.2">
      <c r="A55" s="110"/>
      <c r="B55" s="119"/>
      <c r="C55" s="121"/>
      <c r="D55" s="121"/>
      <c r="E55" s="99"/>
      <c r="F55" s="99"/>
      <c r="G55" s="99"/>
      <c r="H55" s="71"/>
      <c r="I55" s="115" t="s">
        <v>87</v>
      </c>
      <c r="J55" s="115"/>
      <c r="K55" s="115"/>
      <c r="L55" s="115"/>
      <c r="M55" s="115"/>
      <c r="N55" s="115"/>
      <c r="O55" s="115"/>
      <c r="P55" s="115"/>
      <c r="Q55" s="62">
        <v>16</v>
      </c>
      <c r="R55" s="62">
        <v>17</v>
      </c>
      <c r="S55" s="62">
        <v>9</v>
      </c>
      <c r="T55" s="52">
        <v>11</v>
      </c>
      <c r="U55" s="62">
        <v>7</v>
      </c>
      <c r="V55" s="62">
        <v>18</v>
      </c>
      <c r="W55" s="52">
        <v>17</v>
      </c>
      <c r="X55" s="62">
        <v>13</v>
      </c>
      <c r="Y55" s="62">
        <v>14</v>
      </c>
      <c r="Z55" s="52">
        <v>11</v>
      </c>
      <c r="AA55" s="62">
        <v>17</v>
      </c>
      <c r="AB55" s="62">
        <v>20</v>
      </c>
      <c r="AC55" s="52">
        <v>13</v>
      </c>
      <c r="AD55" s="62">
        <v>19</v>
      </c>
      <c r="AE55" s="62">
        <v>21</v>
      </c>
      <c r="AF55" s="52">
        <v>5</v>
      </c>
      <c r="AG55" s="62">
        <v>9</v>
      </c>
      <c r="AH55" s="84">
        <v>16</v>
      </c>
      <c r="AI55" s="62"/>
      <c r="AJ55" s="52"/>
      <c r="AK55" s="62"/>
      <c r="AL55" s="62"/>
      <c r="AM55" s="101"/>
    </row>
    <row r="56" spans="1:39" ht="14.25" customHeight="1" x14ac:dyDescent="0.2">
      <c r="A56" s="110"/>
      <c r="B56" s="119"/>
      <c r="C56" s="121"/>
      <c r="D56" s="121"/>
      <c r="E56" s="99"/>
      <c r="F56" s="99"/>
      <c r="G56" s="99"/>
      <c r="H56" s="71"/>
      <c r="I56" s="115" t="s">
        <v>88</v>
      </c>
      <c r="J56" s="115"/>
      <c r="K56" s="115"/>
      <c r="L56" s="115"/>
      <c r="M56" s="115"/>
      <c r="N56" s="115"/>
      <c r="O56" s="115"/>
      <c r="P56" s="115"/>
      <c r="Q56" s="62">
        <v>12</v>
      </c>
      <c r="R56" s="62">
        <v>12</v>
      </c>
      <c r="S56" s="62">
        <v>17</v>
      </c>
      <c r="T56" s="52">
        <v>12</v>
      </c>
      <c r="U56" s="62">
        <v>12</v>
      </c>
      <c r="V56" s="62">
        <v>16</v>
      </c>
      <c r="W56" s="52">
        <v>22</v>
      </c>
      <c r="X56" s="62">
        <v>13</v>
      </c>
      <c r="Y56" s="62">
        <v>16</v>
      </c>
      <c r="Z56" s="52">
        <v>14</v>
      </c>
      <c r="AA56" s="62">
        <v>17</v>
      </c>
      <c r="AB56" s="62">
        <v>12</v>
      </c>
      <c r="AC56" s="52">
        <v>11</v>
      </c>
      <c r="AD56" s="62">
        <v>12</v>
      </c>
      <c r="AE56" s="62">
        <v>13</v>
      </c>
      <c r="AF56" s="52">
        <v>22</v>
      </c>
      <c r="AG56" s="62">
        <v>17</v>
      </c>
      <c r="AH56" s="84">
        <v>8</v>
      </c>
      <c r="AI56" s="62"/>
      <c r="AJ56" s="52"/>
      <c r="AK56" s="62"/>
      <c r="AL56" s="62"/>
      <c r="AM56" s="101"/>
    </row>
    <row r="57" spans="1:39" ht="14.25" customHeight="1" x14ac:dyDescent="0.2">
      <c r="A57" s="110"/>
      <c r="B57" s="119"/>
      <c r="C57" s="121"/>
      <c r="D57" s="121"/>
      <c r="E57" s="25"/>
      <c r="F57" s="25"/>
      <c r="G57" s="25"/>
      <c r="H57" s="71"/>
      <c r="I57" s="115" t="s">
        <v>89</v>
      </c>
      <c r="J57" s="115"/>
      <c r="K57" s="115"/>
      <c r="L57" s="115"/>
      <c r="M57" s="115"/>
      <c r="N57" s="115"/>
      <c r="O57" s="115"/>
      <c r="P57" s="115"/>
      <c r="Q57" s="62">
        <v>14</v>
      </c>
      <c r="R57" s="62">
        <v>21</v>
      </c>
      <c r="S57" s="62">
        <v>18</v>
      </c>
      <c r="T57" s="52">
        <v>12</v>
      </c>
      <c r="U57" s="62">
        <v>20</v>
      </c>
      <c r="V57" s="62">
        <v>30</v>
      </c>
      <c r="W57" s="52">
        <v>17</v>
      </c>
      <c r="X57" s="62">
        <v>20</v>
      </c>
      <c r="Y57" s="62">
        <v>17</v>
      </c>
      <c r="Z57" s="52">
        <v>22</v>
      </c>
      <c r="AA57" s="62">
        <v>22</v>
      </c>
      <c r="AB57" s="62">
        <v>14</v>
      </c>
      <c r="AC57" s="52">
        <v>21</v>
      </c>
      <c r="AD57" s="62">
        <v>23</v>
      </c>
      <c r="AE57" s="62">
        <v>14</v>
      </c>
      <c r="AF57" s="52">
        <v>10</v>
      </c>
      <c r="AG57" s="62">
        <v>7</v>
      </c>
      <c r="AH57" s="84">
        <v>9</v>
      </c>
      <c r="AI57" s="62"/>
      <c r="AJ57" s="52"/>
      <c r="AK57" s="62"/>
      <c r="AL57" s="62"/>
      <c r="AM57" s="53"/>
    </row>
    <row r="58" spans="1:39" ht="14.25" customHeight="1" x14ac:dyDescent="0.2">
      <c r="A58" s="110"/>
      <c r="B58" s="119"/>
      <c r="C58" s="121"/>
      <c r="D58" s="121"/>
      <c r="E58" s="25"/>
      <c r="F58" s="25"/>
      <c r="G58" s="25"/>
      <c r="H58" s="71"/>
      <c r="I58" s="115" t="s">
        <v>90</v>
      </c>
      <c r="J58" s="115"/>
      <c r="K58" s="115"/>
      <c r="L58" s="115"/>
      <c r="M58" s="115"/>
      <c r="N58" s="115"/>
      <c r="O58" s="115"/>
      <c r="P58" s="115"/>
      <c r="Q58" s="62">
        <v>18</v>
      </c>
      <c r="R58" s="62">
        <v>18</v>
      </c>
      <c r="S58" s="62">
        <v>15</v>
      </c>
      <c r="T58" s="52">
        <v>17</v>
      </c>
      <c r="U58" s="62">
        <v>15</v>
      </c>
      <c r="V58" s="62">
        <v>16</v>
      </c>
      <c r="W58" s="52">
        <v>18</v>
      </c>
      <c r="X58" s="62">
        <v>22</v>
      </c>
      <c r="Y58" s="62">
        <v>23</v>
      </c>
      <c r="Z58" s="52">
        <v>26</v>
      </c>
      <c r="AA58" s="62">
        <v>22</v>
      </c>
      <c r="AB58" s="62">
        <v>12</v>
      </c>
      <c r="AC58" s="52">
        <v>14</v>
      </c>
      <c r="AD58" s="62">
        <v>18</v>
      </c>
      <c r="AE58" s="62">
        <v>17</v>
      </c>
      <c r="AF58" s="52">
        <v>16</v>
      </c>
      <c r="AG58" s="62">
        <v>15</v>
      </c>
      <c r="AH58" s="84">
        <v>17</v>
      </c>
      <c r="AI58" s="62"/>
      <c r="AJ58" s="52"/>
      <c r="AK58" s="62"/>
      <c r="AL58" s="62"/>
      <c r="AM58" s="53"/>
    </row>
    <row r="59" spans="1:39" ht="14.25" customHeight="1" x14ac:dyDescent="0.2">
      <c r="A59" s="110"/>
      <c r="B59" s="119"/>
      <c r="C59" s="121"/>
      <c r="D59" s="121"/>
      <c r="E59" s="25"/>
      <c r="F59" s="25"/>
      <c r="G59" s="25"/>
      <c r="H59" s="71"/>
      <c r="I59" s="115" t="s">
        <v>91</v>
      </c>
      <c r="J59" s="115"/>
      <c r="K59" s="115"/>
      <c r="L59" s="115"/>
      <c r="M59" s="115"/>
      <c r="N59" s="115"/>
      <c r="O59" s="115"/>
      <c r="P59" s="115"/>
      <c r="Q59" s="62">
        <v>8</v>
      </c>
      <c r="R59" s="62">
        <v>18</v>
      </c>
      <c r="S59" s="62">
        <v>16</v>
      </c>
      <c r="T59" s="52">
        <v>15</v>
      </c>
      <c r="U59" s="62">
        <v>15</v>
      </c>
      <c r="V59" s="62">
        <v>17</v>
      </c>
      <c r="W59" s="52">
        <v>16</v>
      </c>
      <c r="X59" s="62">
        <v>19</v>
      </c>
      <c r="Y59" s="62">
        <v>29</v>
      </c>
      <c r="Z59" s="52">
        <v>16</v>
      </c>
      <c r="AA59" s="62">
        <v>18</v>
      </c>
      <c r="AB59" s="62">
        <v>13</v>
      </c>
      <c r="AC59" s="52">
        <v>28</v>
      </c>
      <c r="AD59" s="62">
        <v>7</v>
      </c>
      <c r="AE59" s="62">
        <v>17</v>
      </c>
      <c r="AF59" s="52">
        <v>10</v>
      </c>
      <c r="AG59" s="62">
        <v>13</v>
      </c>
      <c r="AH59" s="84">
        <v>21</v>
      </c>
      <c r="AI59" s="62"/>
      <c r="AJ59" s="52"/>
      <c r="AK59" s="62"/>
      <c r="AL59" s="62"/>
      <c r="AM59" s="53"/>
    </row>
    <row r="60" spans="1:39" ht="14.25" customHeight="1" x14ac:dyDescent="0.2">
      <c r="A60" s="110"/>
      <c r="B60" s="119"/>
      <c r="C60" s="121"/>
      <c r="D60" s="121"/>
      <c r="E60" s="25"/>
      <c r="F60" s="25"/>
      <c r="G60" s="25"/>
      <c r="H60" s="71"/>
      <c r="I60" s="115" t="s">
        <v>92</v>
      </c>
      <c r="J60" s="115"/>
      <c r="K60" s="115"/>
      <c r="L60" s="115"/>
      <c r="M60" s="115"/>
      <c r="N60" s="115"/>
      <c r="O60" s="115"/>
      <c r="P60" s="115"/>
      <c r="Q60" s="62">
        <v>17</v>
      </c>
      <c r="R60" s="62">
        <v>19</v>
      </c>
      <c r="S60" s="62">
        <v>15</v>
      </c>
      <c r="T60" s="52">
        <v>12</v>
      </c>
      <c r="U60" s="62">
        <v>16</v>
      </c>
      <c r="V60" s="62">
        <v>13</v>
      </c>
      <c r="W60" s="52">
        <v>9</v>
      </c>
      <c r="X60" s="62">
        <v>12</v>
      </c>
      <c r="Y60" s="62">
        <v>12</v>
      </c>
      <c r="Z60" s="52">
        <v>23</v>
      </c>
      <c r="AA60" s="62">
        <v>16</v>
      </c>
      <c r="AB60" s="62">
        <v>13</v>
      </c>
      <c r="AC60" s="52">
        <v>20</v>
      </c>
      <c r="AD60" s="62">
        <v>14</v>
      </c>
      <c r="AE60" s="62">
        <v>18</v>
      </c>
      <c r="AF60" s="52">
        <v>11</v>
      </c>
      <c r="AG60" s="62">
        <v>22</v>
      </c>
      <c r="AH60" s="84">
        <v>20</v>
      </c>
      <c r="AI60" s="62"/>
      <c r="AJ60" s="52"/>
      <c r="AK60" s="62"/>
      <c r="AL60" s="62"/>
      <c r="AM60" s="53"/>
    </row>
    <row r="61" spans="1:39" ht="14.25" customHeight="1" x14ac:dyDescent="0.2">
      <c r="A61" s="110"/>
      <c r="B61" s="119"/>
      <c r="C61" s="121"/>
      <c r="D61" s="121"/>
      <c r="E61" s="25"/>
      <c r="F61" s="25"/>
      <c r="G61" s="25"/>
      <c r="H61" s="71"/>
      <c r="I61" s="115" t="s">
        <v>93</v>
      </c>
      <c r="J61" s="115"/>
      <c r="K61" s="115"/>
      <c r="L61" s="115"/>
      <c r="M61" s="115"/>
      <c r="N61" s="115"/>
      <c r="O61" s="115"/>
      <c r="P61" s="115"/>
      <c r="Q61" s="62">
        <v>2</v>
      </c>
      <c r="R61" s="62">
        <v>14</v>
      </c>
      <c r="S61" s="62">
        <v>16</v>
      </c>
      <c r="T61" s="52">
        <v>12</v>
      </c>
      <c r="U61" s="62">
        <v>24</v>
      </c>
      <c r="V61" s="62">
        <v>19</v>
      </c>
      <c r="W61" s="52">
        <v>16</v>
      </c>
      <c r="X61" s="62">
        <v>14</v>
      </c>
      <c r="Y61" s="62">
        <v>13</v>
      </c>
      <c r="Z61" s="52">
        <v>20</v>
      </c>
      <c r="AA61" s="62">
        <v>18</v>
      </c>
      <c r="AB61" s="62">
        <v>14</v>
      </c>
      <c r="AC61" s="52">
        <v>13</v>
      </c>
      <c r="AD61" s="62">
        <v>15</v>
      </c>
      <c r="AE61" s="62">
        <v>18</v>
      </c>
      <c r="AF61" s="52">
        <v>14</v>
      </c>
      <c r="AG61" s="62">
        <v>16</v>
      </c>
      <c r="AH61" s="84">
        <v>20</v>
      </c>
      <c r="AI61" s="62"/>
      <c r="AJ61" s="52"/>
      <c r="AK61" s="62"/>
      <c r="AL61" s="62"/>
      <c r="AM61" s="53"/>
    </row>
    <row r="62" spans="1:39" ht="24" customHeight="1" x14ac:dyDescent="0.2">
      <c r="A62" s="110"/>
      <c r="B62" s="122">
        <v>18</v>
      </c>
      <c r="C62" s="123" t="s">
        <v>94</v>
      </c>
      <c r="D62" s="123" t="s">
        <v>95</v>
      </c>
      <c r="E62" s="99" t="s">
        <v>17</v>
      </c>
      <c r="F62" s="99" t="s">
        <v>18</v>
      </c>
      <c r="G62" s="99" t="s">
        <v>45</v>
      </c>
      <c r="H62" s="27" t="s">
        <v>23</v>
      </c>
      <c r="I62" s="64">
        <v>0.95</v>
      </c>
      <c r="J62" s="65">
        <f>I62</f>
        <v>0.95</v>
      </c>
      <c r="K62" s="30" t="s">
        <v>21</v>
      </c>
      <c r="L62" s="30" t="s">
        <v>22</v>
      </c>
      <c r="M62" s="30" t="s">
        <v>21</v>
      </c>
      <c r="N62" s="65">
        <f>P62</f>
        <v>1</v>
      </c>
      <c r="O62" s="31" t="s">
        <v>20</v>
      </c>
      <c r="P62" s="66">
        <v>1</v>
      </c>
      <c r="Q62" s="67">
        <f t="shared" ref="Q62:AL62" ca="1" si="22">AVERAGEIF(Q63:Q70,"&lt;&gt;0",Q63:Q65)</f>
        <v>0.97818559556786711</v>
      </c>
      <c r="R62" s="67">
        <f t="shared" ca="1" si="22"/>
        <v>1.10803324099723</v>
      </c>
      <c r="S62" s="67">
        <f t="shared" ca="1" si="22"/>
        <v>0.93160532911225424</v>
      </c>
      <c r="T62" s="67">
        <f t="shared" ca="1" si="22"/>
        <v>1.1712424089068825</v>
      </c>
      <c r="U62" s="67">
        <f t="shared" ca="1" si="22"/>
        <v>0.98684210526315774</v>
      </c>
      <c r="V62" s="67">
        <f t="shared" ca="1" si="22"/>
        <v>1.1677631578947367</v>
      </c>
      <c r="W62" s="67">
        <f t="shared" ca="1" si="22"/>
        <v>1.0030946085308967</v>
      </c>
      <c r="X62" s="67">
        <f t="shared" ca="1" si="22"/>
        <v>1.0504674515235459</v>
      </c>
      <c r="Y62" s="67">
        <f t="shared" ca="1" si="22"/>
        <v>1.1393134700787055</v>
      </c>
      <c r="Z62" s="67">
        <f t="shared" ca="1" si="22"/>
        <v>1.1084096109839816</v>
      </c>
      <c r="AA62" s="67">
        <f t="shared" ca="1" si="22"/>
        <v>1.2056182121971595</v>
      </c>
      <c r="AB62" s="67">
        <f t="shared" ca="1" si="22"/>
        <v>1.1842105263157894</v>
      </c>
      <c r="AC62" s="67">
        <f t="shared" ca="1" si="22"/>
        <v>1.1348684210526316</v>
      </c>
      <c r="AD62" s="67">
        <f t="shared" ca="1" si="22"/>
        <v>1.0608552631578949</v>
      </c>
      <c r="AE62" s="67">
        <f t="shared" ca="1" si="22"/>
        <v>1.0391746411483256</v>
      </c>
      <c r="AF62" s="67">
        <f t="shared" ca="1" si="22"/>
        <v>1.0263480392156863</v>
      </c>
      <c r="AG62" s="67">
        <f t="shared" ca="1" si="22"/>
        <v>0.92105263157894746</v>
      </c>
      <c r="AH62" s="67">
        <f t="shared" ca="1" si="22"/>
        <v>0.91208133971291883</v>
      </c>
      <c r="AI62" s="67" t="e">
        <f t="shared" ca="1" si="22"/>
        <v>#DIV/0!</v>
      </c>
      <c r="AJ62" s="67" t="e">
        <f t="shared" ca="1" si="22"/>
        <v>#DIV/0!</v>
      </c>
      <c r="AK62" s="67" t="e">
        <f t="shared" ca="1" si="22"/>
        <v>#DIV/0!</v>
      </c>
      <c r="AL62" s="67" t="e">
        <f t="shared" ca="1" si="22"/>
        <v>#DIV/0!</v>
      </c>
      <c r="AM62" s="101"/>
    </row>
    <row r="63" spans="1:39" ht="14.25" customHeight="1" x14ac:dyDescent="0.2">
      <c r="A63" s="110"/>
      <c r="B63" s="122"/>
      <c r="C63" s="123"/>
      <c r="D63" s="123"/>
      <c r="E63" s="99"/>
      <c r="F63" s="99"/>
      <c r="G63" s="99"/>
      <c r="H63" s="72"/>
      <c r="I63" s="117" t="s">
        <v>86</v>
      </c>
      <c r="J63" s="117"/>
      <c r="K63" s="117"/>
      <c r="L63" s="117"/>
      <c r="M63" s="117"/>
      <c r="N63" s="117"/>
      <c r="O63" s="117"/>
      <c r="P63" s="117"/>
      <c r="Q63" s="67">
        <f t="shared" ref="Q63:AL70" si="23">(Q54/($L83*(Q$71-Q83)))</f>
        <v>1.3157894736842106</v>
      </c>
      <c r="R63" s="67">
        <f t="shared" si="23"/>
        <v>0.98684210526315796</v>
      </c>
      <c r="S63" s="67">
        <f t="shared" si="23"/>
        <v>0.75187969924812026</v>
      </c>
      <c r="T63" s="67">
        <f t="shared" si="23"/>
        <v>1.4802631578947367</v>
      </c>
      <c r="U63" s="67">
        <f t="shared" si="23"/>
        <v>1.3755980861244019</v>
      </c>
      <c r="V63" s="67">
        <f t="shared" si="23"/>
        <v>0.85526315789473684</v>
      </c>
      <c r="W63" s="67">
        <f t="shared" si="23"/>
        <v>0.83732057416267947</v>
      </c>
      <c r="X63" s="67">
        <f t="shared" si="23"/>
        <v>0.92105263157894746</v>
      </c>
      <c r="Y63" s="67">
        <f t="shared" si="23"/>
        <v>1.0025062656641603</v>
      </c>
      <c r="Z63" s="67">
        <f t="shared" si="23"/>
        <v>1.3157894736842104</v>
      </c>
      <c r="AA63" s="67">
        <f t="shared" si="23"/>
        <v>1.2531328320802004</v>
      </c>
      <c r="AB63" s="67">
        <f t="shared" si="23"/>
        <v>0.8771929824561403</v>
      </c>
      <c r="AC63" s="67">
        <f t="shared" si="23"/>
        <v>1.1842105263157896</v>
      </c>
      <c r="AD63" s="67">
        <f t="shared" si="23"/>
        <v>1.381578947368421</v>
      </c>
      <c r="AE63" s="67">
        <f t="shared" si="23"/>
        <v>1.2559808612440193</v>
      </c>
      <c r="AF63" s="67">
        <f t="shared" si="23"/>
        <v>1.2383900928792571</v>
      </c>
      <c r="AG63" s="67">
        <f t="shared" si="23"/>
        <v>0.78947368421052633</v>
      </c>
      <c r="AH63" s="67">
        <f t="shared" si="23"/>
        <v>0.65789473684210531</v>
      </c>
      <c r="AI63" s="67" t="e">
        <f t="shared" si="23"/>
        <v>#DIV/0!</v>
      </c>
      <c r="AJ63" s="67" t="e">
        <f t="shared" si="23"/>
        <v>#DIV/0!</v>
      </c>
      <c r="AK63" s="67" t="e">
        <f t="shared" si="23"/>
        <v>#DIV/0!</v>
      </c>
      <c r="AL63" s="67" t="e">
        <f t="shared" si="23"/>
        <v>#DIV/0!</v>
      </c>
      <c r="AM63" s="101"/>
    </row>
    <row r="64" spans="1:39" ht="14.25" customHeight="1" x14ac:dyDescent="0.2">
      <c r="A64" s="110"/>
      <c r="B64" s="122"/>
      <c r="C64" s="123"/>
      <c r="D64" s="123"/>
      <c r="E64" s="99"/>
      <c r="F64" s="99"/>
      <c r="G64" s="99"/>
      <c r="H64" s="72"/>
      <c r="I64" s="117" t="s">
        <v>87</v>
      </c>
      <c r="J64" s="117"/>
      <c r="K64" s="117"/>
      <c r="L64" s="117"/>
      <c r="M64" s="117"/>
      <c r="N64" s="117"/>
      <c r="O64" s="117"/>
      <c r="P64" s="117"/>
      <c r="Q64" s="67">
        <f t="shared" ref="Q64:R70" si="24">(Q55/($L84*(Q$71-Q84)))</f>
        <v>1.10803324099723</v>
      </c>
      <c r="R64" s="67">
        <f t="shared" si="24"/>
        <v>1.118421052631579</v>
      </c>
      <c r="S64" s="67">
        <f t="shared" ref="S64:S70" si="25">(S55/($L84*($S$71-S84)))</f>
        <v>0.62326869806094187</v>
      </c>
      <c r="T64" s="67">
        <f t="shared" ref="T64:AL64" si="26">(T55/($L84*(T$71-T84)))</f>
        <v>1.1133603238866396</v>
      </c>
      <c r="U64" s="67">
        <f t="shared" si="26"/>
        <v>0.41866028708133973</v>
      </c>
      <c r="V64" s="67">
        <f t="shared" si="26"/>
        <v>1.1842105263157896</v>
      </c>
      <c r="W64" s="67">
        <f t="shared" si="26"/>
        <v>1.0167464114832536</v>
      </c>
      <c r="X64" s="67">
        <f t="shared" si="26"/>
        <v>0.85526315789473684</v>
      </c>
      <c r="Y64" s="67">
        <f t="shared" si="26"/>
        <v>1.0233918128654971</v>
      </c>
      <c r="Z64" s="67">
        <f t="shared" si="26"/>
        <v>0.62929061784897022</v>
      </c>
      <c r="AA64" s="67">
        <f t="shared" si="26"/>
        <v>1.2426900584795322</v>
      </c>
      <c r="AB64" s="67">
        <f t="shared" si="26"/>
        <v>1.7543859649122806</v>
      </c>
      <c r="AC64" s="67">
        <f t="shared" si="26"/>
        <v>0.85526315789473684</v>
      </c>
      <c r="AD64" s="67">
        <f t="shared" si="26"/>
        <v>1.25</v>
      </c>
      <c r="AE64" s="67">
        <f t="shared" si="26"/>
        <v>1.2559808612440193</v>
      </c>
      <c r="AF64" s="67">
        <f t="shared" si="26"/>
        <v>0.54824561403508765</v>
      </c>
      <c r="AG64" s="67">
        <f t="shared" si="26"/>
        <v>0.65789473684210531</v>
      </c>
      <c r="AH64" s="67">
        <f t="shared" si="23"/>
        <v>0.95693779904306231</v>
      </c>
      <c r="AI64" s="67" t="e">
        <f t="shared" si="26"/>
        <v>#DIV/0!</v>
      </c>
      <c r="AJ64" s="67" t="e">
        <f t="shared" si="26"/>
        <v>#DIV/0!</v>
      </c>
      <c r="AK64" s="67" t="e">
        <f t="shared" si="26"/>
        <v>#DIV/0!</v>
      </c>
      <c r="AL64" s="67" t="e">
        <f t="shared" si="26"/>
        <v>#DIV/0!</v>
      </c>
      <c r="AM64" s="101"/>
    </row>
    <row r="65" spans="1:39" ht="14.25" customHeight="1" x14ac:dyDescent="0.2">
      <c r="A65" s="110"/>
      <c r="B65" s="122"/>
      <c r="C65" s="123"/>
      <c r="D65" s="123"/>
      <c r="E65" s="99"/>
      <c r="F65" s="99"/>
      <c r="G65" s="99"/>
      <c r="H65" s="72"/>
      <c r="I65" s="117" t="s">
        <v>88</v>
      </c>
      <c r="J65" s="117"/>
      <c r="K65" s="117"/>
      <c r="L65" s="117"/>
      <c r="M65" s="117"/>
      <c r="N65" s="117"/>
      <c r="O65" s="117"/>
      <c r="P65" s="117"/>
      <c r="Q65" s="67">
        <f t="shared" si="24"/>
        <v>1.3157894736842104</v>
      </c>
      <c r="R65" s="67">
        <f t="shared" si="24"/>
        <v>0.78947368421052633</v>
      </c>
      <c r="S65" s="67">
        <f t="shared" si="25"/>
        <v>1.0651629072681703</v>
      </c>
      <c r="T65" s="67">
        <f t="shared" ref="T65:AL65" si="27">(T56/($L85*(T$71-T85)))</f>
        <v>1.0526315789473684</v>
      </c>
      <c r="U65" s="67">
        <f t="shared" si="27"/>
        <v>0.71770334928229673</v>
      </c>
      <c r="V65" s="67">
        <f t="shared" si="27"/>
        <v>1.0526315789473684</v>
      </c>
      <c r="W65" s="67">
        <f t="shared" si="27"/>
        <v>1.3784461152882206</v>
      </c>
      <c r="X65" s="67">
        <f t="shared" si="27"/>
        <v>0.85526315789473684</v>
      </c>
      <c r="Y65" s="67">
        <f t="shared" si="27"/>
        <v>1.10803324099723</v>
      </c>
      <c r="Z65" s="67">
        <f t="shared" si="27"/>
        <v>0.8009153318077803</v>
      </c>
      <c r="AA65" s="67">
        <f t="shared" si="27"/>
        <v>1.0651629072681703</v>
      </c>
      <c r="AB65" s="67">
        <f t="shared" si="27"/>
        <v>1.0526315789473684</v>
      </c>
      <c r="AC65" s="67">
        <f t="shared" si="27"/>
        <v>0.72368421052631582</v>
      </c>
      <c r="AD65" s="67">
        <f t="shared" si="27"/>
        <v>0.78947368421052633</v>
      </c>
      <c r="AE65" s="67">
        <f t="shared" si="27"/>
        <v>0.77751196172248804</v>
      </c>
      <c r="AF65" s="67">
        <f t="shared" si="27"/>
        <v>1.7027863777089782</v>
      </c>
      <c r="AG65" s="67">
        <f t="shared" si="27"/>
        <v>1.118421052631579</v>
      </c>
      <c r="AH65" s="67">
        <f t="shared" si="23"/>
        <v>0.47846889952153115</v>
      </c>
      <c r="AI65" s="67" t="e">
        <f t="shared" si="27"/>
        <v>#DIV/0!</v>
      </c>
      <c r="AJ65" s="67" t="e">
        <f t="shared" si="27"/>
        <v>#DIV/0!</v>
      </c>
      <c r="AK65" s="67" t="e">
        <f t="shared" si="27"/>
        <v>#DIV/0!</v>
      </c>
      <c r="AL65" s="67" t="e">
        <f t="shared" si="27"/>
        <v>#DIV/0!</v>
      </c>
      <c r="AM65" s="101"/>
    </row>
    <row r="66" spans="1:39" ht="14.25" customHeight="1" x14ac:dyDescent="0.2">
      <c r="A66" s="110"/>
      <c r="B66" s="122"/>
      <c r="C66" s="123"/>
      <c r="D66" s="123"/>
      <c r="E66" s="25"/>
      <c r="F66" s="25"/>
      <c r="G66" s="25"/>
      <c r="H66" s="72"/>
      <c r="I66" s="117" t="s">
        <v>89</v>
      </c>
      <c r="J66" s="117"/>
      <c r="K66" s="117"/>
      <c r="L66" s="117"/>
      <c r="M66" s="117"/>
      <c r="N66" s="117"/>
      <c r="O66" s="117"/>
      <c r="P66" s="117"/>
      <c r="Q66" s="67">
        <f t="shared" si="24"/>
        <v>0.96952908587257625</v>
      </c>
      <c r="R66" s="67">
        <f t="shared" si="24"/>
        <v>1.381578947368421</v>
      </c>
      <c r="S66" s="67">
        <f t="shared" si="25"/>
        <v>1.1278195488721805</v>
      </c>
      <c r="T66" s="67">
        <f t="shared" ref="T66:AL66" si="28">(T57/($L86*(T$71-T86)))</f>
        <v>1.0526315789473684</v>
      </c>
      <c r="U66" s="67">
        <f t="shared" si="28"/>
        <v>1.1961722488038278</v>
      </c>
      <c r="V66" s="67">
        <f t="shared" si="28"/>
        <v>1.9736842105263159</v>
      </c>
      <c r="W66" s="67">
        <f t="shared" si="28"/>
        <v>1.0167464114832536</v>
      </c>
      <c r="X66" s="67">
        <f t="shared" si="28"/>
        <v>1.3157894736842106</v>
      </c>
      <c r="Y66" s="67">
        <f t="shared" si="28"/>
        <v>1.0651629072681703</v>
      </c>
      <c r="Z66" s="67">
        <f t="shared" si="28"/>
        <v>1.2585812356979404</v>
      </c>
      <c r="AA66" s="67">
        <f t="shared" si="28"/>
        <v>1.3784461152882206</v>
      </c>
      <c r="AB66" s="67">
        <f t="shared" si="28"/>
        <v>1.2280701754385965</v>
      </c>
      <c r="AC66" s="67">
        <f t="shared" si="28"/>
        <v>1.381578947368421</v>
      </c>
      <c r="AD66" s="67">
        <f t="shared" si="28"/>
        <v>1.5131578947368423</v>
      </c>
      <c r="AE66" s="67">
        <f t="shared" si="28"/>
        <v>0.83732057416267947</v>
      </c>
      <c r="AF66" s="67">
        <f t="shared" si="28"/>
        <v>0.77399380804953566</v>
      </c>
      <c r="AG66" s="67">
        <f t="shared" si="28"/>
        <v>0.46052631578947373</v>
      </c>
      <c r="AH66" s="67">
        <f t="shared" si="23"/>
        <v>0.53827751196172258</v>
      </c>
      <c r="AI66" s="67" t="e">
        <f t="shared" si="28"/>
        <v>#DIV/0!</v>
      </c>
      <c r="AJ66" s="67" t="e">
        <f t="shared" si="28"/>
        <v>#DIV/0!</v>
      </c>
      <c r="AK66" s="67" t="e">
        <f t="shared" si="28"/>
        <v>#DIV/0!</v>
      </c>
      <c r="AL66" s="67" t="e">
        <f t="shared" si="28"/>
        <v>#DIV/0!</v>
      </c>
      <c r="AM66" s="53"/>
    </row>
    <row r="67" spans="1:39" ht="14.25" customHeight="1" x14ac:dyDescent="0.2">
      <c r="A67" s="110"/>
      <c r="B67" s="122"/>
      <c r="C67" s="123"/>
      <c r="D67" s="123"/>
      <c r="E67" s="25"/>
      <c r="F67" s="25"/>
      <c r="G67" s="25"/>
      <c r="H67" s="72"/>
      <c r="I67" s="117" t="s">
        <v>90</v>
      </c>
      <c r="J67" s="117"/>
      <c r="K67" s="117"/>
      <c r="L67" s="117"/>
      <c r="M67" s="117"/>
      <c r="N67" s="117"/>
      <c r="O67" s="117"/>
      <c r="P67" s="117"/>
      <c r="Q67" s="67">
        <f t="shared" si="24"/>
        <v>1.2465373961218837</v>
      </c>
      <c r="R67" s="67">
        <f t="shared" si="24"/>
        <v>1.1842105263157896</v>
      </c>
      <c r="S67" s="67">
        <f t="shared" si="25"/>
        <v>0.93984962406015038</v>
      </c>
      <c r="T67" s="67">
        <f t="shared" ref="T67:AL67" si="29">(T58/($L87*(T$71-T87)))</f>
        <v>1.3980263157894737</v>
      </c>
      <c r="U67" s="67">
        <f t="shared" si="29"/>
        <v>0.89712918660287089</v>
      </c>
      <c r="V67" s="67">
        <f t="shared" si="29"/>
        <v>1.0526315789473684</v>
      </c>
      <c r="W67" s="67">
        <f t="shared" si="29"/>
        <v>1.0765550239234452</v>
      </c>
      <c r="X67" s="67">
        <f t="shared" si="29"/>
        <v>1.4473684210526316</v>
      </c>
      <c r="Y67" s="67">
        <f t="shared" si="29"/>
        <v>1.4411027568922306</v>
      </c>
      <c r="Z67" s="67">
        <f t="shared" si="29"/>
        <v>1.4874141876430205</v>
      </c>
      <c r="AA67" s="67">
        <f t="shared" si="29"/>
        <v>1.4473684210526316</v>
      </c>
      <c r="AB67" s="67">
        <f t="shared" si="29"/>
        <v>1.0526315789473684</v>
      </c>
      <c r="AC67" s="67">
        <f t="shared" si="29"/>
        <v>0.92105263157894746</v>
      </c>
      <c r="AD67" s="67">
        <f t="shared" si="29"/>
        <v>1.1842105263157896</v>
      </c>
      <c r="AE67" s="67">
        <f t="shared" si="29"/>
        <v>1.0167464114832536</v>
      </c>
      <c r="AF67" s="67">
        <f t="shared" si="29"/>
        <v>1.2383900928792571</v>
      </c>
      <c r="AG67" s="67">
        <f t="shared" si="29"/>
        <v>0.98684210526315796</v>
      </c>
      <c r="AH67" s="67">
        <f t="shared" si="23"/>
        <v>1.0167464114832536</v>
      </c>
      <c r="AI67" s="67" t="e">
        <f t="shared" si="29"/>
        <v>#DIV/0!</v>
      </c>
      <c r="AJ67" s="67" t="e">
        <f t="shared" si="29"/>
        <v>#DIV/0!</v>
      </c>
      <c r="AK67" s="67" t="e">
        <f t="shared" si="29"/>
        <v>#DIV/0!</v>
      </c>
      <c r="AL67" s="67" t="e">
        <f t="shared" si="29"/>
        <v>#DIV/0!</v>
      </c>
      <c r="AM67" s="53"/>
    </row>
    <row r="68" spans="1:39" ht="14.25" customHeight="1" x14ac:dyDescent="0.2">
      <c r="A68" s="110"/>
      <c r="B68" s="122"/>
      <c r="C68" s="123"/>
      <c r="D68" s="123"/>
      <c r="E68" s="25"/>
      <c r="F68" s="25"/>
      <c r="G68" s="25"/>
      <c r="H68" s="72"/>
      <c r="I68" s="117" t="s">
        <v>91</v>
      </c>
      <c r="J68" s="117"/>
      <c r="K68" s="117"/>
      <c r="L68" s="117"/>
      <c r="M68" s="117"/>
      <c r="N68" s="117"/>
      <c r="O68" s="117"/>
      <c r="P68" s="117"/>
      <c r="Q68" s="67">
        <f t="shared" si="24"/>
        <v>0.554016620498615</v>
      </c>
      <c r="R68" s="67">
        <f t="shared" si="24"/>
        <v>1.1842105263157896</v>
      </c>
      <c r="S68" s="67">
        <f t="shared" si="25"/>
        <v>1.0025062656641603</v>
      </c>
      <c r="T68" s="67">
        <f t="shared" ref="T68:AL68" si="30">(T59/($L88*(T$71-T88)))</f>
        <v>1.2335526315789473</v>
      </c>
      <c r="U68" s="67">
        <f t="shared" si="30"/>
        <v>0.89712918660287089</v>
      </c>
      <c r="V68" s="67">
        <f t="shared" si="30"/>
        <v>1.118421052631579</v>
      </c>
      <c r="W68" s="67">
        <f t="shared" si="30"/>
        <v>1.10803324099723</v>
      </c>
      <c r="X68" s="67">
        <f t="shared" si="30"/>
        <v>1.25</v>
      </c>
      <c r="Y68" s="67">
        <f t="shared" si="30"/>
        <v>1.9078947368421053</v>
      </c>
      <c r="Z68" s="67">
        <f t="shared" si="30"/>
        <v>0.91533180778032031</v>
      </c>
      <c r="AA68" s="67">
        <f t="shared" si="30"/>
        <v>1.1278195488721805</v>
      </c>
      <c r="AB68" s="67">
        <f t="shared" si="30"/>
        <v>1.1403508771929824</v>
      </c>
      <c r="AC68" s="67">
        <f t="shared" si="30"/>
        <v>1.8421052631578949</v>
      </c>
      <c r="AD68" s="67">
        <f t="shared" si="30"/>
        <v>0.46052631578947373</v>
      </c>
      <c r="AE68" s="67">
        <f t="shared" si="30"/>
        <v>1.0167464114832536</v>
      </c>
      <c r="AF68" s="67">
        <f t="shared" si="30"/>
        <v>0.77399380804953566</v>
      </c>
      <c r="AG68" s="67">
        <f t="shared" si="30"/>
        <v>0.85526315789473684</v>
      </c>
      <c r="AH68" s="67">
        <f t="shared" si="23"/>
        <v>1.2559808612440193</v>
      </c>
      <c r="AI68" s="67" t="e">
        <f t="shared" si="30"/>
        <v>#DIV/0!</v>
      </c>
      <c r="AJ68" s="67" t="e">
        <f t="shared" si="30"/>
        <v>#DIV/0!</v>
      </c>
      <c r="AK68" s="67" t="e">
        <f t="shared" si="30"/>
        <v>#DIV/0!</v>
      </c>
      <c r="AL68" s="67" t="e">
        <f t="shared" si="30"/>
        <v>#DIV/0!</v>
      </c>
      <c r="AM68" s="53"/>
    </row>
    <row r="69" spans="1:39" ht="14.25" customHeight="1" x14ac:dyDescent="0.2">
      <c r="A69" s="110"/>
      <c r="B69" s="122"/>
      <c r="C69" s="123"/>
      <c r="D69" s="123"/>
      <c r="E69" s="25"/>
      <c r="F69" s="25"/>
      <c r="G69" s="25"/>
      <c r="H69" s="72"/>
      <c r="I69" s="117" t="s">
        <v>92</v>
      </c>
      <c r="J69" s="117"/>
      <c r="K69" s="117"/>
      <c r="L69" s="117"/>
      <c r="M69" s="117"/>
      <c r="N69" s="117"/>
      <c r="O69" s="117"/>
      <c r="P69" s="117"/>
      <c r="Q69" s="67">
        <f t="shared" si="24"/>
        <v>1.1772853185595569</v>
      </c>
      <c r="R69" s="67">
        <f t="shared" si="24"/>
        <v>1.25</v>
      </c>
      <c r="S69" s="67">
        <f t="shared" si="25"/>
        <v>0.93984962406015038</v>
      </c>
      <c r="T69" s="67">
        <f t="shared" ref="T69:AL69" si="31">(T60/($L89*(T$71-T89)))</f>
        <v>0.98684210526315785</v>
      </c>
      <c r="U69" s="67">
        <f t="shared" si="31"/>
        <v>0.95693779904306231</v>
      </c>
      <c r="V69" s="67">
        <f t="shared" si="31"/>
        <v>0.85526315789473684</v>
      </c>
      <c r="W69" s="67">
        <f t="shared" si="31"/>
        <v>0.53827751196172258</v>
      </c>
      <c r="X69" s="67">
        <f t="shared" si="31"/>
        <v>0.78947368421052633</v>
      </c>
      <c r="Y69" s="67">
        <f t="shared" si="31"/>
        <v>0.75187969924812026</v>
      </c>
      <c r="Z69" s="67">
        <f t="shared" si="31"/>
        <v>1.3157894736842104</v>
      </c>
      <c r="AA69" s="67">
        <f t="shared" si="31"/>
        <v>1.0025062656641603</v>
      </c>
      <c r="AB69" s="67">
        <f t="shared" si="31"/>
        <v>1.1403508771929824</v>
      </c>
      <c r="AC69" s="67">
        <f t="shared" si="31"/>
        <v>1.3157894736842106</v>
      </c>
      <c r="AD69" s="67">
        <f t="shared" si="31"/>
        <v>0.92105263157894746</v>
      </c>
      <c r="AE69" s="67">
        <f t="shared" si="31"/>
        <v>1.0765550239234452</v>
      </c>
      <c r="AF69" s="67">
        <f t="shared" si="31"/>
        <v>0.85139318885448911</v>
      </c>
      <c r="AG69" s="67">
        <f t="shared" si="31"/>
        <v>1.4473684210526316</v>
      </c>
      <c r="AH69" s="67">
        <f t="shared" si="23"/>
        <v>1.1961722488038278</v>
      </c>
      <c r="AI69" s="67" t="e">
        <f t="shared" si="31"/>
        <v>#DIV/0!</v>
      </c>
      <c r="AJ69" s="67" t="e">
        <f t="shared" si="31"/>
        <v>#DIV/0!</v>
      </c>
      <c r="AK69" s="67" t="e">
        <f t="shared" si="31"/>
        <v>#DIV/0!</v>
      </c>
      <c r="AL69" s="67" t="e">
        <f t="shared" si="31"/>
        <v>#DIV/0!</v>
      </c>
      <c r="AM69" s="53"/>
    </row>
    <row r="70" spans="1:39" ht="14.25" customHeight="1" x14ac:dyDescent="0.2">
      <c r="A70" s="110"/>
      <c r="B70" s="122"/>
      <c r="C70" s="123"/>
      <c r="D70" s="123"/>
      <c r="E70" s="25"/>
      <c r="F70" s="25"/>
      <c r="G70" s="25"/>
      <c r="H70" s="72"/>
      <c r="I70" s="117" t="s">
        <v>93</v>
      </c>
      <c r="J70" s="117"/>
      <c r="K70" s="117"/>
      <c r="L70" s="117"/>
      <c r="M70" s="117"/>
      <c r="N70" s="117"/>
      <c r="O70" s="117"/>
      <c r="P70" s="117"/>
      <c r="Q70" s="67">
        <f t="shared" si="24"/>
        <v>0.13850415512465375</v>
      </c>
      <c r="R70" s="67">
        <f t="shared" si="24"/>
        <v>0.96952908587257625</v>
      </c>
      <c r="S70" s="67">
        <f t="shared" si="25"/>
        <v>1.0025062656641603</v>
      </c>
      <c r="T70" s="67">
        <f t="shared" ref="T70:AL70" si="32">(T61/($L90*(T$71-T90)))</f>
        <v>1.0526315789473684</v>
      </c>
      <c r="U70" s="67">
        <f t="shared" si="32"/>
        <v>1.4354066985645935</v>
      </c>
      <c r="V70" s="67">
        <f t="shared" si="32"/>
        <v>1.25</v>
      </c>
      <c r="W70" s="67">
        <f t="shared" si="32"/>
        <v>1.0526315789473684</v>
      </c>
      <c r="X70" s="67">
        <f t="shared" si="32"/>
        <v>0.96952908587257625</v>
      </c>
      <c r="Y70" s="67">
        <f t="shared" si="32"/>
        <v>0.81453634085213034</v>
      </c>
      <c r="Z70" s="67">
        <f t="shared" si="32"/>
        <v>1.1441647597254003</v>
      </c>
      <c r="AA70" s="67">
        <f t="shared" si="32"/>
        <v>1.1278195488721805</v>
      </c>
      <c r="AB70" s="67">
        <f t="shared" si="32"/>
        <v>1.2280701754385965</v>
      </c>
      <c r="AC70" s="67">
        <f t="shared" si="32"/>
        <v>0.85526315789473684</v>
      </c>
      <c r="AD70" s="67">
        <f t="shared" si="32"/>
        <v>0.98684210526315796</v>
      </c>
      <c r="AE70" s="67">
        <f t="shared" si="32"/>
        <v>1.0765550239234452</v>
      </c>
      <c r="AF70" s="67">
        <f t="shared" si="32"/>
        <v>1.0835913312693499</v>
      </c>
      <c r="AG70" s="67">
        <f t="shared" si="32"/>
        <v>1.0526315789473684</v>
      </c>
      <c r="AH70" s="67">
        <f t="shared" si="23"/>
        <v>1.1961722488038278</v>
      </c>
      <c r="AI70" s="67" t="e">
        <f t="shared" si="32"/>
        <v>#DIV/0!</v>
      </c>
      <c r="AJ70" s="67" t="e">
        <f t="shared" si="32"/>
        <v>#DIV/0!</v>
      </c>
      <c r="AK70" s="67" t="e">
        <f t="shared" si="32"/>
        <v>#DIV/0!</v>
      </c>
      <c r="AL70" s="67" t="e">
        <f t="shared" si="32"/>
        <v>#DIV/0!</v>
      </c>
      <c r="AM70" s="53"/>
    </row>
    <row r="71" spans="1:39" ht="14.25" customHeight="1" x14ac:dyDescent="0.2">
      <c r="A71" s="110"/>
      <c r="B71" s="124" t="s">
        <v>96</v>
      </c>
      <c r="C71" s="124"/>
      <c r="D71" s="124"/>
      <c r="E71" s="124"/>
      <c r="F71" s="124"/>
      <c r="G71" s="124"/>
      <c r="H71" s="124"/>
      <c r="I71" s="124"/>
      <c r="J71" s="124"/>
      <c r="K71" s="124"/>
      <c r="L71" s="124"/>
      <c r="M71" s="124"/>
      <c r="N71" s="124"/>
      <c r="O71" s="124"/>
      <c r="P71" s="124"/>
      <c r="Q71" s="52">
        <v>19</v>
      </c>
      <c r="R71" s="52">
        <v>20</v>
      </c>
      <c r="S71" s="52">
        <v>21</v>
      </c>
      <c r="T71" s="52">
        <v>16</v>
      </c>
      <c r="U71" s="52">
        <v>22</v>
      </c>
      <c r="V71" s="52">
        <v>20</v>
      </c>
      <c r="W71" s="52">
        <v>22</v>
      </c>
      <c r="X71" s="52">
        <v>20</v>
      </c>
      <c r="Y71" s="52">
        <v>21</v>
      </c>
      <c r="Z71" s="52">
        <v>23</v>
      </c>
      <c r="AA71" s="52">
        <v>21</v>
      </c>
      <c r="AB71" s="52">
        <v>15</v>
      </c>
      <c r="AC71" s="52">
        <v>20</v>
      </c>
      <c r="AD71" s="52">
        <v>20</v>
      </c>
      <c r="AE71" s="52">
        <v>22</v>
      </c>
      <c r="AF71" s="52">
        <v>17</v>
      </c>
      <c r="AG71" s="52">
        <v>20</v>
      </c>
      <c r="AH71" s="52">
        <v>22</v>
      </c>
      <c r="AI71" s="52"/>
      <c r="AJ71" s="52"/>
      <c r="AK71" s="52"/>
      <c r="AL71" s="52"/>
      <c r="AM71" s="53"/>
    </row>
    <row r="72" spans="1:39" ht="15.75" customHeight="1" x14ac:dyDescent="0.2">
      <c r="A72" s="110"/>
      <c r="B72" s="125">
        <v>19</v>
      </c>
      <c r="C72" s="99" t="s">
        <v>97</v>
      </c>
      <c r="D72" s="99" t="s">
        <v>98</v>
      </c>
      <c r="E72" s="99" t="s">
        <v>17</v>
      </c>
      <c r="F72" s="99" t="s">
        <v>18</v>
      </c>
      <c r="G72" s="99" t="s">
        <v>62</v>
      </c>
      <c r="H72" s="126" t="s">
        <v>99</v>
      </c>
      <c r="I72" s="126"/>
      <c r="J72" s="126"/>
      <c r="K72" s="126"/>
      <c r="L72" s="127">
        <v>15</v>
      </c>
      <c r="M72" s="127"/>
      <c r="N72" s="115" t="s">
        <v>63</v>
      </c>
      <c r="O72" s="115"/>
      <c r="P72" s="115"/>
      <c r="Q72" s="52">
        <v>8</v>
      </c>
      <c r="R72" s="52">
        <v>4</v>
      </c>
      <c r="S72" s="52">
        <v>11</v>
      </c>
      <c r="T72" s="63">
        <v>8</v>
      </c>
      <c r="U72" s="52">
        <v>15</v>
      </c>
      <c r="V72" s="52">
        <v>4</v>
      </c>
      <c r="W72" s="52">
        <v>9</v>
      </c>
      <c r="X72" s="52">
        <v>7</v>
      </c>
      <c r="Y72" s="52">
        <v>8</v>
      </c>
      <c r="Z72" s="52">
        <v>8</v>
      </c>
      <c r="AA72" s="52">
        <v>16</v>
      </c>
      <c r="AB72" s="52">
        <v>7</v>
      </c>
      <c r="AC72" s="52">
        <v>4</v>
      </c>
      <c r="AD72" s="52">
        <v>7</v>
      </c>
      <c r="AE72" s="52">
        <v>13</v>
      </c>
      <c r="AF72" s="52">
        <v>8</v>
      </c>
      <c r="AG72" s="52">
        <v>11</v>
      </c>
      <c r="AH72" s="52">
        <v>7</v>
      </c>
      <c r="AI72" s="52"/>
      <c r="AJ72" s="63"/>
      <c r="AK72" s="52"/>
      <c r="AL72" s="52"/>
      <c r="AM72" s="101"/>
    </row>
    <row r="73" spans="1:39" ht="15.75" customHeight="1" x14ac:dyDescent="0.2">
      <c r="A73" s="110"/>
      <c r="B73" s="125"/>
      <c r="C73" s="99"/>
      <c r="D73" s="99"/>
      <c r="E73" s="99"/>
      <c r="F73" s="99"/>
      <c r="G73" s="99"/>
      <c r="H73" s="126" t="s">
        <v>99</v>
      </c>
      <c r="I73" s="126"/>
      <c r="J73" s="126"/>
      <c r="K73" s="126"/>
      <c r="L73" s="127">
        <v>15</v>
      </c>
      <c r="M73" s="127"/>
      <c r="N73" s="115" t="s">
        <v>64</v>
      </c>
      <c r="O73" s="115"/>
      <c r="P73" s="115"/>
      <c r="Q73" s="52">
        <v>8</v>
      </c>
      <c r="R73" s="52">
        <v>4</v>
      </c>
      <c r="S73" s="52">
        <v>11</v>
      </c>
      <c r="T73" s="63">
        <v>11</v>
      </c>
      <c r="U73" s="52">
        <v>16</v>
      </c>
      <c r="V73" s="52">
        <v>4</v>
      </c>
      <c r="W73" s="52">
        <v>6</v>
      </c>
      <c r="X73" s="52">
        <v>7</v>
      </c>
      <c r="Y73" s="52">
        <v>7</v>
      </c>
      <c r="Z73" s="52">
        <v>9</v>
      </c>
      <c r="AA73" s="52">
        <v>16</v>
      </c>
      <c r="AB73" s="52">
        <v>7</v>
      </c>
      <c r="AC73" s="52">
        <v>4</v>
      </c>
      <c r="AD73" s="52">
        <v>8</v>
      </c>
      <c r="AE73" s="52">
        <v>10</v>
      </c>
      <c r="AF73" s="52">
        <v>8</v>
      </c>
      <c r="AG73" s="52">
        <v>11</v>
      </c>
      <c r="AH73" s="52">
        <v>7</v>
      </c>
      <c r="AI73" s="52"/>
      <c r="AJ73" s="63"/>
      <c r="AK73" s="52"/>
      <c r="AL73" s="52"/>
      <c r="AM73" s="101"/>
    </row>
    <row r="74" spans="1:39" ht="15.75" customHeight="1" x14ac:dyDescent="0.2">
      <c r="A74" s="110"/>
      <c r="B74" s="125"/>
      <c r="C74" s="99"/>
      <c r="D74" s="99"/>
      <c r="E74" s="99"/>
      <c r="F74" s="99"/>
      <c r="G74" s="99"/>
      <c r="H74" s="126" t="s">
        <v>99</v>
      </c>
      <c r="I74" s="126"/>
      <c r="J74" s="126"/>
      <c r="K74" s="126"/>
      <c r="L74" s="127">
        <v>15</v>
      </c>
      <c r="M74" s="127"/>
      <c r="N74" s="115" t="s">
        <v>65</v>
      </c>
      <c r="O74" s="115"/>
      <c r="P74" s="115"/>
      <c r="Q74" s="52">
        <v>8</v>
      </c>
      <c r="R74" s="52">
        <v>4</v>
      </c>
      <c r="S74" s="52">
        <v>13</v>
      </c>
      <c r="T74" s="63">
        <v>14</v>
      </c>
      <c r="U74" s="52">
        <v>20</v>
      </c>
      <c r="V74" s="52">
        <v>4</v>
      </c>
      <c r="W74" s="52">
        <v>17</v>
      </c>
      <c r="X74" s="52">
        <v>11</v>
      </c>
      <c r="Y74" s="52">
        <v>13</v>
      </c>
      <c r="Z74" s="52">
        <v>10</v>
      </c>
      <c r="AA74" s="52">
        <v>17</v>
      </c>
      <c r="AB74" s="52">
        <v>14</v>
      </c>
      <c r="AC74" s="52">
        <v>11</v>
      </c>
      <c r="AD74" s="52">
        <v>14</v>
      </c>
      <c r="AE74" s="52">
        <v>10</v>
      </c>
      <c r="AF74" s="52">
        <v>8</v>
      </c>
      <c r="AG74" s="52">
        <v>11</v>
      </c>
      <c r="AH74" s="52">
        <v>7</v>
      </c>
      <c r="AI74" s="52"/>
      <c r="AJ74" s="63"/>
      <c r="AK74" s="52"/>
      <c r="AL74" s="52"/>
      <c r="AM74" s="101"/>
    </row>
    <row r="75" spans="1:39" ht="15.75" customHeight="1" x14ac:dyDescent="0.2">
      <c r="A75" s="110"/>
      <c r="B75" s="125"/>
      <c r="C75" s="99"/>
      <c r="D75" s="99"/>
      <c r="E75" s="99"/>
      <c r="F75" s="99"/>
      <c r="G75" s="99"/>
      <c r="H75" s="126" t="s">
        <v>99</v>
      </c>
      <c r="I75" s="126"/>
      <c r="J75" s="126"/>
      <c r="K75" s="126"/>
      <c r="L75" s="127">
        <v>15</v>
      </c>
      <c r="M75" s="127"/>
      <c r="N75" s="115" t="s">
        <v>66</v>
      </c>
      <c r="O75" s="115"/>
      <c r="P75" s="115"/>
      <c r="Q75" s="52">
        <v>8</v>
      </c>
      <c r="R75" s="52">
        <v>4</v>
      </c>
      <c r="S75" s="52">
        <v>11</v>
      </c>
      <c r="T75" s="63">
        <v>8</v>
      </c>
      <c r="U75" s="52">
        <v>15</v>
      </c>
      <c r="V75" s="52">
        <v>6</v>
      </c>
      <c r="W75" s="52">
        <v>7</v>
      </c>
      <c r="X75" s="52">
        <v>8</v>
      </c>
      <c r="Y75" s="52">
        <v>17</v>
      </c>
      <c r="Z75" s="52">
        <v>8</v>
      </c>
      <c r="AA75" s="52">
        <v>16</v>
      </c>
      <c r="AB75" s="52">
        <v>7</v>
      </c>
      <c r="AC75" s="52">
        <v>4</v>
      </c>
      <c r="AD75" s="52">
        <v>11</v>
      </c>
      <c r="AE75" s="52">
        <v>10</v>
      </c>
      <c r="AF75" s="52">
        <v>8</v>
      </c>
      <c r="AG75" s="52">
        <v>11</v>
      </c>
      <c r="AH75" s="52">
        <v>7</v>
      </c>
      <c r="AI75" s="52"/>
      <c r="AJ75" s="63"/>
      <c r="AK75" s="52"/>
      <c r="AL75" s="52"/>
      <c r="AM75" s="53"/>
    </row>
    <row r="76" spans="1:39" ht="15.75" customHeight="1" x14ac:dyDescent="0.2">
      <c r="A76" s="110"/>
      <c r="B76" s="125"/>
      <c r="C76" s="99"/>
      <c r="D76" s="99"/>
      <c r="E76" s="99"/>
      <c r="F76" s="99"/>
      <c r="G76" s="99"/>
      <c r="H76" s="126" t="s">
        <v>99</v>
      </c>
      <c r="I76" s="126"/>
      <c r="J76" s="126"/>
      <c r="K76" s="126"/>
      <c r="L76" s="127">
        <v>15</v>
      </c>
      <c r="M76" s="127"/>
      <c r="N76" s="115" t="s">
        <v>67</v>
      </c>
      <c r="O76" s="115"/>
      <c r="P76" s="115"/>
      <c r="Q76" s="52">
        <v>8</v>
      </c>
      <c r="R76" s="52">
        <v>4</v>
      </c>
      <c r="S76" s="52">
        <v>11</v>
      </c>
      <c r="T76" s="63">
        <v>7</v>
      </c>
      <c r="U76" s="52">
        <v>16</v>
      </c>
      <c r="V76" s="52">
        <v>4</v>
      </c>
      <c r="W76" s="52">
        <v>8</v>
      </c>
      <c r="X76" s="52">
        <v>8</v>
      </c>
      <c r="Y76" s="52">
        <v>7</v>
      </c>
      <c r="Z76" s="52">
        <v>9</v>
      </c>
      <c r="AA76" s="52">
        <v>16</v>
      </c>
      <c r="AB76" s="52">
        <v>7</v>
      </c>
      <c r="AC76" s="52">
        <v>4</v>
      </c>
      <c r="AD76" s="52">
        <v>7</v>
      </c>
      <c r="AE76" s="52">
        <v>10</v>
      </c>
      <c r="AF76" s="52">
        <v>8</v>
      </c>
      <c r="AG76" s="52">
        <v>11</v>
      </c>
      <c r="AH76" s="52">
        <v>7</v>
      </c>
      <c r="AI76" s="52"/>
      <c r="AJ76" s="63"/>
      <c r="AK76" s="52"/>
      <c r="AL76" s="52"/>
      <c r="AM76" s="53"/>
    </row>
    <row r="77" spans="1:39" ht="15.75" customHeight="1" x14ac:dyDescent="0.2">
      <c r="A77" s="110"/>
      <c r="B77" s="125"/>
      <c r="C77" s="99"/>
      <c r="D77" s="99"/>
      <c r="E77" s="99"/>
      <c r="F77" s="99"/>
      <c r="G77" s="99"/>
      <c r="H77" s="126" t="s">
        <v>99</v>
      </c>
      <c r="I77" s="126"/>
      <c r="J77" s="126"/>
      <c r="K77" s="126"/>
      <c r="L77" s="127">
        <v>15</v>
      </c>
      <c r="M77" s="127"/>
      <c r="N77" s="115" t="s">
        <v>68</v>
      </c>
      <c r="O77" s="115"/>
      <c r="P77" s="115"/>
      <c r="Q77" s="52">
        <v>8</v>
      </c>
      <c r="R77" s="52">
        <v>4</v>
      </c>
      <c r="S77" s="52">
        <v>11</v>
      </c>
      <c r="T77" s="63">
        <v>7</v>
      </c>
      <c r="U77" s="52">
        <v>15</v>
      </c>
      <c r="V77" s="52">
        <v>6</v>
      </c>
      <c r="W77" s="52">
        <v>8</v>
      </c>
      <c r="X77" s="52">
        <v>8</v>
      </c>
      <c r="Y77" s="52">
        <v>8</v>
      </c>
      <c r="Z77" s="52">
        <v>12</v>
      </c>
      <c r="AA77" s="52">
        <v>16</v>
      </c>
      <c r="AB77" s="52">
        <v>7</v>
      </c>
      <c r="AC77" s="52">
        <v>4</v>
      </c>
      <c r="AD77" s="52">
        <v>7</v>
      </c>
      <c r="AE77" s="52">
        <v>10</v>
      </c>
      <c r="AF77" s="52">
        <v>8</v>
      </c>
      <c r="AG77" s="52">
        <v>11</v>
      </c>
      <c r="AH77" s="52">
        <v>7</v>
      </c>
      <c r="AI77" s="52"/>
      <c r="AJ77" s="63"/>
      <c r="AK77" s="52"/>
      <c r="AL77" s="52"/>
      <c r="AM77" s="53"/>
    </row>
    <row r="78" spans="1:39" ht="15.75" customHeight="1" x14ac:dyDescent="0.2">
      <c r="A78" s="110"/>
      <c r="B78" s="125"/>
      <c r="C78" s="99"/>
      <c r="D78" s="99"/>
      <c r="E78" s="99"/>
      <c r="F78" s="99"/>
      <c r="G78" s="99"/>
      <c r="H78" s="126" t="s">
        <v>99</v>
      </c>
      <c r="I78" s="126"/>
      <c r="J78" s="126"/>
      <c r="K78" s="126"/>
      <c r="L78" s="127">
        <v>15</v>
      </c>
      <c r="M78" s="127"/>
      <c r="N78" s="115" t="s">
        <v>69</v>
      </c>
      <c r="O78" s="115"/>
      <c r="P78" s="115"/>
      <c r="Q78" s="52">
        <v>9</v>
      </c>
      <c r="R78" s="52">
        <v>4</v>
      </c>
      <c r="S78" s="52">
        <v>11</v>
      </c>
      <c r="T78" s="63">
        <v>8</v>
      </c>
      <c r="U78" s="52">
        <v>15</v>
      </c>
      <c r="V78" s="52">
        <v>4</v>
      </c>
      <c r="W78" s="52">
        <v>8</v>
      </c>
      <c r="X78" s="52">
        <v>12</v>
      </c>
      <c r="Y78" s="52">
        <v>12</v>
      </c>
      <c r="Z78" s="52">
        <v>8</v>
      </c>
      <c r="AA78" s="52">
        <v>16</v>
      </c>
      <c r="AB78" s="52">
        <v>10</v>
      </c>
      <c r="AC78" s="52">
        <v>4</v>
      </c>
      <c r="AD78" s="52">
        <v>7</v>
      </c>
      <c r="AE78" s="52">
        <v>10</v>
      </c>
      <c r="AF78" s="52">
        <v>8</v>
      </c>
      <c r="AG78" s="52">
        <v>11</v>
      </c>
      <c r="AH78" s="52">
        <v>7</v>
      </c>
      <c r="AI78" s="52"/>
      <c r="AJ78" s="63"/>
      <c r="AK78" s="52"/>
      <c r="AL78" s="52"/>
      <c r="AM78" s="53"/>
    </row>
    <row r="79" spans="1:39" ht="15.75" customHeight="1" x14ac:dyDescent="0.2">
      <c r="A79" s="110"/>
      <c r="B79" s="125"/>
      <c r="C79" s="99"/>
      <c r="D79" s="99"/>
      <c r="E79" s="99"/>
      <c r="F79" s="99"/>
      <c r="G79" s="99"/>
      <c r="H79" s="126" t="s">
        <v>99</v>
      </c>
      <c r="I79" s="126"/>
      <c r="J79" s="126"/>
      <c r="K79" s="126"/>
      <c r="L79" s="127">
        <v>15</v>
      </c>
      <c r="M79" s="127"/>
      <c r="N79" s="115" t="s">
        <v>70</v>
      </c>
      <c r="O79" s="115"/>
      <c r="P79" s="115"/>
      <c r="Q79" s="52">
        <v>8</v>
      </c>
      <c r="R79" s="52">
        <v>4</v>
      </c>
      <c r="S79" s="52">
        <v>11</v>
      </c>
      <c r="T79" s="63">
        <v>9</v>
      </c>
      <c r="U79" s="52">
        <v>15</v>
      </c>
      <c r="V79" s="52">
        <v>6</v>
      </c>
      <c r="W79" s="52">
        <v>8</v>
      </c>
      <c r="X79" s="52">
        <v>8</v>
      </c>
      <c r="Y79" s="52">
        <v>10</v>
      </c>
      <c r="Z79" s="52">
        <v>13</v>
      </c>
      <c r="AA79" s="52">
        <v>16</v>
      </c>
      <c r="AB79" s="52">
        <v>9</v>
      </c>
      <c r="AC79" s="52">
        <v>4</v>
      </c>
      <c r="AD79" s="52">
        <v>7</v>
      </c>
      <c r="AE79" s="52">
        <v>10</v>
      </c>
      <c r="AF79" s="52">
        <v>8</v>
      </c>
      <c r="AG79" s="52">
        <v>11</v>
      </c>
      <c r="AH79" s="52">
        <v>7</v>
      </c>
      <c r="AI79" s="52"/>
      <c r="AJ79" s="63"/>
      <c r="AK79" s="52"/>
      <c r="AL79" s="52"/>
      <c r="AM79" s="53"/>
    </row>
    <row r="80" spans="1:39" ht="15.75" customHeight="1" x14ac:dyDescent="0.2">
      <c r="A80" s="110"/>
      <c r="B80" s="125"/>
      <c r="C80" s="99"/>
      <c r="D80" s="99"/>
      <c r="E80" s="99"/>
      <c r="F80" s="99"/>
      <c r="G80" s="99"/>
      <c r="H80" s="126" t="s">
        <v>99</v>
      </c>
      <c r="I80" s="126"/>
      <c r="J80" s="126"/>
      <c r="K80" s="126"/>
      <c r="L80" s="127">
        <v>15</v>
      </c>
      <c r="M80" s="127"/>
      <c r="N80" s="115" t="s">
        <v>71</v>
      </c>
      <c r="O80" s="115"/>
      <c r="P80" s="115"/>
      <c r="Q80" s="52">
        <v>8</v>
      </c>
      <c r="R80" s="52">
        <v>4</v>
      </c>
      <c r="S80" s="52">
        <v>11</v>
      </c>
      <c r="T80" s="63">
        <v>4</v>
      </c>
      <c r="U80" s="52">
        <v>7</v>
      </c>
      <c r="V80" s="52">
        <v>4</v>
      </c>
      <c r="W80" s="52">
        <v>4</v>
      </c>
      <c r="X80" s="52">
        <v>5</v>
      </c>
      <c r="Y80" s="52">
        <v>4</v>
      </c>
      <c r="Z80" s="52">
        <v>9</v>
      </c>
      <c r="AA80" s="52">
        <v>5</v>
      </c>
      <c r="AB80" s="52">
        <v>4</v>
      </c>
      <c r="AC80" s="52">
        <v>4</v>
      </c>
      <c r="AD80" s="52">
        <v>7</v>
      </c>
      <c r="AE80" s="52">
        <v>3</v>
      </c>
      <c r="AF80" s="52">
        <v>8</v>
      </c>
      <c r="AG80" s="52">
        <v>8</v>
      </c>
      <c r="AH80" s="52">
        <v>7</v>
      </c>
      <c r="AI80" s="52"/>
      <c r="AJ80" s="63"/>
      <c r="AK80" s="52"/>
      <c r="AL80" s="52"/>
      <c r="AM80" s="53"/>
    </row>
    <row r="81" spans="1:39" ht="15.75" customHeight="1" x14ac:dyDescent="0.2">
      <c r="A81" s="110"/>
      <c r="B81" s="125"/>
      <c r="C81" s="99"/>
      <c r="D81" s="99"/>
      <c r="E81" s="99"/>
      <c r="F81" s="99"/>
      <c r="G81" s="99"/>
      <c r="H81" s="126" t="s">
        <v>99</v>
      </c>
      <c r="I81" s="126"/>
      <c r="J81" s="126"/>
      <c r="K81" s="126"/>
      <c r="L81" s="127">
        <v>15</v>
      </c>
      <c r="M81" s="127"/>
      <c r="N81" s="115" t="s">
        <v>72</v>
      </c>
      <c r="O81" s="115"/>
      <c r="P81" s="115"/>
      <c r="Q81" s="52">
        <v>8</v>
      </c>
      <c r="R81" s="52">
        <v>4</v>
      </c>
      <c r="S81" s="52">
        <v>11</v>
      </c>
      <c r="T81" s="63">
        <v>4</v>
      </c>
      <c r="U81" s="52">
        <v>7</v>
      </c>
      <c r="V81" s="52">
        <v>4</v>
      </c>
      <c r="W81" s="52">
        <v>4</v>
      </c>
      <c r="X81" s="52">
        <v>8</v>
      </c>
      <c r="Y81" s="52">
        <v>4</v>
      </c>
      <c r="Z81" s="52">
        <v>5</v>
      </c>
      <c r="AA81" s="52">
        <v>5</v>
      </c>
      <c r="AB81" s="52">
        <v>4</v>
      </c>
      <c r="AC81" s="52">
        <v>4</v>
      </c>
      <c r="AD81" s="52">
        <v>7</v>
      </c>
      <c r="AE81" s="52">
        <v>3</v>
      </c>
      <c r="AF81" s="52">
        <v>8</v>
      </c>
      <c r="AG81" s="52">
        <v>8</v>
      </c>
      <c r="AH81" s="52">
        <v>7</v>
      </c>
      <c r="AI81" s="52"/>
      <c r="AJ81" s="63"/>
      <c r="AK81" s="52"/>
      <c r="AL81" s="52"/>
      <c r="AM81" s="53"/>
    </row>
    <row r="82" spans="1:39" ht="15.75" customHeight="1" x14ac:dyDescent="0.2">
      <c r="A82" s="110"/>
      <c r="B82" s="125"/>
      <c r="C82" s="99"/>
      <c r="D82" s="99"/>
      <c r="E82" s="99"/>
      <c r="F82" s="99"/>
      <c r="G82" s="99"/>
      <c r="H82" s="126" t="s">
        <v>99</v>
      </c>
      <c r="I82" s="126"/>
      <c r="J82" s="126"/>
      <c r="K82" s="126"/>
      <c r="L82" s="127">
        <v>15</v>
      </c>
      <c r="M82" s="127"/>
      <c r="N82" s="115" t="s">
        <v>73</v>
      </c>
      <c r="O82" s="115"/>
      <c r="P82" s="115"/>
      <c r="Q82" s="52">
        <v>8</v>
      </c>
      <c r="R82" s="52">
        <v>4</v>
      </c>
      <c r="S82" s="52">
        <v>15</v>
      </c>
      <c r="T82" s="63">
        <v>6</v>
      </c>
      <c r="U82" s="52">
        <v>7</v>
      </c>
      <c r="V82" s="52">
        <v>5</v>
      </c>
      <c r="W82" s="52">
        <v>4</v>
      </c>
      <c r="X82" s="52">
        <v>5</v>
      </c>
      <c r="Y82" s="52">
        <v>4</v>
      </c>
      <c r="Z82" s="52">
        <v>5</v>
      </c>
      <c r="AA82" s="52">
        <v>5</v>
      </c>
      <c r="AB82" s="52">
        <v>4</v>
      </c>
      <c r="AC82" s="52">
        <v>4</v>
      </c>
      <c r="AD82" s="52">
        <v>7</v>
      </c>
      <c r="AE82" s="52">
        <v>3</v>
      </c>
      <c r="AF82" s="52">
        <v>8</v>
      </c>
      <c r="AG82" s="52">
        <v>11</v>
      </c>
      <c r="AH82" s="52">
        <v>7</v>
      </c>
      <c r="AI82" s="52"/>
      <c r="AJ82" s="63"/>
      <c r="AK82" s="52"/>
      <c r="AL82" s="52"/>
      <c r="AM82" s="53"/>
    </row>
    <row r="83" spans="1:39" ht="15.75" customHeight="1" x14ac:dyDescent="0.2">
      <c r="A83" s="110"/>
      <c r="B83" s="125"/>
      <c r="C83" s="99"/>
      <c r="D83" s="99"/>
      <c r="E83" s="99"/>
      <c r="F83" s="99"/>
      <c r="G83" s="99"/>
      <c r="H83" s="126" t="s">
        <v>99</v>
      </c>
      <c r="I83" s="126"/>
      <c r="J83" s="126"/>
      <c r="K83" s="126"/>
      <c r="L83" s="128">
        <v>0.76</v>
      </c>
      <c r="M83" s="128"/>
      <c r="N83" s="115" t="s">
        <v>86</v>
      </c>
      <c r="O83" s="115"/>
      <c r="P83" s="115"/>
      <c r="Q83" s="52"/>
      <c r="R83" s="52"/>
      <c r="S83" s="52">
        <v>0</v>
      </c>
      <c r="T83" s="63">
        <v>0</v>
      </c>
      <c r="U83" s="52"/>
      <c r="V83" s="52"/>
      <c r="W83" s="63"/>
      <c r="X83" s="52"/>
      <c r="Y83" s="52">
        <v>0</v>
      </c>
      <c r="Z83" s="63"/>
      <c r="AA83" s="52"/>
      <c r="AB83" s="52"/>
      <c r="AC83" s="63"/>
      <c r="AD83" s="52"/>
      <c r="AE83" s="52"/>
      <c r="AF83" s="63"/>
      <c r="AG83" s="52"/>
      <c r="AH83" s="52"/>
      <c r="AI83" s="52"/>
      <c r="AJ83" s="63"/>
      <c r="AK83" s="52"/>
      <c r="AL83" s="52"/>
      <c r="AM83" s="53"/>
    </row>
    <row r="84" spans="1:39" ht="15.75" customHeight="1" x14ac:dyDescent="0.2">
      <c r="A84" s="110"/>
      <c r="B84" s="125"/>
      <c r="C84" s="99"/>
      <c r="D84" s="99"/>
      <c r="E84" s="99"/>
      <c r="F84" s="99"/>
      <c r="G84" s="99"/>
      <c r="H84" s="126" t="s">
        <v>99</v>
      </c>
      <c r="I84" s="126"/>
      <c r="J84" s="126"/>
      <c r="K84" s="126"/>
      <c r="L84" s="128">
        <v>0.76</v>
      </c>
      <c r="M84" s="128"/>
      <c r="N84" s="115" t="s">
        <v>87</v>
      </c>
      <c r="O84" s="115"/>
      <c r="P84" s="115"/>
      <c r="Q84" s="52"/>
      <c r="R84" s="52"/>
      <c r="S84" s="52">
        <v>2</v>
      </c>
      <c r="T84" s="63">
        <v>3</v>
      </c>
      <c r="U84" s="52"/>
      <c r="V84" s="52"/>
      <c r="W84" s="63"/>
      <c r="X84" s="52"/>
      <c r="Y84" s="52">
        <v>3</v>
      </c>
      <c r="Z84" s="63"/>
      <c r="AA84" s="52">
        <v>3</v>
      </c>
      <c r="AB84" s="52"/>
      <c r="AC84" s="63"/>
      <c r="AD84" s="52"/>
      <c r="AE84" s="52"/>
      <c r="AF84" s="52">
        <v>5</v>
      </c>
      <c r="AG84" s="52">
        <v>2</v>
      </c>
      <c r="AH84" s="52"/>
      <c r="AI84" s="52"/>
      <c r="AJ84" s="63"/>
      <c r="AK84" s="52"/>
      <c r="AL84" s="52"/>
      <c r="AM84" s="53"/>
    </row>
    <row r="85" spans="1:39" ht="15.75" customHeight="1" x14ac:dyDescent="0.2">
      <c r="A85" s="110"/>
      <c r="B85" s="125"/>
      <c r="C85" s="99"/>
      <c r="D85" s="99"/>
      <c r="E85" s="99"/>
      <c r="F85" s="99"/>
      <c r="G85" s="99"/>
      <c r="H85" s="126" t="s">
        <v>99</v>
      </c>
      <c r="I85" s="126"/>
      <c r="J85" s="126"/>
      <c r="K85" s="126"/>
      <c r="L85" s="128">
        <v>0.76</v>
      </c>
      <c r="M85" s="128"/>
      <c r="N85" s="115" t="s">
        <v>88</v>
      </c>
      <c r="O85" s="115"/>
      <c r="P85" s="115"/>
      <c r="Q85" s="52">
        <v>7</v>
      </c>
      <c r="R85" s="52"/>
      <c r="S85" s="52">
        <v>0</v>
      </c>
      <c r="T85" s="63">
        <v>1</v>
      </c>
      <c r="U85" s="52"/>
      <c r="V85" s="52"/>
      <c r="W85" s="63">
        <v>1</v>
      </c>
      <c r="X85" s="52"/>
      <c r="Y85" s="52">
        <v>2</v>
      </c>
      <c r="Z85" s="63"/>
      <c r="AA85" s="52"/>
      <c r="AB85" s="52"/>
      <c r="AC85" s="63"/>
      <c r="AD85" s="52"/>
      <c r="AE85" s="52"/>
      <c r="AF85" s="63"/>
      <c r="AG85" s="52"/>
      <c r="AH85" s="52"/>
      <c r="AI85" s="52"/>
      <c r="AJ85" s="63"/>
      <c r="AK85" s="52"/>
      <c r="AL85" s="52"/>
      <c r="AM85" s="53"/>
    </row>
    <row r="86" spans="1:39" ht="15.75" customHeight="1" x14ac:dyDescent="0.2">
      <c r="A86" s="110"/>
      <c r="B86" s="125"/>
      <c r="C86" s="99"/>
      <c r="D86" s="99"/>
      <c r="E86" s="25"/>
      <c r="F86" s="25"/>
      <c r="G86" s="25"/>
      <c r="H86" s="126" t="s">
        <v>99</v>
      </c>
      <c r="I86" s="126"/>
      <c r="J86" s="126"/>
      <c r="K86" s="126"/>
      <c r="L86" s="128">
        <v>0.76</v>
      </c>
      <c r="M86" s="128"/>
      <c r="N86" s="115" t="s">
        <v>89</v>
      </c>
      <c r="O86" s="115"/>
      <c r="P86" s="115"/>
      <c r="Q86" s="52"/>
      <c r="R86" s="52"/>
      <c r="S86" s="52">
        <v>0</v>
      </c>
      <c r="T86" s="63">
        <v>1</v>
      </c>
      <c r="U86" s="52"/>
      <c r="V86" s="52"/>
      <c r="W86" s="63"/>
      <c r="X86" s="52"/>
      <c r="Y86" s="52">
        <v>0</v>
      </c>
      <c r="Z86" s="63"/>
      <c r="AA86" s="52"/>
      <c r="AB86" s="52"/>
      <c r="AC86" s="63"/>
      <c r="AD86" s="52"/>
      <c r="AE86" s="52"/>
      <c r="AF86" s="63"/>
      <c r="AG86" s="52"/>
      <c r="AH86" s="52"/>
      <c r="AI86" s="52"/>
      <c r="AJ86" s="63"/>
      <c r="AK86" s="52"/>
      <c r="AL86" s="52"/>
      <c r="AM86" s="53"/>
    </row>
    <row r="87" spans="1:39" ht="15.75" customHeight="1" x14ac:dyDescent="0.2">
      <c r="A87" s="110"/>
      <c r="B87" s="125"/>
      <c r="C87" s="99"/>
      <c r="D87" s="99"/>
      <c r="E87" s="25"/>
      <c r="F87" s="25"/>
      <c r="G87" s="25"/>
      <c r="H87" s="126" t="s">
        <v>99</v>
      </c>
      <c r="I87" s="126"/>
      <c r="J87" s="126"/>
      <c r="K87" s="126"/>
      <c r="L87" s="128">
        <v>0.76</v>
      </c>
      <c r="M87" s="128"/>
      <c r="N87" s="115" t="s">
        <v>90</v>
      </c>
      <c r="O87" s="115"/>
      <c r="P87" s="115"/>
      <c r="Q87" s="52"/>
      <c r="R87" s="52"/>
      <c r="S87" s="52">
        <v>0</v>
      </c>
      <c r="T87" s="63">
        <v>0</v>
      </c>
      <c r="U87" s="52"/>
      <c r="V87" s="52"/>
      <c r="W87" s="63"/>
      <c r="X87" s="52"/>
      <c r="Y87" s="52">
        <v>0</v>
      </c>
      <c r="Z87" s="63"/>
      <c r="AA87" s="52">
        <v>1</v>
      </c>
      <c r="AB87" s="52"/>
      <c r="AC87" s="63"/>
      <c r="AD87" s="52"/>
      <c r="AE87" s="52"/>
      <c r="AF87" s="63"/>
      <c r="AG87" s="52"/>
      <c r="AH87" s="52"/>
      <c r="AI87" s="52"/>
      <c r="AJ87" s="63"/>
      <c r="AK87" s="52"/>
      <c r="AL87" s="52"/>
      <c r="AM87" s="53"/>
    </row>
    <row r="88" spans="1:39" ht="15.75" customHeight="1" x14ac:dyDescent="0.2">
      <c r="A88" s="110"/>
      <c r="B88" s="125"/>
      <c r="C88" s="99"/>
      <c r="D88" s="99"/>
      <c r="E88" s="25"/>
      <c r="F88" s="25"/>
      <c r="G88" s="25"/>
      <c r="H88" s="126" t="s">
        <v>99</v>
      </c>
      <c r="I88" s="126"/>
      <c r="J88" s="126"/>
      <c r="K88" s="126"/>
      <c r="L88" s="128">
        <v>0.76</v>
      </c>
      <c r="M88" s="128"/>
      <c r="N88" s="115" t="s">
        <v>91</v>
      </c>
      <c r="O88" s="115"/>
      <c r="P88" s="115"/>
      <c r="Q88" s="52"/>
      <c r="R88" s="52"/>
      <c r="S88" s="52">
        <v>0</v>
      </c>
      <c r="T88" s="63">
        <v>0</v>
      </c>
      <c r="U88" s="52"/>
      <c r="V88" s="52"/>
      <c r="W88" s="63">
        <v>3</v>
      </c>
      <c r="X88" s="52"/>
      <c r="Y88" s="52">
        <v>1</v>
      </c>
      <c r="Z88" s="63"/>
      <c r="AA88" s="52"/>
      <c r="AB88" s="52"/>
      <c r="AC88" s="63"/>
      <c r="AD88" s="52"/>
      <c r="AE88" s="52"/>
      <c r="AF88" s="63"/>
      <c r="AG88" s="52"/>
      <c r="AH88" s="52"/>
      <c r="AI88" s="52"/>
      <c r="AJ88" s="63"/>
      <c r="AK88" s="52"/>
      <c r="AL88" s="52"/>
      <c r="AM88" s="53"/>
    </row>
    <row r="89" spans="1:39" ht="15.75" customHeight="1" x14ac:dyDescent="0.2">
      <c r="A89" s="110"/>
      <c r="B89" s="125"/>
      <c r="C89" s="99"/>
      <c r="D89" s="99"/>
      <c r="E89" s="25"/>
      <c r="F89" s="25"/>
      <c r="G89" s="25"/>
      <c r="H89" s="126" t="s">
        <v>99</v>
      </c>
      <c r="I89" s="126"/>
      <c r="J89" s="126"/>
      <c r="K89" s="126"/>
      <c r="L89" s="128">
        <v>0.76</v>
      </c>
      <c r="M89" s="128"/>
      <c r="N89" s="115" t="s">
        <v>92</v>
      </c>
      <c r="O89" s="115"/>
      <c r="P89" s="115"/>
      <c r="Q89" s="52"/>
      <c r="R89" s="52"/>
      <c r="S89" s="52">
        <v>0</v>
      </c>
      <c r="T89" s="63">
        <v>0</v>
      </c>
      <c r="U89" s="52"/>
      <c r="V89" s="52"/>
      <c r="W89" s="63"/>
      <c r="X89" s="52"/>
      <c r="Y89" s="52">
        <v>0</v>
      </c>
      <c r="Z89" s="63"/>
      <c r="AA89" s="52"/>
      <c r="AB89" s="52"/>
      <c r="AC89" s="63"/>
      <c r="AD89" s="52"/>
      <c r="AE89" s="52"/>
      <c r="AF89" s="63"/>
      <c r="AG89" s="52"/>
      <c r="AH89" s="52"/>
      <c r="AI89" s="52"/>
      <c r="AJ89" s="63"/>
      <c r="AK89" s="52"/>
      <c r="AL89" s="52"/>
      <c r="AM89" s="53"/>
    </row>
    <row r="90" spans="1:39" ht="15.75" customHeight="1" x14ac:dyDescent="0.2">
      <c r="A90" s="110"/>
      <c r="B90" s="125"/>
      <c r="C90" s="99"/>
      <c r="D90" s="99"/>
      <c r="E90" s="25"/>
      <c r="F90" s="25"/>
      <c r="G90" s="25"/>
      <c r="H90" s="126" t="s">
        <v>99</v>
      </c>
      <c r="I90" s="126"/>
      <c r="J90" s="126"/>
      <c r="K90" s="126"/>
      <c r="L90" s="128">
        <v>0.76</v>
      </c>
      <c r="M90" s="128"/>
      <c r="N90" s="115" t="s">
        <v>93</v>
      </c>
      <c r="O90" s="115"/>
      <c r="P90" s="115"/>
      <c r="Q90" s="52"/>
      <c r="R90" s="52">
        <v>1</v>
      </c>
      <c r="S90" s="52">
        <v>0</v>
      </c>
      <c r="T90" s="63">
        <v>1</v>
      </c>
      <c r="U90" s="52"/>
      <c r="V90" s="52"/>
      <c r="W90" s="63">
        <v>2</v>
      </c>
      <c r="X90" s="52">
        <v>1</v>
      </c>
      <c r="Y90" s="52">
        <v>0</v>
      </c>
      <c r="Z90" s="63"/>
      <c r="AA90" s="52"/>
      <c r="AB90" s="52"/>
      <c r="AC90" s="63"/>
      <c r="AD90" s="52"/>
      <c r="AE90" s="52"/>
      <c r="AF90" s="63"/>
      <c r="AG90" s="52"/>
      <c r="AH90" s="52"/>
      <c r="AI90" s="52"/>
      <c r="AJ90" s="63"/>
      <c r="AK90" s="52"/>
      <c r="AL90" s="52"/>
      <c r="AM90" s="53"/>
    </row>
  </sheetData>
  <mergeCells count="237">
    <mergeCell ref="H90:K90"/>
    <mergeCell ref="L90:M90"/>
    <mergeCell ref="N90:P90"/>
    <mergeCell ref="H87:K87"/>
    <mergeCell ref="L87:M87"/>
    <mergeCell ref="N87:P87"/>
    <mergeCell ref="H88:K88"/>
    <mergeCell ref="L88:M88"/>
    <mergeCell ref="N88:P88"/>
    <mergeCell ref="H89:K89"/>
    <mergeCell ref="L89:M89"/>
    <mergeCell ref="N89:P89"/>
    <mergeCell ref="H84:K84"/>
    <mergeCell ref="L84:M84"/>
    <mergeCell ref="N84:P84"/>
    <mergeCell ref="H85:K85"/>
    <mergeCell ref="L85:M85"/>
    <mergeCell ref="N85:P85"/>
    <mergeCell ref="H86:K86"/>
    <mergeCell ref="L86:M86"/>
    <mergeCell ref="N86:P86"/>
    <mergeCell ref="N80:P80"/>
    <mergeCell ref="H81:K81"/>
    <mergeCell ref="L81:M81"/>
    <mergeCell ref="N81:P81"/>
    <mergeCell ref="H82:K82"/>
    <mergeCell ref="L82:M82"/>
    <mergeCell ref="N82:P82"/>
    <mergeCell ref="H83:K83"/>
    <mergeCell ref="L83:M83"/>
    <mergeCell ref="N83:P83"/>
    <mergeCell ref="AM72:AM74"/>
    <mergeCell ref="H73:K73"/>
    <mergeCell ref="L73:M73"/>
    <mergeCell ref="N73:P73"/>
    <mergeCell ref="H74:K74"/>
    <mergeCell ref="L74:M74"/>
    <mergeCell ref="N74:P74"/>
    <mergeCell ref="H75:K75"/>
    <mergeCell ref="L75:M75"/>
    <mergeCell ref="N75:P75"/>
    <mergeCell ref="B71:P71"/>
    <mergeCell ref="B72:B90"/>
    <mergeCell ref="C72:C90"/>
    <mergeCell ref="D72:D90"/>
    <mergeCell ref="E72:E85"/>
    <mergeCell ref="F72:F85"/>
    <mergeCell ref="G72:G85"/>
    <mergeCell ref="H72:K72"/>
    <mergeCell ref="L72:M72"/>
    <mergeCell ref="N72:P72"/>
    <mergeCell ref="H76:K76"/>
    <mergeCell ref="L76:M76"/>
    <mergeCell ref="N76:P76"/>
    <mergeCell ref="H77:K77"/>
    <mergeCell ref="L77:M77"/>
    <mergeCell ref="N77:P77"/>
    <mergeCell ref="H78:K78"/>
    <mergeCell ref="L78:M78"/>
    <mergeCell ref="N78:P78"/>
    <mergeCell ref="H79:K79"/>
    <mergeCell ref="L79:M79"/>
    <mergeCell ref="N79:P79"/>
    <mergeCell ref="H80:K80"/>
    <mergeCell ref="L80:M80"/>
    <mergeCell ref="B62:B70"/>
    <mergeCell ref="C62:C70"/>
    <mergeCell ref="D62:D70"/>
    <mergeCell ref="E62:E65"/>
    <mergeCell ref="F62:F65"/>
    <mergeCell ref="G62:G65"/>
    <mergeCell ref="AM62:AM65"/>
    <mergeCell ref="I63:P63"/>
    <mergeCell ref="I64:P64"/>
    <mergeCell ref="I65:P65"/>
    <mergeCell ref="I66:P66"/>
    <mergeCell ref="I67:P67"/>
    <mergeCell ref="I68:P68"/>
    <mergeCell ref="I69:P69"/>
    <mergeCell ref="I70:P70"/>
    <mergeCell ref="Y52:Y53"/>
    <mergeCell ref="Z52:Z53"/>
    <mergeCell ref="AA52:AA53"/>
    <mergeCell ref="AB52:AB53"/>
    <mergeCell ref="AC52:AC53"/>
    <mergeCell ref="AM53:AM56"/>
    <mergeCell ref="D54:D61"/>
    <mergeCell ref="I54:P54"/>
    <mergeCell ref="I55:P55"/>
    <mergeCell ref="I56:P56"/>
    <mergeCell ref="I57:P57"/>
    <mergeCell ref="I58:P58"/>
    <mergeCell ref="I59:P59"/>
    <mergeCell ref="I60:P60"/>
    <mergeCell ref="I61:P61"/>
    <mergeCell ref="AH52:AH53"/>
    <mergeCell ref="AI52:AI53"/>
    <mergeCell ref="AJ52:AJ53"/>
    <mergeCell ref="AK52:AK53"/>
    <mergeCell ref="AL52:AL53"/>
    <mergeCell ref="AD52:AD53"/>
    <mergeCell ref="AE52:AE53"/>
    <mergeCell ref="AF52:AF53"/>
    <mergeCell ref="AG52:AG53"/>
    <mergeCell ref="B52:B61"/>
    <mergeCell ref="Q52:Q53"/>
    <mergeCell ref="R52:R53"/>
    <mergeCell ref="S52:S53"/>
    <mergeCell ref="T52:T53"/>
    <mergeCell ref="U52:U53"/>
    <mergeCell ref="V52:V53"/>
    <mergeCell ref="W52:W53"/>
    <mergeCell ref="X52:X53"/>
    <mergeCell ref="C53:C61"/>
    <mergeCell ref="E53:E56"/>
    <mergeCell ref="F53:F56"/>
    <mergeCell ref="G53:G56"/>
    <mergeCell ref="B46:B48"/>
    <mergeCell ref="C46:C48"/>
    <mergeCell ref="D46:D48"/>
    <mergeCell ref="H47:P47"/>
    <mergeCell ref="H48:P48"/>
    <mergeCell ref="B49:B51"/>
    <mergeCell ref="C49:C51"/>
    <mergeCell ref="D49:D51"/>
    <mergeCell ref="H50:P50"/>
    <mergeCell ref="H51:P51"/>
    <mergeCell ref="H32:P32"/>
    <mergeCell ref="H33:P33"/>
    <mergeCell ref="B34:B45"/>
    <mergeCell ref="C34:C45"/>
    <mergeCell ref="D34:D45"/>
    <mergeCell ref="E34:E45"/>
    <mergeCell ref="F34:F45"/>
    <mergeCell ref="G34:G45"/>
    <mergeCell ref="AM34:AM45"/>
    <mergeCell ref="H35:P35"/>
    <mergeCell ref="H36:P36"/>
    <mergeCell ref="H37:P37"/>
    <mergeCell ref="H38:P38"/>
    <mergeCell ref="H39:P39"/>
    <mergeCell ref="H40:P40"/>
    <mergeCell ref="H41:P41"/>
    <mergeCell ref="H42:P42"/>
    <mergeCell ref="H43:P43"/>
    <mergeCell ref="H44:P44"/>
    <mergeCell ref="H45:P45"/>
    <mergeCell ref="AM23:AM25"/>
    <mergeCell ref="H24:P24"/>
    <mergeCell ref="H25:P25"/>
    <mergeCell ref="H26:P26"/>
    <mergeCell ref="H27:P27"/>
    <mergeCell ref="H28:P28"/>
    <mergeCell ref="H29:P29"/>
    <mergeCell ref="H30:P30"/>
    <mergeCell ref="H31:P31"/>
    <mergeCell ref="B16:B17"/>
    <mergeCell ref="C16:C17"/>
    <mergeCell ref="D16:D17"/>
    <mergeCell ref="E16:E17"/>
    <mergeCell ref="F16:F17"/>
    <mergeCell ref="G16:G17"/>
    <mergeCell ref="AM16:AM17"/>
    <mergeCell ref="H17:P17"/>
    <mergeCell ref="A18:A90"/>
    <mergeCell ref="B18:B20"/>
    <mergeCell ref="C18:C20"/>
    <mergeCell ref="D18:D20"/>
    <mergeCell ref="E18:E20"/>
    <mergeCell ref="F18:F20"/>
    <mergeCell ref="G18:G20"/>
    <mergeCell ref="H19:P19"/>
    <mergeCell ref="H20:P20"/>
    <mergeCell ref="B23:B33"/>
    <mergeCell ref="C23:C33"/>
    <mergeCell ref="D23:D33"/>
    <mergeCell ref="E23:E33"/>
    <mergeCell ref="F23:F33"/>
    <mergeCell ref="G23:G33"/>
    <mergeCell ref="H23:P23"/>
    <mergeCell ref="H13:P13"/>
    <mergeCell ref="B14:B15"/>
    <mergeCell ref="C14:C15"/>
    <mergeCell ref="D14:D15"/>
    <mergeCell ref="E14:E15"/>
    <mergeCell ref="F14:F15"/>
    <mergeCell ref="G14:G15"/>
    <mergeCell ref="AM14:AM15"/>
    <mergeCell ref="H15:P15"/>
    <mergeCell ref="AL3:AL4"/>
    <mergeCell ref="AM3:AM4"/>
    <mergeCell ref="H4:I4"/>
    <mergeCell ref="J4:N4"/>
    <mergeCell ref="O4:P4"/>
    <mergeCell ref="A5:A8"/>
    <mergeCell ref="A9:A17"/>
    <mergeCell ref="B9:G9"/>
    <mergeCell ref="H9:P9"/>
    <mergeCell ref="B10:B11"/>
    <mergeCell ref="C10:C11"/>
    <mergeCell ref="D10:D11"/>
    <mergeCell ref="E10:E11"/>
    <mergeCell ref="F10:F11"/>
    <mergeCell ref="G10:G11"/>
    <mergeCell ref="AM10:AM11"/>
    <mergeCell ref="H11:P11"/>
    <mergeCell ref="B12:B13"/>
    <mergeCell ref="C12:C13"/>
    <mergeCell ref="D12:D13"/>
    <mergeCell ref="E12:E13"/>
    <mergeCell ref="F12:F13"/>
    <mergeCell ref="G12:G13"/>
    <mergeCell ref="AM12:AM13"/>
    <mergeCell ref="A1:AM2"/>
    <mergeCell ref="A3:G3"/>
    <mergeCell ref="H3:P3"/>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 ref="AF3:AF4"/>
    <mergeCell ref="AG3:AG4"/>
    <mergeCell ref="AH3:AH4"/>
    <mergeCell ref="AI3:AI4"/>
    <mergeCell ref="AJ3:AJ4"/>
    <mergeCell ref="AK3:AK4"/>
  </mergeCells>
  <conditionalFormatting sqref="Q5:AG5 AI5:AL5">
    <cfRule type="expression" dxfId="339" priority="98">
      <formula>LEN(TRIM(Q5))=0</formula>
    </cfRule>
    <cfRule type="cellIs" dxfId="338" priority="99" operator="between">
      <formula>$J$5</formula>
      <formula>$N$5</formula>
    </cfRule>
    <cfRule type="cellIs" dxfId="337" priority="100" operator="lessThan">
      <formula>$P$5</formula>
    </cfRule>
    <cfRule type="cellIs" dxfId="336" priority="101" operator="greaterThan">
      <formula>$I$5</formula>
    </cfRule>
  </conditionalFormatting>
  <conditionalFormatting sqref="Q6:AG6 AI6:AL6">
    <cfRule type="expression" dxfId="335" priority="102">
      <formula>LEN(TRIM(Q6))=0</formula>
    </cfRule>
    <cfRule type="cellIs" dxfId="334" priority="103" operator="between">
      <formula>$J$6</formula>
      <formula>$N$6</formula>
    </cfRule>
    <cfRule type="cellIs" dxfId="333" priority="104" operator="lessThan">
      <formula>$I$6</formula>
    </cfRule>
    <cfRule type="cellIs" dxfId="332" priority="105" operator="greaterThan">
      <formula>$P$6</formula>
    </cfRule>
  </conditionalFormatting>
  <conditionalFormatting sqref="Q7:AG7 AI7:AL7">
    <cfRule type="expression" dxfId="331" priority="106">
      <formula>LEN(TRIM(Q7))=0</formula>
    </cfRule>
    <cfRule type="cellIs" dxfId="330" priority="107" operator="between">
      <formula>$J$7</formula>
      <formula>$N$7</formula>
    </cfRule>
    <cfRule type="cellIs" dxfId="329" priority="108" operator="lessThan">
      <formula>$P$7</formula>
    </cfRule>
    <cfRule type="cellIs" dxfId="328" priority="109" operator="greaterThan">
      <formula>$I$7</formula>
    </cfRule>
  </conditionalFormatting>
  <conditionalFormatting sqref="Q8:AG8 AI8:AL8">
    <cfRule type="containsErrors" dxfId="327" priority="110">
      <formula>ISERROR(Q8)</formula>
    </cfRule>
    <cfRule type="cellIs" dxfId="326" priority="111" operator="between">
      <formula>$J$8</formula>
      <formula>$N$8</formula>
    </cfRule>
    <cfRule type="cellIs" dxfId="325" priority="112" operator="lessThan">
      <formula>$I$8</formula>
    </cfRule>
    <cfRule type="cellIs" dxfId="324" priority="113" operator="greaterThan">
      <formula>$P$8</formula>
    </cfRule>
  </conditionalFormatting>
  <conditionalFormatting sqref="Q10:AG10 AI10:AL10">
    <cfRule type="expression" dxfId="323" priority="114">
      <formula>LEN(TRIM(Q10))=0</formula>
    </cfRule>
    <cfRule type="cellIs" dxfId="322" priority="115" operator="between">
      <formula>$P$10</formula>
      <formula>$I$10</formula>
    </cfRule>
    <cfRule type="cellIs" dxfId="321" priority="116" operator="lessThan">
      <formula>$P$10</formula>
    </cfRule>
    <cfRule type="cellIs" dxfId="320" priority="117" operator="greaterThan">
      <formula>$I$10</formula>
    </cfRule>
  </conditionalFormatting>
  <conditionalFormatting sqref="Q12:AG12 Q14:AG14 Q16:AG16 AI16:AL16 AI14:AL14 AI12:AL12">
    <cfRule type="expression" dxfId="319" priority="118">
      <formula>LEN(TRIM(Q12))=0</formula>
    </cfRule>
    <cfRule type="cellIs" dxfId="318" priority="119" operator="between">
      <formula>$P$12</formula>
      <formula>$I$12</formula>
    </cfRule>
    <cfRule type="cellIs" dxfId="317" priority="120" operator="lessThan">
      <formula>$P$12</formula>
    </cfRule>
    <cfRule type="cellIs" dxfId="316" priority="121" operator="greaterThan">
      <formula>$I$12</formula>
    </cfRule>
  </conditionalFormatting>
  <conditionalFormatting sqref="Q14:AG14 AI14:AL14">
    <cfRule type="expression" dxfId="315" priority="122">
      <formula>LEN(TRIM(Q14))=0</formula>
    </cfRule>
    <cfRule type="cellIs" dxfId="314" priority="123" operator="between">
      <formula>$P$14</formula>
      <formula>$I$14</formula>
    </cfRule>
    <cfRule type="cellIs" dxfId="313" priority="124" operator="lessThan">
      <formula>$P$14</formula>
    </cfRule>
    <cfRule type="cellIs" dxfId="312" priority="125" operator="greaterThan">
      <formula>$I$14</formula>
    </cfRule>
  </conditionalFormatting>
  <conditionalFormatting sqref="Q16:AG16 AI16:AL16">
    <cfRule type="expression" dxfId="311" priority="126">
      <formula>LEN(TRIM(Q16))=0</formula>
    </cfRule>
    <cfRule type="cellIs" dxfId="310" priority="127" operator="between">
      <formula>$P$16</formula>
      <formula>$I$16</formula>
    </cfRule>
    <cfRule type="cellIs" dxfId="309" priority="128" operator="lessThan">
      <formula>$P$16</formula>
    </cfRule>
    <cfRule type="cellIs" dxfId="308" priority="129" operator="greaterThan">
      <formula>$I$16</formula>
    </cfRule>
  </conditionalFormatting>
  <conditionalFormatting sqref="Q18:AG18 AI18:AL18">
    <cfRule type="cellIs" dxfId="307" priority="130" operator="between">
      <formula>$I$18</formula>
      <formula>$P$18</formula>
    </cfRule>
    <cfRule type="cellIs" dxfId="306" priority="131" operator="lessThan">
      <formula>$I$18</formula>
    </cfRule>
    <cfRule type="cellIs" dxfId="305" priority="132" operator="greaterThan">
      <formula>$P$18</formula>
    </cfRule>
    <cfRule type="containsErrors" dxfId="304" priority="133">
      <formula>ISERROR(Q18)</formula>
    </cfRule>
  </conditionalFormatting>
  <conditionalFormatting sqref="Q21:AG21 AI21:AL21">
    <cfRule type="expression" dxfId="303" priority="134">
      <formula>LEN(TRIM(Q21))=0</formula>
    </cfRule>
    <cfRule type="cellIs" dxfId="302" priority="135" operator="between">
      <formula>$P$21</formula>
      <formula>$I$21</formula>
    </cfRule>
    <cfRule type="cellIs" dxfId="301" priority="136" operator="lessThan">
      <formula>$P$21</formula>
    </cfRule>
    <cfRule type="cellIs" dxfId="300" priority="137" operator="greaterThan">
      <formula>$I$21</formula>
    </cfRule>
  </conditionalFormatting>
  <conditionalFormatting sqref="Q22:AG22 AI22:AL22">
    <cfRule type="expression" dxfId="299" priority="138">
      <formula>LEN(TRIM(Q22))=0</formula>
    </cfRule>
    <cfRule type="cellIs" dxfId="298" priority="139" operator="between">
      <formula>$P$22</formula>
      <formula>$I$22</formula>
    </cfRule>
    <cfRule type="cellIs" dxfId="297" priority="140" operator="lessThan">
      <formula>$P$22</formula>
    </cfRule>
    <cfRule type="cellIs" dxfId="296" priority="141" operator="greaterThan">
      <formula>$I$22</formula>
    </cfRule>
  </conditionalFormatting>
  <conditionalFormatting sqref="Q34:AG45 Q52:AG52 AI52:AL52 AI34:AL45">
    <cfRule type="containsErrors" dxfId="295" priority="142">
      <formula>ISERROR(Q34)</formula>
    </cfRule>
    <cfRule type="cellIs" dxfId="294" priority="143" operator="between">
      <formula>$I$34</formula>
      <formula>$P$34</formula>
    </cfRule>
    <cfRule type="cellIs" dxfId="293" priority="144" operator="lessThan">
      <formula>$I$34</formula>
    </cfRule>
    <cfRule type="cellIs" dxfId="292" priority="145" operator="greaterThan">
      <formula>$P$34</formula>
    </cfRule>
  </conditionalFormatting>
  <conditionalFormatting sqref="Q54:AG61 AI54:AL61">
    <cfRule type="expression" dxfId="291" priority="146">
      <formula>LEN(TRIM(Q54))=0</formula>
    </cfRule>
    <cfRule type="cellIs" dxfId="290" priority="147" operator="between">
      <formula>$I$53</formula>
      <formula>$P$53</formula>
    </cfRule>
    <cfRule type="cellIs" dxfId="289" priority="148" operator="greaterThan">
      <formula>$P$53</formula>
    </cfRule>
    <cfRule type="cellIs" dxfId="288" priority="149" operator="lessThan">
      <formula>$I$53</formula>
    </cfRule>
  </conditionalFormatting>
  <conditionalFormatting sqref="S53:AG53 AI53:AL53">
    <cfRule type="cellIs" dxfId="287" priority="150" operator="equal">
      <formula>0</formula>
    </cfRule>
  </conditionalFormatting>
  <conditionalFormatting sqref="Q62:AG70 AI62:AL70">
    <cfRule type="containsErrors" dxfId="286" priority="151">
      <formula>ISERROR(Q62)</formula>
    </cfRule>
    <cfRule type="cellIs" dxfId="285" priority="152" operator="between">
      <formula>$I$62</formula>
      <formula>$P$62</formula>
    </cfRule>
    <cfRule type="cellIs" dxfId="284" priority="153" operator="lessThan">
      <formula>$I$62</formula>
    </cfRule>
    <cfRule type="cellIs" dxfId="283" priority="154" operator="greaterThan">
      <formula>$P$62</formula>
    </cfRule>
  </conditionalFormatting>
  <conditionalFormatting sqref="Q52:AG53 AI52:AL53">
    <cfRule type="cellIs" dxfId="282" priority="155" operator="equal">
      <formula>0</formula>
    </cfRule>
    <cfRule type="cellIs" dxfId="281" priority="156" operator="between">
      <formula>$I$52</formula>
      <formula>$P$52</formula>
    </cfRule>
    <cfRule type="cellIs" dxfId="280" priority="157" operator="lessThan">
      <formula>$I$52</formula>
    </cfRule>
    <cfRule type="cellIs" dxfId="279" priority="158" operator="greaterThan">
      <formula>$P$52</formula>
    </cfRule>
  </conditionalFormatting>
  <conditionalFormatting sqref="Q49:AG49 AI49:AL49">
    <cfRule type="cellIs" dxfId="278" priority="159" operator="between">
      <formula>$I$49</formula>
      <formula>$P$49</formula>
    </cfRule>
    <cfRule type="cellIs" dxfId="277" priority="160" operator="lessThan">
      <formula>$I$49</formula>
    </cfRule>
    <cfRule type="cellIs" dxfId="276" priority="161" operator="greaterThan">
      <formula>$P$49</formula>
    </cfRule>
  </conditionalFormatting>
  <conditionalFormatting sqref="Q47:AG47 AI47:AL47">
    <cfRule type="cellIs" dxfId="275" priority="162" operator="between">
      <formula>$P$46/2</formula>
      <formula>$I$46/2</formula>
    </cfRule>
    <cfRule type="cellIs" dxfId="274" priority="163" operator="lessThan">
      <formula>$P$46/2</formula>
    </cfRule>
    <cfRule type="cellIs" dxfId="273" priority="164" operator="greaterThan">
      <formula>$I$46/2</formula>
    </cfRule>
  </conditionalFormatting>
  <conditionalFormatting sqref="Q48:AG48 AI48:AL48">
    <cfRule type="cellIs" dxfId="272" priority="165" operator="between">
      <formula>$P$46/2</formula>
      <formula>$I$46/2</formula>
    </cfRule>
    <cfRule type="cellIs" dxfId="271" priority="166" operator="lessThan">
      <formula>$P$46/2</formula>
    </cfRule>
    <cfRule type="cellIs" dxfId="270" priority="167" operator="greaterThan">
      <formula>$I$46/2</formula>
    </cfRule>
  </conditionalFormatting>
  <conditionalFormatting sqref="Q46:AG46 AI46:AL46">
    <cfRule type="cellIs" dxfId="269" priority="168" operator="between">
      <formula>$P$46</formula>
      <formula>$I$46</formula>
    </cfRule>
    <cfRule type="cellIs" dxfId="268" priority="169" operator="lessThan">
      <formula>$P$46</formula>
    </cfRule>
    <cfRule type="cellIs" dxfId="267" priority="170" operator="greaterThan">
      <formula>$I$46</formula>
    </cfRule>
  </conditionalFormatting>
  <conditionalFormatting sqref="Q53">
    <cfRule type="cellIs" dxfId="266" priority="171" operator="equal">
      <formula>0</formula>
    </cfRule>
  </conditionalFormatting>
  <conditionalFormatting sqref="R53">
    <cfRule type="cellIs" dxfId="265" priority="172" operator="equal">
      <formula>0</formula>
    </cfRule>
  </conditionalFormatting>
  <conditionalFormatting sqref="AH5">
    <cfRule type="expression" dxfId="191" priority="27">
      <formula>LEN(TRIM(AH5))=0</formula>
    </cfRule>
    <cfRule type="cellIs" dxfId="190" priority="28" operator="between">
      <formula>$J$5</formula>
      <formula>$N$5</formula>
    </cfRule>
    <cfRule type="cellIs" dxfId="189" priority="29" operator="lessThan">
      <formula>$P$5</formula>
    </cfRule>
    <cfRule type="cellIs" dxfId="188" priority="30" operator="greaterThan">
      <formula>$I$5</formula>
    </cfRule>
  </conditionalFormatting>
  <conditionalFormatting sqref="AH6">
    <cfRule type="expression" dxfId="183" priority="31">
      <formula>LEN(TRIM(AH6))=0</formula>
    </cfRule>
    <cfRule type="cellIs" dxfId="182" priority="32" operator="between">
      <formula>$J$6</formula>
      <formula>$N$6</formula>
    </cfRule>
    <cfRule type="cellIs" dxfId="181" priority="33" operator="lessThan">
      <formula>$I$6</formula>
    </cfRule>
    <cfRule type="cellIs" dxfId="180" priority="34" operator="greaterThan">
      <formula>$P$6</formula>
    </cfRule>
  </conditionalFormatting>
  <conditionalFormatting sqref="AH7">
    <cfRule type="expression" dxfId="175" priority="35">
      <formula>LEN(TRIM(AH7))=0</formula>
    </cfRule>
    <cfRule type="cellIs" dxfId="174" priority="36" operator="between">
      <formula>$J$7</formula>
      <formula>$N$7</formula>
    </cfRule>
    <cfRule type="cellIs" dxfId="173" priority="37" operator="lessThan">
      <formula>$P$7</formula>
    </cfRule>
    <cfRule type="cellIs" dxfId="172" priority="38" operator="greaterThan">
      <formula>$I$7</formula>
    </cfRule>
  </conditionalFormatting>
  <conditionalFormatting sqref="AH8">
    <cfRule type="containsErrors" dxfId="167" priority="39">
      <formula>ISERROR(AH8)</formula>
    </cfRule>
    <cfRule type="cellIs" dxfId="166" priority="40" operator="between">
      <formula>$J$8</formula>
      <formula>$N$8</formula>
    </cfRule>
    <cfRule type="cellIs" dxfId="165" priority="41" operator="lessThan">
      <formula>$I$8</formula>
    </cfRule>
    <cfRule type="cellIs" dxfId="164" priority="42" operator="greaterThan">
      <formula>$P$8</formula>
    </cfRule>
  </conditionalFormatting>
  <conditionalFormatting sqref="AH10">
    <cfRule type="expression" dxfId="159" priority="43">
      <formula>LEN(TRIM(AH10))=0</formula>
    </cfRule>
    <cfRule type="cellIs" dxfId="158" priority="44" operator="between">
      <formula>$P$10</formula>
      <formula>$I$10</formula>
    </cfRule>
    <cfRule type="cellIs" dxfId="157" priority="45" operator="lessThan">
      <formula>$P$10</formula>
    </cfRule>
    <cfRule type="cellIs" dxfId="156" priority="46" operator="greaterThan">
      <formula>$I$10</formula>
    </cfRule>
  </conditionalFormatting>
  <conditionalFormatting sqref="AH12 AH14 AH16">
    <cfRule type="expression" dxfId="151" priority="47">
      <formula>LEN(TRIM(AH12))=0</formula>
    </cfRule>
    <cfRule type="cellIs" dxfId="150" priority="48" operator="between">
      <formula>$P$12</formula>
      <formula>$I$12</formula>
    </cfRule>
    <cfRule type="cellIs" dxfId="149" priority="49" operator="lessThan">
      <formula>$P$12</formula>
    </cfRule>
    <cfRule type="cellIs" dxfId="148" priority="50" operator="greaterThan">
      <formula>$I$12</formula>
    </cfRule>
  </conditionalFormatting>
  <conditionalFormatting sqref="AH14">
    <cfRule type="expression" dxfId="143" priority="51">
      <formula>LEN(TRIM(AH14))=0</formula>
    </cfRule>
    <cfRule type="cellIs" dxfId="142" priority="52" operator="between">
      <formula>$P$14</formula>
      <formula>$I$14</formula>
    </cfRule>
    <cfRule type="cellIs" dxfId="141" priority="53" operator="lessThan">
      <formula>$P$14</formula>
    </cfRule>
    <cfRule type="cellIs" dxfId="140" priority="54" operator="greaterThan">
      <formula>$I$14</formula>
    </cfRule>
  </conditionalFormatting>
  <conditionalFormatting sqref="AH16">
    <cfRule type="expression" dxfId="135" priority="55">
      <formula>LEN(TRIM(AH16))=0</formula>
    </cfRule>
    <cfRule type="cellIs" dxfId="134" priority="56" operator="between">
      <formula>$P$16</formula>
      <formula>$I$16</formula>
    </cfRule>
    <cfRule type="cellIs" dxfId="133" priority="57" operator="lessThan">
      <formula>$P$16</formula>
    </cfRule>
    <cfRule type="cellIs" dxfId="132" priority="58" operator="greaterThan">
      <formula>$I$16</formula>
    </cfRule>
  </conditionalFormatting>
  <conditionalFormatting sqref="AH18">
    <cfRule type="cellIs" dxfId="127" priority="59" operator="between">
      <formula>$I$18</formula>
      <formula>$P$18</formula>
    </cfRule>
    <cfRule type="cellIs" dxfId="126" priority="60" operator="lessThan">
      <formula>$I$18</formula>
    </cfRule>
    <cfRule type="cellIs" dxfId="125" priority="61" operator="greaterThan">
      <formula>$P$18</formula>
    </cfRule>
    <cfRule type="containsErrors" dxfId="124" priority="62">
      <formula>ISERROR(AH18)</formula>
    </cfRule>
  </conditionalFormatting>
  <conditionalFormatting sqref="AH21">
    <cfRule type="expression" dxfId="119" priority="63">
      <formula>LEN(TRIM(AH21))=0</formula>
    </cfRule>
    <cfRule type="cellIs" dxfId="118" priority="64" operator="between">
      <formula>$P$21</formula>
      <formula>$I$21</formula>
    </cfRule>
    <cfRule type="cellIs" dxfId="117" priority="65" operator="lessThan">
      <formula>$P$21</formula>
    </cfRule>
    <cfRule type="cellIs" dxfId="116" priority="66" operator="greaterThan">
      <formula>$I$21</formula>
    </cfRule>
  </conditionalFormatting>
  <conditionalFormatting sqref="AH22">
    <cfRule type="expression" dxfId="111" priority="67">
      <formula>LEN(TRIM(AH22))=0</formula>
    </cfRule>
    <cfRule type="cellIs" dxfId="110" priority="68" operator="between">
      <formula>$P$22</formula>
      <formula>$I$22</formula>
    </cfRule>
    <cfRule type="cellIs" dxfId="109" priority="69" operator="lessThan">
      <formula>$P$22</formula>
    </cfRule>
    <cfRule type="cellIs" dxfId="108" priority="70" operator="greaterThan">
      <formula>$I$22</formula>
    </cfRule>
  </conditionalFormatting>
  <conditionalFormatting sqref="AH34:AH45 AH52">
    <cfRule type="containsErrors" dxfId="51" priority="1">
      <formula>ISERROR(AH34)</formula>
    </cfRule>
    <cfRule type="cellIs" dxfId="50" priority="2" operator="between">
      <formula>$I$34</formula>
      <formula>$P$34</formula>
    </cfRule>
    <cfRule type="cellIs" dxfId="49" priority="3" operator="lessThan">
      <formula>$I$34</formula>
    </cfRule>
    <cfRule type="cellIs" dxfId="48" priority="4" operator="greaterThan">
      <formula>$P$34</formula>
    </cfRule>
  </conditionalFormatting>
  <conditionalFormatting sqref="AH54:AH61">
    <cfRule type="expression" dxfId="43" priority="5">
      <formula>LEN(TRIM(AH54))=0</formula>
    </cfRule>
    <cfRule type="cellIs" dxfId="42" priority="6" operator="between">
      <formula>$I$53</formula>
      <formula>$P$53</formula>
    </cfRule>
    <cfRule type="cellIs" dxfId="41" priority="7" operator="greaterThan">
      <formula>$P$53</formula>
    </cfRule>
    <cfRule type="cellIs" dxfId="40" priority="8" operator="lessThan">
      <formula>$I$53</formula>
    </cfRule>
  </conditionalFormatting>
  <conditionalFormatting sqref="AH53">
    <cfRule type="cellIs" dxfId="35" priority="9" operator="equal">
      <formula>0</formula>
    </cfRule>
  </conditionalFormatting>
  <conditionalFormatting sqref="AH62:AH70">
    <cfRule type="containsErrors" dxfId="33" priority="10">
      <formula>ISERROR(AH62)</formula>
    </cfRule>
    <cfRule type="cellIs" dxfId="32" priority="11" operator="between">
      <formula>$I$62</formula>
      <formula>$P$62</formula>
    </cfRule>
    <cfRule type="cellIs" dxfId="31" priority="12" operator="lessThan">
      <formula>$I$62</formula>
    </cfRule>
    <cfRule type="cellIs" dxfId="30" priority="13" operator="greaterThan">
      <formula>$P$62</formula>
    </cfRule>
  </conditionalFormatting>
  <conditionalFormatting sqref="AH52:AH53">
    <cfRule type="cellIs" dxfId="25" priority="14" operator="equal">
      <formula>0</formula>
    </cfRule>
    <cfRule type="cellIs" dxfId="24" priority="15" operator="between">
      <formula>$I$52</formula>
      <formula>$P$52</formula>
    </cfRule>
    <cfRule type="cellIs" dxfId="23" priority="16" operator="lessThan">
      <formula>$I$52</formula>
    </cfRule>
    <cfRule type="cellIs" dxfId="22" priority="17" operator="greaterThan">
      <formula>$P$52</formula>
    </cfRule>
  </conditionalFormatting>
  <conditionalFormatting sqref="AH49">
    <cfRule type="cellIs" dxfId="17" priority="18" operator="between">
      <formula>$I$49</formula>
      <formula>$P$49</formula>
    </cfRule>
    <cfRule type="cellIs" dxfId="16" priority="19" operator="lessThan">
      <formula>$I$49</formula>
    </cfRule>
    <cfRule type="cellIs" dxfId="15" priority="20" operator="greaterThan">
      <formula>$P$49</formula>
    </cfRule>
  </conditionalFormatting>
  <conditionalFormatting sqref="AH47:AH48">
    <cfRule type="cellIs" dxfId="11" priority="21" operator="between">
      <formula>$P$46/2</formula>
      <formula>$I$46/2</formula>
    </cfRule>
    <cfRule type="cellIs" dxfId="10" priority="22" operator="lessThan">
      <formula>$P$46/2</formula>
    </cfRule>
    <cfRule type="cellIs" dxfId="9" priority="23" operator="greaterThan">
      <formula>$I$46/2</formula>
    </cfRule>
  </conditionalFormatting>
  <conditionalFormatting sqref="AH46">
    <cfRule type="cellIs" dxfId="5" priority="24" operator="between">
      <formula>$P$46</formula>
      <formula>$I$46</formula>
    </cfRule>
    <cfRule type="cellIs" dxfId="4" priority="25" operator="lessThan">
      <formula>$P$46</formula>
    </cfRule>
    <cfRule type="cellIs" dxfId="3" priority="26" operator="greaterThan">
      <formula>$I$46</formula>
    </cfRule>
  </conditionalFormatting>
  <printOptions horizontalCentered="1"/>
  <pageMargins left="0.42013888888888901" right="0.37986111111111098" top="1" bottom="1"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
  <sheetViews>
    <sheetView showGridLines="0" tabSelected="1" workbookViewId="0">
      <selection activeCell="L118" sqref="L118"/>
    </sheetView>
  </sheetViews>
  <sheetFormatPr baseColWidth="10" defaultColWidth="10.625" defaultRowHeight="12.75" x14ac:dyDescent="0.2"/>
  <sheetData>
    <row r="1" spans="1:15" ht="33.75" customHeight="1" x14ac:dyDescent="0.2">
      <c r="A1" s="129" t="s">
        <v>100</v>
      </c>
      <c r="B1" s="129"/>
      <c r="C1" s="129"/>
      <c r="D1" s="129"/>
      <c r="E1" s="129"/>
      <c r="F1" s="129"/>
      <c r="G1" s="129"/>
      <c r="H1" s="129"/>
      <c r="I1" s="129"/>
      <c r="J1" s="129"/>
      <c r="K1" s="129"/>
      <c r="L1" s="129"/>
      <c r="M1" s="129"/>
      <c r="N1" s="129"/>
      <c r="O1" s="129"/>
    </row>
  </sheetData>
  <mergeCells count="1">
    <mergeCell ref="A1:O1"/>
  </mergeCells>
  <pageMargins left="0.7" right="0.7" top="0.75" bottom="0.75" header="0.51180555555555496" footer="0.51180555555555496"/>
  <pageSetup firstPageNumber="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1"/>
  <sheetViews>
    <sheetView topLeftCell="A103" workbookViewId="0">
      <selection activeCell="B121" sqref="B121"/>
    </sheetView>
  </sheetViews>
  <sheetFormatPr baseColWidth="10" defaultColWidth="10.625" defaultRowHeight="12.75" x14ac:dyDescent="0.2"/>
  <sheetData>
    <row r="1" spans="1:2" x14ac:dyDescent="0.2">
      <c r="A1" s="73" t="s">
        <v>101</v>
      </c>
      <c r="B1" s="73" t="s">
        <v>102</v>
      </c>
    </row>
    <row r="2" spans="1:2" x14ac:dyDescent="0.2">
      <c r="B2" s="74" t="s">
        <v>103</v>
      </c>
    </row>
    <row r="3" spans="1:2" x14ac:dyDescent="0.2">
      <c r="B3" s="74" t="s">
        <v>104</v>
      </c>
    </row>
    <row r="5" spans="1:2" x14ac:dyDescent="0.2">
      <c r="A5" s="74" t="s">
        <v>105</v>
      </c>
      <c r="B5" s="74" t="s">
        <v>106</v>
      </c>
    </row>
    <row r="6" spans="1:2" x14ac:dyDescent="0.2">
      <c r="B6" s="74" t="s">
        <v>107</v>
      </c>
    </row>
    <row r="7" spans="1:2" x14ac:dyDescent="0.2">
      <c r="B7" s="74" t="s">
        <v>108</v>
      </c>
    </row>
    <row r="9" spans="1:2" x14ac:dyDescent="0.2">
      <c r="A9" s="73" t="s">
        <v>109</v>
      </c>
      <c r="B9" s="73" t="s">
        <v>110</v>
      </c>
    </row>
    <row r="10" spans="1:2" x14ac:dyDescent="0.2">
      <c r="B10" s="73" t="s">
        <v>111</v>
      </c>
    </row>
    <row r="11" spans="1:2" x14ac:dyDescent="0.2">
      <c r="B11" s="73" t="s">
        <v>112</v>
      </c>
    </row>
    <row r="12" spans="1:2" x14ac:dyDescent="0.2">
      <c r="B12" s="73" t="s">
        <v>113</v>
      </c>
    </row>
    <row r="13" spans="1:2" x14ac:dyDescent="0.2">
      <c r="B13" s="73" t="s">
        <v>114</v>
      </c>
    </row>
    <row r="14" spans="1:2" x14ac:dyDescent="0.2">
      <c r="B14" s="73" t="s">
        <v>115</v>
      </c>
    </row>
    <row r="15" spans="1:2" x14ac:dyDescent="0.2">
      <c r="B15" s="73" t="s">
        <v>116</v>
      </c>
    </row>
    <row r="17" spans="1:11" x14ac:dyDescent="0.2">
      <c r="A17" s="74" t="s">
        <v>117</v>
      </c>
      <c r="B17" s="74" t="s">
        <v>118</v>
      </c>
    </row>
    <row r="18" spans="1:11" x14ac:dyDescent="0.2">
      <c r="B18" s="74" t="s">
        <v>119</v>
      </c>
    </row>
    <row r="19" spans="1:11" x14ac:dyDescent="0.2">
      <c r="B19" s="74" t="s">
        <v>120</v>
      </c>
    </row>
    <row r="20" spans="1:11" x14ac:dyDescent="0.2">
      <c r="B20" s="74" t="s">
        <v>121</v>
      </c>
      <c r="K20" s="74" t="s">
        <v>122</v>
      </c>
    </row>
    <row r="21" spans="1:11" x14ac:dyDescent="0.2">
      <c r="B21" s="74" t="s">
        <v>123</v>
      </c>
    </row>
    <row r="23" spans="1:11" x14ac:dyDescent="0.2">
      <c r="A23" s="73" t="s">
        <v>124</v>
      </c>
      <c r="B23" s="73" t="s">
        <v>125</v>
      </c>
    </row>
    <row r="24" spans="1:11" x14ac:dyDescent="0.2">
      <c r="B24" s="73" t="s">
        <v>126</v>
      </c>
      <c r="F24" s="73"/>
    </row>
    <row r="25" spans="1:11" x14ac:dyDescent="0.2">
      <c r="B25" s="73" t="s">
        <v>127</v>
      </c>
    </row>
    <row r="26" spans="1:11" x14ac:dyDescent="0.2">
      <c r="B26" s="73" t="s">
        <v>128</v>
      </c>
    </row>
    <row r="27" spans="1:11" x14ac:dyDescent="0.2">
      <c r="B27" s="73" t="s">
        <v>129</v>
      </c>
    </row>
    <row r="29" spans="1:11" x14ac:dyDescent="0.2">
      <c r="A29" s="73" t="s">
        <v>130</v>
      </c>
      <c r="B29" s="73" t="s">
        <v>131</v>
      </c>
    </row>
    <row r="30" spans="1:11" x14ac:dyDescent="0.2">
      <c r="B30" s="73" t="s">
        <v>132</v>
      </c>
    </row>
    <row r="31" spans="1:11" x14ac:dyDescent="0.2">
      <c r="B31" s="73" t="s">
        <v>133</v>
      </c>
    </row>
    <row r="32" spans="1:11" x14ac:dyDescent="0.2">
      <c r="B32" s="73" t="s">
        <v>134</v>
      </c>
    </row>
    <row r="33" spans="1:13" x14ac:dyDescent="0.2">
      <c r="B33" s="73" t="s">
        <v>135</v>
      </c>
    </row>
    <row r="35" spans="1:13" x14ac:dyDescent="0.2">
      <c r="A35" s="74" t="s">
        <v>136</v>
      </c>
      <c r="B35" s="74" t="s">
        <v>137</v>
      </c>
    </row>
    <row r="36" spans="1:13" x14ac:dyDescent="0.2">
      <c r="B36" s="74" t="s">
        <v>138</v>
      </c>
    </row>
    <row r="37" spans="1:13" x14ac:dyDescent="0.2">
      <c r="B37" s="74" t="s">
        <v>139</v>
      </c>
    </row>
    <row r="38" spans="1:13" x14ac:dyDescent="0.2">
      <c r="B38" s="74" t="s">
        <v>140</v>
      </c>
    </row>
    <row r="41" spans="1:13" x14ac:dyDescent="0.2">
      <c r="A41" s="73" t="s">
        <v>141</v>
      </c>
      <c r="B41" s="73" t="s">
        <v>142</v>
      </c>
    </row>
    <row r="42" spans="1:13" x14ac:dyDescent="0.2">
      <c r="B42" s="73" t="s">
        <v>143</v>
      </c>
    </row>
    <row r="43" spans="1:13" x14ac:dyDescent="0.2">
      <c r="B43" s="75"/>
    </row>
    <row r="44" spans="1:13" x14ac:dyDescent="0.2">
      <c r="A44" s="73" t="s">
        <v>101</v>
      </c>
      <c r="B44" s="76" t="s">
        <v>144</v>
      </c>
      <c r="C44" s="73"/>
      <c r="D44" s="73"/>
      <c r="E44" s="73"/>
      <c r="F44" s="73"/>
      <c r="G44" s="73"/>
      <c r="H44" s="73"/>
      <c r="I44" s="73"/>
      <c r="J44" s="73"/>
      <c r="K44" s="73"/>
      <c r="L44" s="73"/>
      <c r="M44" s="73"/>
    </row>
    <row r="45" spans="1:13" x14ac:dyDescent="0.2">
      <c r="B45" s="76" t="s">
        <v>145</v>
      </c>
    </row>
    <row r="46" spans="1:13" x14ac:dyDescent="0.2">
      <c r="B46" s="76" t="s">
        <v>146</v>
      </c>
    </row>
    <row r="48" spans="1:13" x14ac:dyDescent="0.2">
      <c r="A48" s="73" t="s">
        <v>147</v>
      </c>
      <c r="B48" s="73" t="s">
        <v>148</v>
      </c>
    </row>
    <row r="49" spans="1:2" x14ac:dyDescent="0.2">
      <c r="A49" s="73"/>
      <c r="B49" s="73"/>
    </row>
    <row r="50" spans="1:2" x14ac:dyDescent="0.2">
      <c r="A50" s="74">
        <v>2019</v>
      </c>
    </row>
    <row r="51" spans="1:2" x14ac:dyDescent="0.2">
      <c r="A51" s="73" t="s">
        <v>149</v>
      </c>
    </row>
    <row r="54" spans="1:2" x14ac:dyDescent="0.2">
      <c r="A54" s="73" t="s">
        <v>150</v>
      </c>
      <c r="B54" s="73" t="s">
        <v>151</v>
      </c>
    </row>
    <row r="55" spans="1:2" x14ac:dyDescent="0.2">
      <c r="B55" s="73" t="s">
        <v>152</v>
      </c>
    </row>
    <row r="56" spans="1:2" x14ac:dyDescent="0.2">
      <c r="B56" s="73" t="s">
        <v>153</v>
      </c>
    </row>
    <row r="57" spans="1:2" x14ac:dyDescent="0.2">
      <c r="B57" s="73" t="s">
        <v>154</v>
      </c>
    </row>
    <row r="58" spans="1:2" x14ac:dyDescent="0.2">
      <c r="B58" s="73" t="s">
        <v>155</v>
      </c>
    </row>
    <row r="59" spans="1:2" x14ac:dyDescent="0.2">
      <c r="B59" s="73" t="s">
        <v>156</v>
      </c>
    </row>
    <row r="61" spans="1:2" x14ac:dyDescent="0.2">
      <c r="B61" s="73" t="s">
        <v>157</v>
      </c>
    </row>
    <row r="62" spans="1:2" x14ac:dyDescent="0.2">
      <c r="B62" s="73" t="s">
        <v>158</v>
      </c>
    </row>
    <row r="64" spans="1:2" x14ac:dyDescent="0.2">
      <c r="B64" s="73" t="s">
        <v>159</v>
      </c>
    </row>
    <row r="65" spans="2:4" x14ac:dyDescent="0.2">
      <c r="B65" s="73" t="s">
        <v>160</v>
      </c>
    </row>
    <row r="67" spans="2:4" x14ac:dyDescent="0.2">
      <c r="B67" s="74" t="s">
        <v>161</v>
      </c>
    </row>
    <row r="68" spans="2:4" x14ac:dyDescent="0.2">
      <c r="B68" s="74" t="s">
        <v>162</v>
      </c>
    </row>
    <row r="69" spans="2:4" x14ac:dyDescent="0.2">
      <c r="B69" s="74" t="s">
        <v>163</v>
      </c>
    </row>
    <row r="71" spans="2:4" ht="38.25" x14ac:dyDescent="0.2">
      <c r="B71" s="77"/>
      <c r="C71" s="78" t="s">
        <v>164</v>
      </c>
      <c r="D71" s="78" t="s">
        <v>165</v>
      </c>
    </row>
    <row r="72" spans="2:4" x14ac:dyDescent="0.2">
      <c r="B72" s="77" t="s">
        <v>63</v>
      </c>
      <c r="C72" s="79">
        <v>131</v>
      </c>
      <c r="D72" s="77">
        <v>181</v>
      </c>
    </row>
    <row r="73" spans="2:4" x14ac:dyDescent="0.2">
      <c r="B73" s="77" t="s">
        <v>64</v>
      </c>
      <c r="C73" s="79">
        <v>120</v>
      </c>
      <c r="D73" s="77">
        <v>140</v>
      </c>
    </row>
    <row r="74" spans="2:4" x14ac:dyDescent="0.2">
      <c r="B74" s="77" t="s">
        <v>65</v>
      </c>
      <c r="C74" s="79">
        <v>50</v>
      </c>
      <c r="D74" s="77">
        <v>62</v>
      </c>
    </row>
    <row r="75" spans="2:4" x14ac:dyDescent="0.2">
      <c r="B75" s="77" t="s">
        <v>66</v>
      </c>
      <c r="C75" s="79">
        <v>133</v>
      </c>
      <c r="D75" s="77">
        <v>162</v>
      </c>
    </row>
    <row r="76" spans="2:4" x14ac:dyDescent="0.2">
      <c r="B76" s="77" t="s">
        <v>67</v>
      </c>
      <c r="C76" s="79">
        <v>148</v>
      </c>
      <c r="D76" s="77">
        <v>188</v>
      </c>
    </row>
    <row r="77" spans="2:4" x14ac:dyDescent="0.2">
      <c r="B77" s="77" t="s">
        <v>68</v>
      </c>
      <c r="C77" s="79">
        <v>123</v>
      </c>
      <c r="D77" s="77">
        <v>147</v>
      </c>
    </row>
    <row r="78" spans="2:4" x14ac:dyDescent="0.2">
      <c r="B78" s="77" t="s">
        <v>69</v>
      </c>
      <c r="C78" s="79">
        <v>152</v>
      </c>
      <c r="D78" s="77">
        <v>174</v>
      </c>
    </row>
    <row r="79" spans="2:4" x14ac:dyDescent="0.2">
      <c r="B79" s="77" t="s">
        <v>70</v>
      </c>
      <c r="C79" s="79">
        <v>113</v>
      </c>
      <c r="D79" s="77">
        <v>135</v>
      </c>
    </row>
    <row r="80" spans="2:4" x14ac:dyDescent="0.2">
      <c r="B80" s="77" t="s">
        <v>71</v>
      </c>
      <c r="C80" s="79">
        <v>198</v>
      </c>
      <c r="D80" s="77">
        <v>340</v>
      </c>
    </row>
    <row r="81" spans="1:4" x14ac:dyDescent="0.2">
      <c r="B81" s="77" t="s">
        <v>72</v>
      </c>
      <c r="C81" s="79">
        <v>283</v>
      </c>
      <c r="D81" s="77">
        <v>447</v>
      </c>
    </row>
    <row r="82" spans="1:4" x14ac:dyDescent="0.2">
      <c r="B82" s="77" t="s">
        <v>73</v>
      </c>
      <c r="C82" s="80">
        <v>124</v>
      </c>
      <c r="D82" s="77">
        <v>164</v>
      </c>
    </row>
    <row r="84" spans="1:4" x14ac:dyDescent="0.2">
      <c r="A84" s="74" t="s">
        <v>166</v>
      </c>
      <c r="B84" s="74" t="s">
        <v>167</v>
      </c>
    </row>
    <row r="85" spans="1:4" x14ac:dyDescent="0.2">
      <c r="B85" s="74" t="s">
        <v>168</v>
      </c>
    </row>
    <row r="86" spans="1:4" x14ac:dyDescent="0.2">
      <c r="B86" s="74" t="s">
        <v>169</v>
      </c>
      <c r="C86" s="74" t="s">
        <v>170</v>
      </c>
    </row>
    <row r="88" spans="1:4" x14ac:dyDescent="0.2">
      <c r="A88" s="74" t="s">
        <v>171</v>
      </c>
      <c r="B88" s="74" t="s">
        <v>172</v>
      </c>
    </row>
    <row r="89" spans="1:4" x14ac:dyDescent="0.2">
      <c r="B89" s="74" t="s">
        <v>173</v>
      </c>
    </row>
    <row r="90" spans="1:4" x14ac:dyDescent="0.2">
      <c r="B90" s="74" t="s">
        <v>174</v>
      </c>
    </row>
    <row r="92" spans="1:4" x14ac:dyDescent="0.2">
      <c r="B92" s="74" t="s">
        <v>175</v>
      </c>
    </row>
    <row r="93" spans="1:4" x14ac:dyDescent="0.2">
      <c r="B93" s="74" t="s">
        <v>176</v>
      </c>
    </row>
    <row r="95" spans="1:4" x14ac:dyDescent="0.2">
      <c r="A95" s="74" t="s">
        <v>177</v>
      </c>
      <c r="B95" s="74" t="s">
        <v>178</v>
      </c>
    </row>
    <row r="96" spans="1:4" x14ac:dyDescent="0.2">
      <c r="B96" s="74" t="s">
        <v>179</v>
      </c>
    </row>
    <row r="97" spans="1:2" x14ac:dyDescent="0.2">
      <c r="B97" s="74" t="s">
        <v>180</v>
      </c>
    </row>
    <row r="98" spans="1:2" x14ac:dyDescent="0.2">
      <c r="B98" s="74" t="s">
        <v>181</v>
      </c>
    </row>
    <row r="99" spans="1:2" x14ac:dyDescent="0.2">
      <c r="B99" s="74" t="s">
        <v>182</v>
      </c>
    </row>
    <row r="101" spans="1:2" x14ac:dyDescent="0.2">
      <c r="B101" s="74" t="s">
        <v>183</v>
      </c>
    </row>
    <row r="102" spans="1:2" x14ac:dyDescent="0.2">
      <c r="B102" s="74" t="s">
        <v>184</v>
      </c>
    </row>
    <row r="104" spans="1:2" x14ac:dyDescent="0.2">
      <c r="A104" s="74" t="s">
        <v>185</v>
      </c>
      <c r="B104" s="74" t="s">
        <v>186</v>
      </c>
    </row>
    <row r="105" spans="1:2" x14ac:dyDescent="0.2">
      <c r="B105" s="74" t="s">
        <v>187</v>
      </c>
    </row>
    <row r="108" spans="1:2" x14ac:dyDescent="0.2">
      <c r="A108" s="74" t="s">
        <v>188</v>
      </c>
      <c r="B108" s="74" t="s">
        <v>189</v>
      </c>
    </row>
    <row r="109" spans="1:2" x14ac:dyDescent="0.2">
      <c r="B109" s="74" t="s">
        <v>190</v>
      </c>
    </row>
    <row r="110" spans="1:2" x14ac:dyDescent="0.2">
      <c r="B110" s="74" t="s">
        <v>191</v>
      </c>
    </row>
    <row r="113" spans="1:2" x14ac:dyDescent="0.2">
      <c r="A113">
        <v>2020</v>
      </c>
    </row>
    <row r="115" spans="1:2" x14ac:dyDescent="0.2">
      <c r="A115" t="s">
        <v>192</v>
      </c>
      <c r="B115" s="81" t="s">
        <v>193</v>
      </c>
    </row>
    <row r="117" spans="1:2" x14ac:dyDescent="0.2">
      <c r="A117" t="s">
        <v>109</v>
      </c>
      <c r="B117" t="s">
        <v>194</v>
      </c>
    </row>
    <row r="119" spans="1:2" x14ac:dyDescent="0.2">
      <c r="A119" t="s">
        <v>117</v>
      </c>
      <c r="B119" t="s">
        <v>196</v>
      </c>
    </row>
    <row r="120" spans="1:2" x14ac:dyDescent="0.2">
      <c r="B120" t="s">
        <v>197</v>
      </c>
    </row>
    <row r="121" spans="1:2" x14ac:dyDescent="0.2">
      <c r="B121" t="s">
        <v>198</v>
      </c>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90"/>
  <sheetViews>
    <sheetView workbookViewId="0">
      <selection activeCell="V50" sqref="V50"/>
    </sheetView>
  </sheetViews>
  <sheetFormatPr baseColWidth="10" defaultColWidth="8.875" defaultRowHeight="14.25" x14ac:dyDescent="0.2"/>
  <cols>
    <col min="1" max="1" width="8.125" style="1" customWidth="1"/>
    <col min="2" max="2" width="4.25" style="1" customWidth="1"/>
    <col min="3" max="3" width="18" style="2" customWidth="1"/>
    <col min="4" max="4" width="24.125" style="3" customWidth="1"/>
    <col min="5" max="5" width="9.375" style="4" hidden="1" customWidth="1"/>
    <col min="6" max="6" width="14.25" style="4" hidden="1" customWidth="1"/>
    <col min="7" max="7" width="23.125" style="4" hidden="1" customWidth="1"/>
    <col min="8" max="8" width="2.5" style="5" customWidth="1"/>
    <col min="9" max="9" width="5" style="4" customWidth="1"/>
    <col min="10" max="10" width="4.75" style="4" customWidth="1"/>
    <col min="11" max="13" width="3.375" style="4" customWidth="1"/>
    <col min="14" max="14" width="4.875" style="4" customWidth="1"/>
    <col min="15" max="15" width="2.875" style="4" customWidth="1"/>
    <col min="16" max="16" width="4.375" style="4" customWidth="1"/>
    <col min="17" max="17" width="9" style="6" customWidth="1"/>
    <col min="18" max="19" width="8.875" style="6"/>
    <col min="20" max="20" width="9" style="6" customWidth="1"/>
    <col min="21" max="38" width="8.875" style="6"/>
    <col min="39" max="39" width="36.375" style="4" customWidth="1"/>
    <col min="40" max="1025" width="8.875" style="4"/>
  </cols>
  <sheetData>
    <row r="1" spans="1:39" ht="18.75" customHeight="1" x14ac:dyDescent="0.2">
      <c r="A1" s="85" t="s">
        <v>0</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row>
    <row r="2" spans="1:39" ht="24" customHeight="1" x14ac:dyDescent="0.2">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row>
    <row r="3" spans="1:39" ht="25.5" customHeight="1" x14ac:dyDescent="0.2">
      <c r="A3" s="86" t="s">
        <v>1</v>
      </c>
      <c r="B3" s="86"/>
      <c r="C3" s="86"/>
      <c r="D3" s="86"/>
      <c r="E3" s="86"/>
      <c r="F3" s="86"/>
      <c r="G3" s="86"/>
      <c r="H3" s="87" t="s">
        <v>2</v>
      </c>
      <c r="I3" s="87"/>
      <c r="J3" s="87"/>
      <c r="K3" s="87"/>
      <c r="L3" s="87"/>
      <c r="M3" s="87"/>
      <c r="N3" s="87"/>
      <c r="O3" s="87"/>
      <c r="P3" s="87"/>
      <c r="Q3" s="88">
        <v>42856</v>
      </c>
      <c r="R3" s="88">
        <v>42887</v>
      </c>
      <c r="S3" s="88">
        <v>42917</v>
      </c>
      <c r="T3" s="88">
        <v>42948</v>
      </c>
      <c r="U3" s="88">
        <v>42979</v>
      </c>
      <c r="V3" s="88">
        <v>43009</v>
      </c>
      <c r="W3" s="88">
        <v>43040</v>
      </c>
      <c r="X3" s="88">
        <v>43070</v>
      </c>
      <c r="Y3" s="88">
        <v>43101</v>
      </c>
      <c r="Z3" s="88">
        <v>43132</v>
      </c>
      <c r="AA3" s="88">
        <v>43160</v>
      </c>
      <c r="AB3" s="88">
        <v>43191</v>
      </c>
      <c r="AC3" s="88">
        <v>43221</v>
      </c>
      <c r="AD3" s="88">
        <v>43252</v>
      </c>
      <c r="AE3" s="88">
        <v>43282</v>
      </c>
      <c r="AF3" s="88">
        <v>43313</v>
      </c>
      <c r="AG3" s="88">
        <v>43344</v>
      </c>
      <c r="AH3" s="88">
        <v>43374</v>
      </c>
      <c r="AI3" s="88">
        <v>43405</v>
      </c>
      <c r="AJ3" s="88">
        <v>43435</v>
      </c>
      <c r="AK3" s="88">
        <v>43466</v>
      </c>
      <c r="AL3" s="88">
        <v>43497</v>
      </c>
      <c r="AM3" s="89" t="s">
        <v>3</v>
      </c>
    </row>
    <row r="4" spans="1:39" ht="12.75" x14ac:dyDescent="0.2">
      <c r="A4" s="7" t="s">
        <v>4</v>
      </c>
      <c r="B4" s="7" t="s">
        <v>5</v>
      </c>
      <c r="C4" s="8" t="s">
        <v>6</v>
      </c>
      <c r="D4" s="7" t="s">
        <v>7</v>
      </c>
      <c r="E4" s="7" t="s">
        <v>8</v>
      </c>
      <c r="F4" s="7" t="s">
        <v>9</v>
      </c>
      <c r="G4" s="7" t="s">
        <v>10</v>
      </c>
      <c r="H4" s="90" t="s">
        <v>11</v>
      </c>
      <c r="I4" s="90"/>
      <c r="J4" s="91" t="s">
        <v>12</v>
      </c>
      <c r="K4" s="91"/>
      <c r="L4" s="91"/>
      <c r="M4" s="91"/>
      <c r="N4" s="91"/>
      <c r="O4" s="92" t="s">
        <v>13</v>
      </c>
      <c r="P4" s="92"/>
      <c r="Q4" s="88"/>
      <c r="R4" s="88"/>
      <c r="S4" s="88"/>
      <c r="T4" s="88"/>
      <c r="U4" s="88"/>
      <c r="V4" s="88"/>
      <c r="W4" s="88"/>
      <c r="X4" s="88"/>
      <c r="Y4" s="88"/>
      <c r="Z4" s="88"/>
      <c r="AA4" s="88"/>
      <c r="AB4" s="88"/>
      <c r="AC4" s="88"/>
      <c r="AD4" s="88"/>
      <c r="AE4" s="88"/>
      <c r="AF4" s="88"/>
      <c r="AG4" s="88"/>
      <c r="AH4" s="88"/>
      <c r="AI4" s="88"/>
      <c r="AJ4" s="88"/>
      <c r="AK4" s="88"/>
      <c r="AL4" s="88"/>
      <c r="AM4" s="89"/>
    </row>
    <row r="5" spans="1:39" ht="28.9" customHeight="1" x14ac:dyDescent="0.2">
      <c r="A5" s="93" t="s">
        <v>14</v>
      </c>
      <c r="B5" s="9">
        <v>1</v>
      </c>
      <c r="C5" s="10" t="s">
        <v>15</v>
      </c>
      <c r="D5" s="11" t="s">
        <v>16</v>
      </c>
      <c r="E5" s="11" t="s">
        <v>17</v>
      </c>
      <c r="F5" s="12" t="s">
        <v>18</v>
      </c>
      <c r="G5" s="13" t="s">
        <v>19</v>
      </c>
      <c r="H5" s="14" t="s">
        <v>20</v>
      </c>
      <c r="I5" s="15">
        <v>160</v>
      </c>
      <c r="J5" s="16">
        <f>P5</f>
        <v>140</v>
      </c>
      <c r="K5" s="17" t="s">
        <v>21</v>
      </c>
      <c r="L5" s="17" t="s">
        <v>22</v>
      </c>
      <c r="M5" s="17" t="s">
        <v>21</v>
      </c>
      <c r="N5" s="16">
        <f>I5</f>
        <v>160</v>
      </c>
      <c r="O5" s="18" t="s">
        <v>23</v>
      </c>
      <c r="P5" s="19">
        <v>140</v>
      </c>
      <c r="Q5" s="20">
        <v>186</v>
      </c>
      <c r="R5" s="20">
        <v>339</v>
      </c>
      <c r="S5" s="20">
        <v>186</v>
      </c>
      <c r="T5" s="20">
        <v>226</v>
      </c>
      <c r="U5" s="20">
        <v>225</v>
      </c>
      <c r="V5" s="20">
        <v>221</v>
      </c>
      <c r="W5" s="20"/>
      <c r="X5" s="20"/>
      <c r="Y5" s="20"/>
      <c r="Z5" s="20"/>
      <c r="AA5" s="20"/>
      <c r="AB5" s="20"/>
      <c r="AC5" s="20"/>
      <c r="AD5" s="20"/>
      <c r="AE5" s="20"/>
      <c r="AF5" s="20"/>
      <c r="AG5" s="20"/>
      <c r="AH5" s="20"/>
      <c r="AI5" s="20"/>
      <c r="AJ5" s="20"/>
      <c r="AK5" s="20"/>
      <c r="AL5" s="20"/>
      <c r="AM5" s="21"/>
    </row>
    <row r="6" spans="1:39" ht="28.9" customHeight="1" x14ac:dyDescent="0.2">
      <c r="A6" s="93"/>
      <c r="B6" s="22">
        <v>2</v>
      </c>
      <c r="C6" s="23" t="s">
        <v>24</v>
      </c>
      <c r="D6" s="24" t="s">
        <v>195</v>
      </c>
      <c r="E6" s="24" t="s">
        <v>17</v>
      </c>
      <c r="F6" s="25" t="s">
        <v>18</v>
      </c>
      <c r="G6" s="26" t="s">
        <v>19</v>
      </c>
      <c r="H6" s="27" t="s">
        <v>23</v>
      </c>
      <c r="I6" s="28">
        <v>140</v>
      </c>
      <c r="J6" s="29">
        <f>I6</f>
        <v>140</v>
      </c>
      <c r="K6" s="30" t="s">
        <v>21</v>
      </c>
      <c r="L6" s="30" t="s">
        <v>22</v>
      </c>
      <c r="M6" s="30" t="s">
        <v>21</v>
      </c>
      <c r="N6" s="29">
        <f>P6</f>
        <v>160</v>
      </c>
      <c r="O6" s="31" t="s">
        <v>20</v>
      </c>
      <c r="P6" s="32">
        <v>160</v>
      </c>
      <c r="Q6" s="33">
        <v>304</v>
      </c>
      <c r="R6" s="33">
        <v>284</v>
      </c>
      <c r="S6" s="33">
        <v>161</v>
      </c>
      <c r="T6" s="33">
        <v>312</v>
      </c>
      <c r="U6" s="33">
        <v>216</v>
      </c>
      <c r="V6" s="33">
        <v>210</v>
      </c>
      <c r="W6" s="33"/>
      <c r="X6" s="33"/>
      <c r="Y6" s="33"/>
      <c r="Z6" s="33"/>
      <c r="AA6" s="33"/>
      <c r="AB6" s="33"/>
      <c r="AC6" s="33"/>
      <c r="AD6" s="33"/>
      <c r="AE6" s="33"/>
      <c r="AF6" s="33"/>
      <c r="AG6" s="33"/>
      <c r="AH6" s="33"/>
      <c r="AI6" s="33"/>
      <c r="AJ6" s="33"/>
      <c r="AK6" s="33"/>
      <c r="AL6" s="33"/>
      <c r="AM6" s="34"/>
    </row>
    <row r="7" spans="1:39" ht="28.9" customHeight="1" x14ac:dyDescent="0.2">
      <c r="A7" s="93"/>
      <c r="B7" s="22">
        <v>3</v>
      </c>
      <c r="C7" s="23" t="s">
        <v>26</v>
      </c>
      <c r="D7" s="24" t="s">
        <v>27</v>
      </c>
      <c r="E7" s="24" t="s">
        <v>17</v>
      </c>
      <c r="F7" s="25" t="s">
        <v>18</v>
      </c>
      <c r="G7" s="26" t="s">
        <v>28</v>
      </c>
      <c r="H7" s="27" t="s">
        <v>20</v>
      </c>
      <c r="I7" s="28">
        <v>4935</v>
      </c>
      <c r="J7" s="29">
        <f>P7</f>
        <v>4465</v>
      </c>
      <c r="K7" s="30" t="s">
        <v>21</v>
      </c>
      <c r="L7" s="30" t="s">
        <v>22</v>
      </c>
      <c r="M7" s="30" t="s">
        <v>21</v>
      </c>
      <c r="N7" s="29">
        <f>I7</f>
        <v>4935</v>
      </c>
      <c r="O7" s="35" t="s">
        <v>23</v>
      </c>
      <c r="P7" s="32">
        <v>4465</v>
      </c>
      <c r="Q7" s="33">
        <v>4711</v>
      </c>
      <c r="R7" s="33">
        <v>4764</v>
      </c>
      <c r="S7" s="33">
        <v>4710</v>
      </c>
      <c r="T7" s="33">
        <v>4631</v>
      </c>
      <c r="U7" s="33">
        <v>4633</v>
      </c>
      <c r="V7" s="33">
        <v>4659</v>
      </c>
      <c r="W7" s="33"/>
      <c r="X7" s="33"/>
      <c r="Y7" s="33"/>
      <c r="Z7" s="33"/>
      <c r="AA7" s="33"/>
      <c r="AB7" s="33"/>
      <c r="AC7" s="33"/>
      <c r="AD7" s="33"/>
      <c r="AE7" s="33"/>
      <c r="AF7" s="33"/>
      <c r="AG7" s="33"/>
      <c r="AH7" s="33"/>
      <c r="AI7" s="33"/>
      <c r="AJ7" s="33"/>
      <c r="AK7" s="33"/>
      <c r="AL7" s="33"/>
      <c r="AM7" s="34"/>
    </row>
    <row r="8" spans="1:39" ht="28.9" customHeight="1" x14ac:dyDescent="0.2">
      <c r="A8" s="93"/>
      <c r="B8" s="36">
        <v>4</v>
      </c>
      <c r="C8" s="37" t="s">
        <v>29</v>
      </c>
      <c r="D8" s="38" t="s">
        <v>30</v>
      </c>
      <c r="E8" s="38" t="s">
        <v>17</v>
      </c>
      <c r="F8" s="39" t="s">
        <v>18</v>
      </c>
      <c r="G8" s="40" t="s">
        <v>31</v>
      </c>
      <c r="H8" s="41" t="s">
        <v>23</v>
      </c>
      <c r="I8" s="42">
        <v>0.9</v>
      </c>
      <c r="J8" s="43">
        <f>I8</f>
        <v>0.9</v>
      </c>
      <c r="K8" s="44" t="s">
        <v>21</v>
      </c>
      <c r="L8" s="44" t="s">
        <v>22</v>
      </c>
      <c r="M8" s="44" t="s">
        <v>21</v>
      </c>
      <c r="N8" s="43">
        <f>P8</f>
        <v>1</v>
      </c>
      <c r="O8" s="45" t="s">
        <v>20</v>
      </c>
      <c r="P8" s="46">
        <v>1</v>
      </c>
      <c r="Q8" s="47">
        <f t="shared" ref="Q8:AL8" si="0">Q6/Q5</f>
        <v>1.6344086021505377</v>
      </c>
      <c r="R8" s="47">
        <f t="shared" si="0"/>
        <v>0.83775811209439532</v>
      </c>
      <c r="S8" s="47">
        <f t="shared" si="0"/>
        <v>0.86559139784946237</v>
      </c>
      <c r="T8" s="47">
        <f t="shared" si="0"/>
        <v>1.3805309734513274</v>
      </c>
      <c r="U8" s="47">
        <f t="shared" si="0"/>
        <v>0.96</v>
      </c>
      <c r="V8" s="47">
        <f t="shared" si="0"/>
        <v>0.95022624434389136</v>
      </c>
      <c r="W8" s="47" t="e">
        <f t="shared" si="0"/>
        <v>#DIV/0!</v>
      </c>
      <c r="X8" s="47" t="e">
        <f t="shared" si="0"/>
        <v>#DIV/0!</v>
      </c>
      <c r="Y8" s="47" t="e">
        <f t="shared" si="0"/>
        <v>#DIV/0!</v>
      </c>
      <c r="Z8" s="47" t="e">
        <f t="shared" si="0"/>
        <v>#DIV/0!</v>
      </c>
      <c r="AA8" s="47" t="e">
        <f t="shared" si="0"/>
        <v>#DIV/0!</v>
      </c>
      <c r="AB8" s="47" t="e">
        <f t="shared" si="0"/>
        <v>#DIV/0!</v>
      </c>
      <c r="AC8" s="47" t="e">
        <f t="shared" si="0"/>
        <v>#DIV/0!</v>
      </c>
      <c r="AD8" s="47" t="e">
        <f t="shared" si="0"/>
        <v>#DIV/0!</v>
      </c>
      <c r="AE8" s="47" t="e">
        <f t="shared" si="0"/>
        <v>#DIV/0!</v>
      </c>
      <c r="AF8" s="47" t="e">
        <f t="shared" si="0"/>
        <v>#DIV/0!</v>
      </c>
      <c r="AG8" s="47" t="e">
        <f t="shared" si="0"/>
        <v>#DIV/0!</v>
      </c>
      <c r="AH8" s="47" t="e">
        <f t="shared" si="0"/>
        <v>#DIV/0!</v>
      </c>
      <c r="AI8" s="47" t="e">
        <f t="shared" si="0"/>
        <v>#DIV/0!</v>
      </c>
      <c r="AJ8" s="47" t="e">
        <f t="shared" si="0"/>
        <v>#DIV/0!</v>
      </c>
      <c r="AK8" s="47" t="e">
        <f t="shared" si="0"/>
        <v>#DIV/0!</v>
      </c>
      <c r="AL8" s="47" t="e">
        <f t="shared" si="0"/>
        <v>#DIV/0!</v>
      </c>
      <c r="AM8" s="48"/>
    </row>
    <row r="9" spans="1:39" ht="12.75" customHeight="1" x14ac:dyDescent="0.2">
      <c r="A9" s="93" t="s">
        <v>32</v>
      </c>
      <c r="B9" s="94" t="s">
        <v>33</v>
      </c>
      <c r="C9" s="94"/>
      <c r="D9" s="94"/>
      <c r="E9" s="94"/>
      <c r="F9" s="94"/>
      <c r="G9" s="94"/>
      <c r="H9" s="95" t="s">
        <v>34</v>
      </c>
      <c r="I9" s="95"/>
      <c r="J9" s="95"/>
      <c r="K9" s="95"/>
      <c r="L9" s="95"/>
      <c r="M9" s="95"/>
      <c r="N9" s="95"/>
      <c r="O9" s="95"/>
      <c r="P9" s="95"/>
      <c r="Q9" s="82">
        <v>42922</v>
      </c>
      <c r="R9" s="49">
        <v>42934</v>
      </c>
      <c r="S9" s="49">
        <v>42957</v>
      </c>
      <c r="T9" s="49">
        <v>42990</v>
      </c>
      <c r="U9" s="49">
        <v>43034</v>
      </c>
      <c r="V9" s="49">
        <v>43054</v>
      </c>
      <c r="W9" s="83"/>
      <c r="X9" s="83"/>
      <c r="Y9" s="83"/>
      <c r="Z9" s="83"/>
      <c r="AA9" s="83"/>
      <c r="AB9" s="83"/>
      <c r="AC9" s="83"/>
      <c r="AD9" s="83"/>
      <c r="AE9" s="83"/>
      <c r="AF9" s="83"/>
      <c r="AG9" s="83"/>
      <c r="AH9" s="83"/>
      <c r="AI9" s="83"/>
      <c r="AJ9" s="83"/>
      <c r="AK9" s="83"/>
      <c r="AL9" s="83"/>
      <c r="AM9" s="21"/>
    </row>
    <row r="10" spans="1:39" ht="14.25" customHeight="1" x14ac:dyDescent="0.2">
      <c r="A10" s="93"/>
      <c r="B10" s="96">
        <v>5</v>
      </c>
      <c r="C10" s="97" t="s">
        <v>35</v>
      </c>
      <c r="D10" s="98" t="s">
        <v>36</v>
      </c>
      <c r="E10" s="98" t="s">
        <v>17</v>
      </c>
      <c r="F10" s="99" t="s">
        <v>18</v>
      </c>
      <c r="G10" s="100" t="s">
        <v>37</v>
      </c>
      <c r="H10" s="27" t="s">
        <v>20</v>
      </c>
      <c r="I10" s="50">
        <v>45</v>
      </c>
      <c r="J10" s="29">
        <f>P10</f>
        <v>30</v>
      </c>
      <c r="K10" s="30" t="s">
        <v>21</v>
      </c>
      <c r="L10" s="30" t="s">
        <v>22</v>
      </c>
      <c r="M10" s="30" t="s">
        <v>21</v>
      </c>
      <c r="N10" s="29">
        <f>I10</f>
        <v>45</v>
      </c>
      <c r="O10" s="35" t="s">
        <v>23</v>
      </c>
      <c r="P10" s="51">
        <v>30</v>
      </c>
      <c r="Q10" s="52">
        <f t="shared" ref="Q10:AL10" si="1">IF(Q11&lt;&gt;""&amp;Q9&lt;&gt;"",Q9-Q11,"")</f>
        <v>682</v>
      </c>
      <c r="R10" s="52">
        <f t="shared" si="1"/>
        <v>694</v>
      </c>
      <c r="S10" s="52">
        <f t="shared" si="1"/>
        <v>717</v>
      </c>
      <c r="T10" s="52">
        <f t="shared" si="1"/>
        <v>750</v>
      </c>
      <c r="U10" s="52">
        <f t="shared" si="1"/>
        <v>794</v>
      </c>
      <c r="V10" s="52">
        <f t="shared" si="1"/>
        <v>814</v>
      </c>
      <c r="W10" s="52">
        <f t="shared" si="1"/>
        <v>0</v>
      </c>
      <c r="X10" s="52">
        <f t="shared" si="1"/>
        <v>0</v>
      </c>
      <c r="Y10" s="52">
        <f t="shared" si="1"/>
        <v>0</v>
      </c>
      <c r="Z10" s="52">
        <f t="shared" si="1"/>
        <v>0</v>
      </c>
      <c r="AA10" s="52">
        <f t="shared" si="1"/>
        <v>0</v>
      </c>
      <c r="AB10" s="52">
        <f t="shared" si="1"/>
        <v>0</v>
      </c>
      <c r="AC10" s="52">
        <f t="shared" si="1"/>
        <v>0</v>
      </c>
      <c r="AD10" s="52">
        <f t="shared" si="1"/>
        <v>0</v>
      </c>
      <c r="AE10" s="52">
        <f t="shared" si="1"/>
        <v>0</v>
      </c>
      <c r="AF10" s="52">
        <f t="shared" si="1"/>
        <v>0</v>
      </c>
      <c r="AG10" s="52">
        <f t="shared" si="1"/>
        <v>0</v>
      </c>
      <c r="AH10" s="52">
        <f t="shared" si="1"/>
        <v>0</v>
      </c>
      <c r="AI10" s="52">
        <f t="shared" si="1"/>
        <v>0</v>
      </c>
      <c r="AJ10" s="52">
        <f t="shared" si="1"/>
        <v>0</v>
      </c>
      <c r="AK10" s="52">
        <f t="shared" si="1"/>
        <v>0</v>
      </c>
      <c r="AL10" s="52">
        <f t="shared" si="1"/>
        <v>0</v>
      </c>
      <c r="AM10" s="101"/>
    </row>
    <row r="11" spans="1:39" ht="13.9" customHeight="1" x14ac:dyDescent="0.2">
      <c r="A11" s="93"/>
      <c r="B11" s="96"/>
      <c r="C11" s="97"/>
      <c r="D11" s="98"/>
      <c r="E11" s="98"/>
      <c r="F11" s="99"/>
      <c r="G11" s="100"/>
      <c r="H11" s="102" t="s">
        <v>38</v>
      </c>
      <c r="I11" s="102"/>
      <c r="J11" s="102"/>
      <c r="K11" s="102"/>
      <c r="L11" s="102"/>
      <c r="M11" s="102"/>
      <c r="N11" s="102"/>
      <c r="O11" s="102"/>
      <c r="P11" s="102"/>
      <c r="Q11" s="54">
        <v>42240</v>
      </c>
      <c r="R11" s="54">
        <v>42240</v>
      </c>
      <c r="S11" s="54">
        <v>42240</v>
      </c>
      <c r="T11" s="54">
        <v>42240</v>
      </c>
      <c r="U11" s="54">
        <v>42240</v>
      </c>
      <c r="V11" s="54">
        <v>42240</v>
      </c>
      <c r="W11" s="54"/>
      <c r="X11" s="54"/>
      <c r="Y11" s="54"/>
      <c r="Z11" s="54"/>
      <c r="AA11" s="54"/>
      <c r="AB11" s="54"/>
      <c r="AC11" s="54"/>
      <c r="AD11" s="54"/>
      <c r="AE11" s="54"/>
      <c r="AF11" s="54"/>
      <c r="AG11" s="54"/>
      <c r="AH11" s="54"/>
      <c r="AI11" s="54"/>
      <c r="AJ11" s="54"/>
      <c r="AK11" s="54"/>
      <c r="AL11" s="54"/>
      <c r="AM11" s="101"/>
    </row>
    <row r="12" spans="1:39" ht="14.25" customHeight="1" x14ac:dyDescent="0.2">
      <c r="A12" s="93"/>
      <c r="B12" s="96">
        <v>7</v>
      </c>
      <c r="C12" s="97" t="s">
        <v>39</v>
      </c>
      <c r="D12" s="99" t="s">
        <v>40</v>
      </c>
      <c r="E12" s="98" t="s">
        <v>17</v>
      </c>
      <c r="F12" s="99" t="s">
        <v>18</v>
      </c>
      <c r="G12" s="100" t="s">
        <v>41</v>
      </c>
      <c r="H12" s="27" t="s">
        <v>20</v>
      </c>
      <c r="I12" s="50">
        <v>90</v>
      </c>
      <c r="J12" s="29">
        <f>P12</f>
        <v>60</v>
      </c>
      <c r="K12" s="30" t="s">
        <v>21</v>
      </c>
      <c r="L12" s="30" t="s">
        <v>22</v>
      </c>
      <c r="M12" s="30" t="s">
        <v>21</v>
      </c>
      <c r="N12" s="29">
        <f>I12</f>
        <v>90</v>
      </c>
      <c r="O12" s="35" t="s">
        <v>23</v>
      </c>
      <c r="P12" s="51">
        <v>60</v>
      </c>
      <c r="Q12" s="52">
        <f t="shared" ref="Q12:AL12" si="2">IF(Q13&lt;&gt;""&amp;Q9&lt;&gt;"",Q13-Q9,"")</f>
        <v>306</v>
      </c>
      <c r="R12" s="52">
        <f t="shared" si="2"/>
        <v>303</v>
      </c>
      <c r="S12" s="52">
        <f t="shared" si="2"/>
        <v>372</v>
      </c>
      <c r="T12" s="52">
        <f t="shared" si="2"/>
        <v>308</v>
      </c>
      <c r="U12" s="52">
        <f t="shared" si="2"/>
        <v>264</v>
      </c>
      <c r="V12" s="52">
        <f t="shared" si="2"/>
        <v>244</v>
      </c>
      <c r="W12" s="52">
        <f t="shared" si="2"/>
        <v>0</v>
      </c>
      <c r="X12" s="52">
        <f t="shared" si="2"/>
        <v>0</v>
      </c>
      <c r="Y12" s="52">
        <f t="shared" si="2"/>
        <v>0</v>
      </c>
      <c r="Z12" s="52">
        <f t="shared" si="2"/>
        <v>0</v>
      </c>
      <c r="AA12" s="52">
        <f t="shared" si="2"/>
        <v>0</v>
      </c>
      <c r="AB12" s="52">
        <f t="shared" si="2"/>
        <v>0</v>
      </c>
      <c r="AC12" s="52">
        <f t="shared" si="2"/>
        <v>0</v>
      </c>
      <c r="AD12" s="52">
        <f t="shared" si="2"/>
        <v>0</v>
      </c>
      <c r="AE12" s="52">
        <f t="shared" si="2"/>
        <v>0</v>
      </c>
      <c r="AF12" s="52">
        <f t="shared" si="2"/>
        <v>0</v>
      </c>
      <c r="AG12" s="52">
        <f t="shared" si="2"/>
        <v>0</v>
      </c>
      <c r="AH12" s="52">
        <f t="shared" si="2"/>
        <v>0</v>
      </c>
      <c r="AI12" s="52">
        <f t="shared" si="2"/>
        <v>0</v>
      </c>
      <c r="AJ12" s="52">
        <f t="shared" si="2"/>
        <v>0</v>
      </c>
      <c r="AK12" s="52">
        <f t="shared" si="2"/>
        <v>0</v>
      </c>
      <c r="AL12" s="52">
        <f t="shared" si="2"/>
        <v>0</v>
      </c>
      <c r="AM12" s="101"/>
    </row>
    <row r="13" spans="1:39" ht="12.75" customHeight="1" x14ac:dyDescent="0.2">
      <c r="A13" s="93"/>
      <c r="B13" s="96"/>
      <c r="C13" s="97"/>
      <c r="D13" s="99"/>
      <c r="E13" s="98"/>
      <c r="F13" s="99"/>
      <c r="G13" s="100"/>
      <c r="H13" s="102" t="s">
        <v>42</v>
      </c>
      <c r="I13" s="102"/>
      <c r="J13" s="102"/>
      <c r="K13" s="102"/>
      <c r="L13" s="102"/>
      <c r="M13" s="102"/>
      <c r="N13" s="102"/>
      <c r="O13" s="102"/>
      <c r="P13" s="102"/>
      <c r="Q13" s="54">
        <v>43228</v>
      </c>
      <c r="R13" s="54">
        <v>43237</v>
      </c>
      <c r="S13" s="54">
        <v>43329</v>
      </c>
      <c r="T13" s="54">
        <v>43298</v>
      </c>
      <c r="U13" s="54">
        <v>43298</v>
      </c>
      <c r="V13" s="54">
        <v>43298</v>
      </c>
      <c r="W13" s="54"/>
      <c r="X13" s="54"/>
      <c r="Y13" s="54"/>
      <c r="Z13" s="54"/>
      <c r="AA13" s="54"/>
      <c r="AB13" s="54"/>
      <c r="AC13" s="54"/>
      <c r="AD13" s="54"/>
      <c r="AE13" s="54"/>
      <c r="AF13" s="54"/>
      <c r="AG13" s="54"/>
      <c r="AH13" s="54"/>
      <c r="AI13" s="54"/>
      <c r="AJ13" s="54"/>
      <c r="AK13" s="54"/>
      <c r="AL13" s="54"/>
      <c r="AM13" s="101"/>
    </row>
    <row r="14" spans="1:39" ht="22.5" customHeight="1" x14ac:dyDescent="0.2">
      <c r="A14" s="93"/>
      <c r="B14" s="96">
        <v>8</v>
      </c>
      <c r="C14" s="97" t="s">
        <v>43</v>
      </c>
      <c r="D14" s="99" t="s">
        <v>44</v>
      </c>
      <c r="E14" s="98" t="s">
        <v>17</v>
      </c>
      <c r="F14" s="99" t="s">
        <v>18</v>
      </c>
      <c r="G14" s="100" t="s">
        <v>45</v>
      </c>
      <c r="H14" s="27" t="s">
        <v>20</v>
      </c>
      <c r="I14" s="50">
        <v>7</v>
      </c>
      <c r="J14" s="29">
        <f>P14</f>
        <v>5</v>
      </c>
      <c r="K14" s="30" t="s">
        <v>21</v>
      </c>
      <c r="L14" s="30" t="s">
        <v>22</v>
      </c>
      <c r="M14" s="30" t="s">
        <v>21</v>
      </c>
      <c r="N14" s="29">
        <f>I14</f>
        <v>7</v>
      </c>
      <c r="O14" s="35" t="s">
        <v>23</v>
      </c>
      <c r="P14" s="51">
        <v>5</v>
      </c>
      <c r="Q14" s="52">
        <f t="shared" ref="Q14:AL14" si="3">IF(Q15&lt;&gt;""&amp;Q9&lt;&gt;"",Q9-Q15,"")</f>
        <v>157</v>
      </c>
      <c r="R14" s="52">
        <f t="shared" si="3"/>
        <v>169</v>
      </c>
      <c r="S14" s="52">
        <f t="shared" si="3"/>
        <v>125</v>
      </c>
      <c r="T14" s="52">
        <f t="shared" si="3"/>
        <v>26</v>
      </c>
      <c r="U14" s="52">
        <f t="shared" si="3"/>
        <v>13</v>
      </c>
      <c r="V14" s="52">
        <f t="shared" si="3"/>
        <v>13</v>
      </c>
      <c r="W14" s="52">
        <f t="shared" si="3"/>
        <v>0</v>
      </c>
      <c r="X14" s="52">
        <f t="shared" si="3"/>
        <v>0</v>
      </c>
      <c r="Y14" s="52">
        <f t="shared" si="3"/>
        <v>0</v>
      </c>
      <c r="Z14" s="52">
        <f t="shared" si="3"/>
        <v>0</v>
      </c>
      <c r="AA14" s="52">
        <f t="shared" si="3"/>
        <v>0</v>
      </c>
      <c r="AB14" s="52">
        <f t="shared" si="3"/>
        <v>0</v>
      </c>
      <c r="AC14" s="52">
        <f t="shared" si="3"/>
        <v>0</v>
      </c>
      <c r="AD14" s="52">
        <f t="shared" si="3"/>
        <v>0</v>
      </c>
      <c r="AE14" s="52">
        <f t="shared" si="3"/>
        <v>0</v>
      </c>
      <c r="AF14" s="52">
        <f t="shared" si="3"/>
        <v>0</v>
      </c>
      <c r="AG14" s="52">
        <f t="shared" si="3"/>
        <v>0</v>
      </c>
      <c r="AH14" s="52">
        <f t="shared" si="3"/>
        <v>0</v>
      </c>
      <c r="AI14" s="52">
        <f t="shared" si="3"/>
        <v>0</v>
      </c>
      <c r="AJ14" s="52">
        <f t="shared" si="3"/>
        <v>0</v>
      </c>
      <c r="AK14" s="52">
        <f t="shared" si="3"/>
        <v>0</v>
      </c>
      <c r="AL14" s="52">
        <f t="shared" si="3"/>
        <v>0</v>
      </c>
      <c r="AM14" s="101"/>
    </row>
    <row r="15" spans="1:39" ht="12.75" customHeight="1" x14ac:dyDescent="0.2">
      <c r="A15" s="93"/>
      <c r="B15" s="96"/>
      <c r="C15" s="97"/>
      <c r="D15" s="99"/>
      <c r="E15" s="98"/>
      <c r="F15" s="99"/>
      <c r="G15" s="100"/>
      <c r="H15" s="102" t="s">
        <v>46</v>
      </c>
      <c r="I15" s="102"/>
      <c r="J15" s="102"/>
      <c r="K15" s="102"/>
      <c r="L15" s="102"/>
      <c r="M15" s="102"/>
      <c r="N15" s="102"/>
      <c r="O15" s="102"/>
      <c r="P15" s="102"/>
      <c r="Q15" s="54">
        <v>42765</v>
      </c>
      <c r="R15" s="54">
        <v>42765</v>
      </c>
      <c r="S15" s="54">
        <v>42832</v>
      </c>
      <c r="T15" s="54">
        <v>42964</v>
      </c>
      <c r="U15" s="54">
        <v>43021</v>
      </c>
      <c r="V15" s="54">
        <v>43041</v>
      </c>
      <c r="W15" s="54"/>
      <c r="X15" s="54"/>
      <c r="Y15" s="54"/>
      <c r="Z15" s="54"/>
      <c r="AA15" s="54"/>
      <c r="AB15" s="54"/>
      <c r="AC15" s="54"/>
      <c r="AD15" s="54"/>
      <c r="AE15" s="54"/>
      <c r="AF15" s="54"/>
      <c r="AG15" s="54"/>
      <c r="AH15" s="54"/>
      <c r="AI15" s="54"/>
      <c r="AJ15" s="54"/>
      <c r="AK15" s="54"/>
      <c r="AL15" s="54"/>
      <c r="AM15" s="101"/>
    </row>
    <row r="16" spans="1:39" ht="14.25" customHeight="1" x14ac:dyDescent="0.2">
      <c r="A16" s="93"/>
      <c r="B16" s="103">
        <v>9</v>
      </c>
      <c r="C16" s="104" t="s">
        <v>47</v>
      </c>
      <c r="D16" s="105" t="s">
        <v>48</v>
      </c>
      <c r="E16" s="105" t="s">
        <v>17</v>
      </c>
      <c r="F16" s="106" t="s">
        <v>18</v>
      </c>
      <c r="G16" s="107" t="s">
        <v>45</v>
      </c>
      <c r="H16" s="27" t="s">
        <v>20</v>
      </c>
      <c r="I16" s="50">
        <v>15</v>
      </c>
      <c r="J16" s="29">
        <f>P16</f>
        <v>10</v>
      </c>
      <c r="K16" s="30" t="s">
        <v>21</v>
      </c>
      <c r="L16" s="30" t="s">
        <v>22</v>
      </c>
      <c r="M16" s="30" t="s">
        <v>21</v>
      </c>
      <c r="N16" s="29">
        <f>I16</f>
        <v>15</v>
      </c>
      <c r="O16" s="35" t="s">
        <v>23</v>
      </c>
      <c r="P16" s="51">
        <v>10</v>
      </c>
      <c r="Q16" s="52">
        <f t="shared" ref="Q16:AL16" si="4">IF(Q17&lt;&gt;""&amp;Q9&lt;&gt;"",Q9-Q17,"")</f>
        <v>1253</v>
      </c>
      <c r="R16" s="52">
        <f t="shared" si="4"/>
        <v>1013</v>
      </c>
      <c r="S16" s="52">
        <f t="shared" si="4"/>
        <v>1036</v>
      </c>
      <c r="T16" s="52">
        <f t="shared" si="4"/>
        <v>1065</v>
      </c>
      <c r="U16" s="52">
        <f t="shared" si="4"/>
        <v>1108</v>
      </c>
      <c r="V16" s="52">
        <f t="shared" si="4"/>
        <v>1007</v>
      </c>
      <c r="W16" s="52">
        <f t="shared" si="4"/>
        <v>0</v>
      </c>
      <c r="X16" s="52">
        <f t="shared" si="4"/>
        <v>0</v>
      </c>
      <c r="Y16" s="52">
        <f t="shared" si="4"/>
        <v>0</v>
      </c>
      <c r="Z16" s="52">
        <f t="shared" si="4"/>
        <v>0</v>
      </c>
      <c r="AA16" s="52">
        <f t="shared" si="4"/>
        <v>0</v>
      </c>
      <c r="AB16" s="52">
        <f t="shared" si="4"/>
        <v>0</v>
      </c>
      <c r="AC16" s="52">
        <f t="shared" si="4"/>
        <v>0</v>
      </c>
      <c r="AD16" s="52">
        <f t="shared" si="4"/>
        <v>0</v>
      </c>
      <c r="AE16" s="52">
        <f t="shared" si="4"/>
        <v>0</v>
      </c>
      <c r="AF16" s="52">
        <f t="shared" si="4"/>
        <v>0</v>
      </c>
      <c r="AG16" s="52">
        <f t="shared" si="4"/>
        <v>0</v>
      </c>
      <c r="AH16" s="52">
        <f t="shared" si="4"/>
        <v>0</v>
      </c>
      <c r="AI16" s="52">
        <f t="shared" si="4"/>
        <v>0</v>
      </c>
      <c r="AJ16" s="52">
        <f t="shared" si="4"/>
        <v>0</v>
      </c>
      <c r="AK16" s="52">
        <f t="shared" si="4"/>
        <v>0</v>
      </c>
      <c r="AL16" s="52">
        <f t="shared" si="4"/>
        <v>0</v>
      </c>
      <c r="AM16" s="108"/>
    </row>
    <row r="17" spans="1:39" ht="12.75" customHeight="1" x14ac:dyDescent="0.2">
      <c r="A17" s="93"/>
      <c r="B17" s="103"/>
      <c r="C17" s="104"/>
      <c r="D17" s="105"/>
      <c r="E17" s="105"/>
      <c r="F17" s="106"/>
      <c r="G17" s="107"/>
      <c r="H17" s="109" t="s">
        <v>49</v>
      </c>
      <c r="I17" s="109"/>
      <c r="J17" s="109"/>
      <c r="K17" s="109"/>
      <c r="L17" s="109"/>
      <c r="M17" s="109"/>
      <c r="N17" s="109"/>
      <c r="O17" s="109"/>
      <c r="P17" s="109"/>
      <c r="Q17" s="55">
        <v>41669</v>
      </c>
      <c r="R17" s="55">
        <v>41921</v>
      </c>
      <c r="S17" s="55">
        <v>41921</v>
      </c>
      <c r="T17" s="55">
        <v>41925</v>
      </c>
      <c r="U17" s="55">
        <v>41926</v>
      </c>
      <c r="V17" s="55">
        <v>42047</v>
      </c>
      <c r="W17" s="55"/>
      <c r="X17" s="55"/>
      <c r="Y17" s="55"/>
      <c r="Z17" s="55"/>
      <c r="AA17" s="55"/>
      <c r="AB17" s="55"/>
      <c r="AC17" s="55"/>
      <c r="AD17" s="55"/>
      <c r="AE17" s="55"/>
      <c r="AF17" s="55"/>
      <c r="AG17" s="55"/>
      <c r="AH17" s="55"/>
      <c r="AI17" s="55"/>
      <c r="AJ17" s="55"/>
      <c r="AK17" s="55"/>
      <c r="AL17" s="55"/>
      <c r="AM17" s="108"/>
    </row>
    <row r="18" spans="1:39" ht="12.75" customHeight="1" x14ac:dyDescent="0.2">
      <c r="A18" s="110" t="s">
        <v>50</v>
      </c>
      <c r="B18" s="111">
        <v>10</v>
      </c>
      <c r="C18" s="112" t="s">
        <v>51</v>
      </c>
      <c r="D18" s="112" t="s">
        <v>52</v>
      </c>
      <c r="E18" s="112" t="s">
        <v>17</v>
      </c>
      <c r="F18" s="112" t="s">
        <v>18</v>
      </c>
      <c r="G18" s="112" t="s">
        <v>41</v>
      </c>
      <c r="H18" s="14" t="s">
        <v>23</v>
      </c>
      <c r="I18" s="56">
        <v>0.6</v>
      </c>
      <c r="J18" s="57">
        <f>I18</f>
        <v>0.6</v>
      </c>
      <c r="K18" s="17" t="s">
        <v>21</v>
      </c>
      <c r="L18" s="17" t="s">
        <v>22</v>
      </c>
      <c r="M18" s="17" t="s">
        <v>21</v>
      </c>
      <c r="N18" s="57">
        <f>P18</f>
        <v>0.75</v>
      </c>
      <c r="O18" s="58" t="s">
        <v>20</v>
      </c>
      <c r="P18" s="59">
        <v>0.75</v>
      </c>
      <c r="Q18" s="60">
        <f t="shared" ref="Q18:AL18" si="5">Q20/Q19</f>
        <v>0.34831460674157305</v>
      </c>
      <c r="R18" s="60">
        <f t="shared" si="5"/>
        <v>0.37</v>
      </c>
      <c r="S18" s="60">
        <f t="shared" si="5"/>
        <v>0.21</v>
      </c>
      <c r="T18" s="60">
        <f t="shared" si="5"/>
        <v>0.45132743362831856</v>
      </c>
      <c r="U18" s="60">
        <f t="shared" si="5"/>
        <v>0.41666666666666669</v>
      </c>
      <c r="V18" s="60">
        <f t="shared" si="5"/>
        <v>0.2</v>
      </c>
      <c r="W18" s="60" t="e">
        <f t="shared" si="5"/>
        <v>#DIV/0!</v>
      </c>
      <c r="X18" s="60" t="e">
        <f t="shared" si="5"/>
        <v>#DIV/0!</v>
      </c>
      <c r="Y18" s="60" t="e">
        <f t="shared" si="5"/>
        <v>#DIV/0!</v>
      </c>
      <c r="Z18" s="60" t="e">
        <f t="shared" si="5"/>
        <v>#DIV/0!</v>
      </c>
      <c r="AA18" s="60" t="e">
        <f t="shared" si="5"/>
        <v>#DIV/0!</v>
      </c>
      <c r="AB18" s="60" t="e">
        <f t="shared" si="5"/>
        <v>#DIV/0!</v>
      </c>
      <c r="AC18" s="60" t="e">
        <f t="shared" si="5"/>
        <v>#DIV/0!</v>
      </c>
      <c r="AD18" s="60" t="e">
        <f t="shared" si="5"/>
        <v>#DIV/0!</v>
      </c>
      <c r="AE18" s="60" t="e">
        <f t="shared" si="5"/>
        <v>#DIV/0!</v>
      </c>
      <c r="AF18" s="60" t="e">
        <f t="shared" si="5"/>
        <v>#DIV/0!</v>
      </c>
      <c r="AG18" s="60" t="e">
        <f t="shared" si="5"/>
        <v>#DIV/0!</v>
      </c>
      <c r="AH18" s="60" t="e">
        <f t="shared" si="5"/>
        <v>#DIV/0!</v>
      </c>
      <c r="AI18" s="60" t="e">
        <f t="shared" si="5"/>
        <v>#DIV/0!</v>
      </c>
      <c r="AJ18" s="60" t="e">
        <f t="shared" si="5"/>
        <v>#DIV/0!</v>
      </c>
      <c r="AK18" s="60" t="e">
        <f t="shared" si="5"/>
        <v>#DIV/0!</v>
      </c>
      <c r="AL18" s="60" t="e">
        <f t="shared" si="5"/>
        <v>#DIV/0!</v>
      </c>
      <c r="AM18" s="61"/>
    </row>
    <row r="19" spans="1:39" ht="12.75" customHeight="1" x14ac:dyDescent="0.2">
      <c r="A19" s="110"/>
      <c r="B19" s="111"/>
      <c r="C19" s="112"/>
      <c r="D19" s="112"/>
      <c r="E19" s="112"/>
      <c r="F19" s="112"/>
      <c r="G19" s="112"/>
      <c r="H19" s="102" t="s">
        <v>53</v>
      </c>
      <c r="I19" s="102"/>
      <c r="J19" s="102"/>
      <c r="K19" s="102"/>
      <c r="L19" s="102"/>
      <c r="M19" s="102"/>
      <c r="N19" s="102"/>
      <c r="O19" s="102"/>
      <c r="P19" s="102"/>
      <c r="Q19" s="62">
        <v>89</v>
      </c>
      <c r="R19" s="62">
        <v>100</v>
      </c>
      <c r="S19" s="62">
        <v>100</v>
      </c>
      <c r="T19" s="62">
        <v>113</v>
      </c>
      <c r="U19" s="62">
        <v>108</v>
      </c>
      <c r="V19" s="62">
        <v>125</v>
      </c>
      <c r="W19" s="62"/>
      <c r="X19" s="62"/>
      <c r="Y19" s="62"/>
      <c r="Z19" s="62"/>
      <c r="AA19" s="62"/>
      <c r="AB19" s="62"/>
      <c r="AC19" s="62"/>
      <c r="AD19" s="62"/>
      <c r="AE19" s="62"/>
      <c r="AF19" s="62"/>
      <c r="AG19" s="62"/>
      <c r="AH19" s="62"/>
      <c r="AI19" s="62"/>
      <c r="AJ19" s="62"/>
      <c r="AK19" s="62"/>
      <c r="AL19" s="62"/>
      <c r="AM19" s="53"/>
    </row>
    <row r="20" spans="1:39" ht="12.75" customHeight="1" x14ac:dyDescent="0.2">
      <c r="A20" s="110"/>
      <c r="B20" s="111"/>
      <c r="C20" s="112"/>
      <c r="D20" s="112"/>
      <c r="E20" s="112"/>
      <c r="F20" s="112"/>
      <c r="G20" s="112"/>
      <c r="H20" s="102" t="s">
        <v>54</v>
      </c>
      <c r="I20" s="102"/>
      <c r="J20" s="102"/>
      <c r="K20" s="102"/>
      <c r="L20" s="102"/>
      <c r="M20" s="102"/>
      <c r="N20" s="102"/>
      <c r="O20" s="102"/>
      <c r="P20" s="102"/>
      <c r="Q20" s="62">
        <v>31</v>
      </c>
      <c r="R20" s="62">
        <v>37</v>
      </c>
      <c r="S20" s="62">
        <v>21</v>
      </c>
      <c r="T20" s="62">
        <v>51</v>
      </c>
      <c r="U20" s="62">
        <v>45</v>
      </c>
      <c r="V20" s="62">
        <v>25</v>
      </c>
      <c r="W20" s="62"/>
      <c r="X20" s="62"/>
      <c r="Y20" s="62"/>
      <c r="Z20" s="62"/>
      <c r="AA20" s="62"/>
      <c r="AB20" s="62"/>
      <c r="AC20" s="62"/>
      <c r="AD20" s="62"/>
      <c r="AE20" s="62"/>
      <c r="AF20" s="62"/>
      <c r="AG20" s="62"/>
      <c r="AH20" s="62"/>
      <c r="AI20" s="62"/>
      <c r="AJ20" s="62"/>
      <c r="AK20" s="62"/>
      <c r="AL20" s="62"/>
      <c r="AM20" s="53"/>
    </row>
    <row r="21" spans="1:39" ht="22.5" x14ac:dyDescent="0.2">
      <c r="A21" s="110"/>
      <c r="B21" s="22">
        <v>11</v>
      </c>
      <c r="C21" s="23" t="s">
        <v>55</v>
      </c>
      <c r="D21" s="24" t="s">
        <v>56</v>
      </c>
      <c r="E21" s="24" t="s">
        <v>17</v>
      </c>
      <c r="F21" s="25" t="s">
        <v>18</v>
      </c>
      <c r="G21" s="26" t="s">
        <v>57</v>
      </c>
      <c r="H21" s="27" t="s">
        <v>20</v>
      </c>
      <c r="I21" s="50">
        <v>288</v>
      </c>
      <c r="J21" s="29">
        <f>P21</f>
        <v>192</v>
      </c>
      <c r="K21" s="30" t="s">
        <v>21</v>
      </c>
      <c r="L21" s="30" t="s">
        <v>22</v>
      </c>
      <c r="M21" s="30" t="s">
        <v>21</v>
      </c>
      <c r="N21" s="29">
        <f>I21</f>
        <v>288</v>
      </c>
      <c r="O21" s="35" t="s">
        <v>23</v>
      </c>
      <c r="P21" s="51">
        <v>192</v>
      </c>
      <c r="Q21" s="62">
        <v>565</v>
      </c>
      <c r="R21" s="62">
        <v>542</v>
      </c>
      <c r="S21" s="62">
        <v>579</v>
      </c>
      <c r="T21" s="62">
        <v>541</v>
      </c>
      <c r="U21" s="62">
        <v>389</v>
      </c>
      <c r="V21" s="62">
        <v>347</v>
      </c>
      <c r="W21" s="62"/>
      <c r="X21" s="62"/>
      <c r="Y21" s="62"/>
      <c r="Z21" s="62"/>
      <c r="AA21" s="62"/>
      <c r="AB21" s="62"/>
      <c r="AC21" s="62"/>
      <c r="AD21" s="62"/>
      <c r="AE21" s="62"/>
      <c r="AF21" s="62"/>
      <c r="AG21" s="62"/>
      <c r="AH21" s="62"/>
      <c r="AI21" s="62"/>
      <c r="AJ21" s="62"/>
      <c r="AK21" s="62"/>
      <c r="AL21" s="62"/>
      <c r="AM21" s="53"/>
    </row>
    <row r="22" spans="1:39" ht="22.5" x14ac:dyDescent="0.2">
      <c r="A22" s="110"/>
      <c r="B22" s="22">
        <v>12</v>
      </c>
      <c r="C22" s="23" t="s">
        <v>58</v>
      </c>
      <c r="D22" s="24" t="s">
        <v>59</v>
      </c>
      <c r="E22" s="24" t="s">
        <v>17</v>
      </c>
      <c r="F22" s="25" t="s">
        <v>18</v>
      </c>
      <c r="G22" s="26" t="s">
        <v>37</v>
      </c>
      <c r="H22" s="27" t="s">
        <v>20</v>
      </c>
      <c r="I22" s="50">
        <v>192</v>
      </c>
      <c r="J22" s="29">
        <f>P22</f>
        <v>128</v>
      </c>
      <c r="K22" s="30" t="s">
        <v>21</v>
      </c>
      <c r="L22" s="30" t="s">
        <v>22</v>
      </c>
      <c r="M22" s="30" t="s">
        <v>21</v>
      </c>
      <c r="N22" s="29">
        <f>I22</f>
        <v>192</v>
      </c>
      <c r="O22" s="35" t="s">
        <v>23</v>
      </c>
      <c r="P22" s="51">
        <v>128</v>
      </c>
      <c r="Q22" s="62">
        <v>816</v>
      </c>
      <c r="R22" s="62">
        <v>728</v>
      </c>
      <c r="S22" s="62">
        <v>520</v>
      </c>
      <c r="T22" s="62">
        <v>405</v>
      </c>
      <c r="U22" s="62">
        <v>339</v>
      </c>
      <c r="V22" s="62">
        <v>549</v>
      </c>
      <c r="W22" s="62"/>
      <c r="X22" s="62"/>
      <c r="Y22" s="62"/>
      <c r="Z22" s="62"/>
      <c r="AA22" s="62"/>
      <c r="AB22" s="62"/>
      <c r="AC22" s="62"/>
      <c r="AD22" s="62"/>
      <c r="AE22" s="62"/>
      <c r="AF22" s="62"/>
      <c r="AG22" s="62"/>
      <c r="AH22" s="62"/>
      <c r="AI22" s="62"/>
      <c r="AJ22" s="62"/>
      <c r="AK22" s="62"/>
      <c r="AL22" s="62"/>
      <c r="AM22" s="53"/>
    </row>
    <row r="23" spans="1:39" ht="15.75" customHeight="1" x14ac:dyDescent="0.2">
      <c r="A23" s="110"/>
      <c r="B23" s="113">
        <v>13</v>
      </c>
      <c r="C23" s="114" t="s">
        <v>60</v>
      </c>
      <c r="D23" s="114" t="s">
        <v>61</v>
      </c>
      <c r="E23" s="99" t="s">
        <v>17</v>
      </c>
      <c r="F23" s="99" t="s">
        <v>18</v>
      </c>
      <c r="G23" s="99" t="s">
        <v>62</v>
      </c>
      <c r="H23" s="115" t="s">
        <v>63</v>
      </c>
      <c r="I23" s="115"/>
      <c r="J23" s="115"/>
      <c r="K23" s="115"/>
      <c r="L23" s="115"/>
      <c r="M23" s="115"/>
      <c r="N23" s="115"/>
      <c r="O23" s="115"/>
      <c r="P23" s="115"/>
      <c r="Q23" s="63">
        <v>75</v>
      </c>
      <c r="R23" s="52">
        <v>68</v>
      </c>
      <c r="S23" s="52">
        <v>22</v>
      </c>
      <c r="T23" s="63">
        <v>84</v>
      </c>
      <c r="U23" s="52">
        <v>104</v>
      </c>
      <c r="V23" s="52">
        <v>143</v>
      </c>
      <c r="W23" s="63"/>
      <c r="X23" s="52"/>
      <c r="Y23" s="52"/>
      <c r="Z23" s="63"/>
      <c r="AA23" s="52"/>
      <c r="AB23" s="52"/>
      <c r="AC23" s="63"/>
      <c r="AD23" s="52"/>
      <c r="AE23" s="52"/>
      <c r="AF23" s="63"/>
      <c r="AG23" s="52"/>
      <c r="AH23" s="52"/>
      <c r="AI23" s="52"/>
      <c r="AJ23" s="63"/>
      <c r="AK23" s="52"/>
      <c r="AL23" s="52"/>
      <c r="AM23" s="101"/>
    </row>
    <row r="24" spans="1:39" ht="15.75" customHeight="1" x14ac:dyDescent="0.2">
      <c r="A24" s="110"/>
      <c r="B24" s="113"/>
      <c r="C24" s="114"/>
      <c r="D24" s="114"/>
      <c r="E24" s="99"/>
      <c r="F24" s="99"/>
      <c r="G24" s="99"/>
      <c r="H24" s="115" t="s">
        <v>64</v>
      </c>
      <c r="I24" s="115"/>
      <c r="J24" s="115"/>
      <c r="K24" s="115"/>
      <c r="L24" s="115"/>
      <c r="M24" s="115"/>
      <c r="N24" s="115"/>
      <c r="O24" s="115"/>
      <c r="P24" s="115"/>
      <c r="Q24" s="63">
        <v>161</v>
      </c>
      <c r="R24" s="52">
        <v>49</v>
      </c>
      <c r="S24" s="52">
        <v>78</v>
      </c>
      <c r="T24" s="63">
        <v>91</v>
      </c>
      <c r="U24" s="52">
        <v>82</v>
      </c>
      <c r="V24" s="52">
        <v>130</v>
      </c>
      <c r="W24" s="63"/>
      <c r="X24" s="52"/>
      <c r="Y24" s="52"/>
      <c r="Z24" s="63"/>
      <c r="AA24" s="52"/>
      <c r="AB24" s="52"/>
      <c r="AC24" s="63"/>
      <c r="AD24" s="52"/>
      <c r="AE24" s="52"/>
      <c r="AF24" s="63"/>
      <c r="AG24" s="52"/>
      <c r="AH24" s="52"/>
      <c r="AI24" s="52"/>
      <c r="AJ24" s="63"/>
      <c r="AK24" s="52"/>
      <c r="AL24" s="52"/>
      <c r="AM24" s="101"/>
    </row>
    <row r="25" spans="1:39" ht="15.75" customHeight="1" x14ac:dyDescent="0.2">
      <c r="A25" s="110"/>
      <c r="B25" s="113"/>
      <c r="C25" s="114"/>
      <c r="D25" s="114"/>
      <c r="E25" s="99"/>
      <c r="F25" s="99"/>
      <c r="G25" s="99"/>
      <c r="H25" s="115" t="s">
        <v>65</v>
      </c>
      <c r="I25" s="115"/>
      <c r="J25" s="115"/>
      <c r="K25" s="115"/>
      <c r="L25" s="115"/>
      <c r="M25" s="115"/>
      <c r="N25" s="115"/>
      <c r="O25" s="115"/>
      <c r="P25" s="115"/>
      <c r="Q25" s="63">
        <v>78</v>
      </c>
      <c r="R25" s="52">
        <v>107</v>
      </c>
      <c r="S25" s="52">
        <v>109</v>
      </c>
      <c r="T25" s="63">
        <v>115</v>
      </c>
      <c r="U25" s="52">
        <v>116</v>
      </c>
      <c r="V25" s="52">
        <v>171</v>
      </c>
      <c r="W25" s="63"/>
      <c r="X25" s="52"/>
      <c r="Y25" s="52"/>
      <c r="Z25" s="63"/>
      <c r="AA25" s="52"/>
      <c r="AB25" s="52"/>
      <c r="AC25" s="63"/>
      <c r="AD25" s="52"/>
      <c r="AE25" s="52"/>
      <c r="AF25" s="63"/>
      <c r="AG25" s="52"/>
      <c r="AH25" s="52"/>
      <c r="AI25" s="52"/>
      <c r="AJ25" s="63"/>
      <c r="AK25" s="52"/>
      <c r="AL25" s="52"/>
      <c r="AM25" s="101"/>
    </row>
    <row r="26" spans="1:39" ht="15.75" customHeight="1" x14ac:dyDescent="0.2">
      <c r="A26" s="110"/>
      <c r="B26" s="113"/>
      <c r="C26" s="114"/>
      <c r="D26" s="114"/>
      <c r="E26" s="99"/>
      <c r="F26" s="99"/>
      <c r="G26" s="99"/>
      <c r="H26" s="115" t="s">
        <v>66</v>
      </c>
      <c r="I26" s="115"/>
      <c r="J26" s="115"/>
      <c r="K26" s="115"/>
      <c r="L26" s="115"/>
      <c r="M26" s="115"/>
      <c r="N26" s="115"/>
      <c r="O26" s="115"/>
      <c r="P26" s="115"/>
      <c r="Q26" s="63">
        <v>85</v>
      </c>
      <c r="R26" s="52">
        <v>48</v>
      </c>
      <c r="S26" s="52">
        <v>96</v>
      </c>
      <c r="T26" s="63">
        <v>66</v>
      </c>
      <c r="U26" s="52">
        <v>49</v>
      </c>
      <c r="V26" s="52">
        <v>127</v>
      </c>
      <c r="W26" s="63"/>
      <c r="X26" s="52"/>
      <c r="Y26" s="52"/>
      <c r="Z26" s="63"/>
      <c r="AA26" s="52"/>
      <c r="AB26" s="52"/>
      <c r="AC26" s="63"/>
      <c r="AD26" s="52"/>
      <c r="AE26" s="52"/>
      <c r="AF26" s="63"/>
      <c r="AG26" s="52"/>
      <c r="AH26" s="52"/>
      <c r="AI26" s="52"/>
      <c r="AJ26" s="63"/>
      <c r="AK26" s="52"/>
      <c r="AL26" s="52"/>
      <c r="AM26" s="53"/>
    </row>
    <row r="27" spans="1:39" ht="15.75" customHeight="1" x14ac:dyDescent="0.2">
      <c r="A27" s="110"/>
      <c r="B27" s="113"/>
      <c r="C27" s="114"/>
      <c r="D27" s="114"/>
      <c r="E27" s="99"/>
      <c r="F27" s="99"/>
      <c r="G27" s="99"/>
      <c r="H27" s="115" t="s">
        <v>67</v>
      </c>
      <c r="I27" s="115"/>
      <c r="J27" s="115"/>
      <c r="K27" s="115"/>
      <c r="L27" s="115"/>
      <c r="M27" s="115"/>
      <c r="N27" s="115"/>
      <c r="O27" s="115"/>
      <c r="P27" s="115"/>
      <c r="Q27" s="63">
        <v>118</v>
      </c>
      <c r="R27" s="52">
        <v>53</v>
      </c>
      <c r="S27" s="52">
        <v>92</v>
      </c>
      <c r="T27" s="63">
        <v>114</v>
      </c>
      <c r="U27" s="52">
        <v>71</v>
      </c>
      <c r="V27" s="52">
        <v>138</v>
      </c>
      <c r="W27" s="63"/>
      <c r="X27" s="52"/>
      <c r="Y27" s="52"/>
      <c r="Z27" s="63"/>
      <c r="AA27" s="52"/>
      <c r="AB27" s="52"/>
      <c r="AC27" s="63"/>
      <c r="AD27" s="52"/>
      <c r="AE27" s="52"/>
      <c r="AF27" s="63"/>
      <c r="AG27" s="52"/>
      <c r="AH27" s="52"/>
      <c r="AI27" s="52"/>
      <c r="AJ27" s="63"/>
      <c r="AK27" s="52"/>
      <c r="AL27" s="52"/>
      <c r="AM27" s="53"/>
    </row>
    <row r="28" spans="1:39" ht="15.75" customHeight="1" x14ac:dyDescent="0.2">
      <c r="A28" s="110"/>
      <c r="B28" s="113"/>
      <c r="C28" s="114"/>
      <c r="D28" s="114"/>
      <c r="E28" s="99"/>
      <c r="F28" s="99"/>
      <c r="G28" s="99"/>
      <c r="H28" s="115" t="s">
        <v>68</v>
      </c>
      <c r="I28" s="115"/>
      <c r="J28" s="115"/>
      <c r="K28" s="115"/>
      <c r="L28" s="115"/>
      <c r="M28" s="115"/>
      <c r="N28" s="115"/>
      <c r="O28" s="115"/>
      <c r="P28" s="115"/>
      <c r="Q28" s="63">
        <v>97</v>
      </c>
      <c r="R28" s="52">
        <v>70</v>
      </c>
      <c r="S28" s="52">
        <v>63</v>
      </c>
      <c r="T28" s="63">
        <v>72</v>
      </c>
      <c r="U28" s="52">
        <v>80</v>
      </c>
      <c r="V28" s="52">
        <v>106</v>
      </c>
      <c r="W28" s="63"/>
      <c r="X28" s="52"/>
      <c r="Y28" s="52"/>
      <c r="Z28" s="63"/>
      <c r="AA28" s="52"/>
      <c r="AB28" s="52"/>
      <c r="AC28" s="63"/>
      <c r="AD28" s="52"/>
      <c r="AE28" s="52"/>
      <c r="AF28" s="63"/>
      <c r="AG28" s="52"/>
      <c r="AH28" s="52"/>
      <c r="AI28" s="52"/>
      <c r="AJ28" s="63"/>
      <c r="AK28" s="52"/>
      <c r="AL28" s="52"/>
      <c r="AM28" s="53"/>
    </row>
    <row r="29" spans="1:39" ht="15.75" customHeight="1" x14ac:dyDescent="0.2">
      <c r="A29" s="110"/>
      <c r="B29" s="113"/>
      <c r="C29" s="114"/>
      <c r="D29" s="114"/>
      <c r="E29" s="99"/>
      <c r="F29" s="99"/>
      <c r="G29" s="99"/>
      <c r="H29" s="115" t="s">
        <v>69</v>
      </c>
      <c r="I29" s="115"/>
      <c r="J29" s="115"/>
      <c r="K29" s="115"/>
      <c r="L29" s="115"/>
      <c r="M29" s="115"/>
      <c r="N29" s="115"/>
      <c r="O29" s="115"/>
      <c r="P29" s="115"/>
      <c r="Q29" s="63">
        <v>77</v>
      </c>
      <c r="R29" s="52">
        <v>28</v>
      </c>
      <c r="S29" s="52">
        <v>57</v>
      </c>
      <c r="T29" s="63">
        <v>69</v>
      </c>
      <c r="U29" s="52">
        <v>70</v>
      </c>
      <c r="V29" s="52">
        <v>129</v>
      </c>
      <c r="W29" s="63"/>
      <c r="X29" s="52"/>
      <c r="Y29" s="52"/>
      <c r="Z29" s="63"/>
      <c r="AA29" s="52"/>
      <c r="AB29" s="52"/>
      <c r="AC29" s="63"/>
      <c r="AD29" s="52"/>
      <c r="AE29" s="52"/>
      <c r="AF29" s="63"/>
      <c r="AG29" s="52"/>
      <c r="AH29" s="52"/>
      <c r="AI29" s="52"/>
      <c r="AJ29" s="63"/>
      <c r="AK29" s="52"/>
      <c r="AL29" s="52"/>
      <c r="AM29" s="53"/>
    </row>
    <row r="30" spans="1:39" ht="15.75" customHeight="1" x14ac:dyDescent="0.2">
      <c r="A30" s="110"/>
      <c r="B30" s="113"/>
      <c r="C30" s="114"/>
      <c r="D30" s="114"/>
      <c r="E30" s="99"/>
      <c r="F30" s="99"/>
      <c r="G30" s="99"/>
      <c r="H30" s="115" t="s">
        <v>70</v>
      </c>
      <c r="I30" s="115"/>
      <c r="J30" s="115"/>
      <c r="K30" s="115"/>
      <c r="L30" s="115"/>
      <c r="M30" s="115"/>
      <c r="N30" s="115"/>
      <c r="O30" s="115"/>
      <c r="P30" s="115"/>
      <c r="Q30" s="63">
        <v>121</v>
      </c>
      <c r="R30" s="52">
        <v>53</v>
      </c>
      <c r="S30" s="52">
        <v>95</v>
      </c>
      <c r="T30" s="63">
        <v>120</v>
      </c>
      <c r="U30" s="52">
        <v>115</v>
      </c>
      <c r="V30" s="52">
        <v>155</v>
      </c>
      <c r="W30" s="63"/>
      <c r="X30" s="52"/>
      <c r="Y30" s="52"/>
      <c r="Z30" s="63"/>
      <c r="AA30" s="52"/>
      <c r="AB30" s="52"/>
      <c r="AC30" s="63"/>
      <c r="AD30" s="52"/>
      <c r="AE30" s="52"/>
      <c r="AF30" s="63"/>
      <c r="AG30" s="52"/>
      <c r="AH30" s="52"/>
      <c r="AI30" s="52"/>
      <c r="AJ30" s="63"/>
      <c r="AK30" s="52"/>
      <c r="AL30" s="52"/>
      <c r="AM30" s="53"/>
    </row>
    <row r="31" spans="1:39" ht="15.75" customHeight="1" x14ac:dyDescent="0.2">
      <c r="A31" s="110"/>
      <c r="B31" s="113"/>
      <c r="C31" s="114"/>
      <c r="D31" s="114"/>
      <c r="E31" s="99"/>
      <c r="F31" s="99"/>
      <c r="G31" s="99"/>
      <c r="H31" s="115" t="s">
        <v>71</v>
      </c>
      <c r="I31" s="115"/>
      <c r="J31" s="115"/>
      <c r="K31" s="115"/>
      <c r="L31" s="115"/>
      <c r="M31" s="115"/>
      <c r="N31" s="115"/>
      <c r="O31" s="115"/>
      <c r="P31" s="115"/>
      <c r="Q31" s="63"/>
      <c r="R31" s="52"/>
      <c r="S31" s="52"/>
      <c r="T31" s="63">
        <v>99</v>
      </c>
      <c r="U31" s="52">
        <v>97</v>
      </c>
      <c r="V31" s="52">
        <v>165</v>
      </c>
      <c r="W31" s="63"/>
      <c r="X31" s="52"/>
      <c r="Y31" s="52"/>
      <c r="Z31" s="63"/>
      <c r="AA31" s="52"/>
      <c r="AB31" s="52"/>
      <c r="AC31" s="63"/>
      <c r="AD31" s="52"/>
      <c r="AE31" s="52"/>
      <c r="AF31" s="63"/>
      <c r="AG31" s="52"/>
      <c r="AH31" s="52"/>
      <c r="AI31" s="52"/>
      <c r="AJ31" s="63"/>
      <c r="AK31" s="52"/>
      <c r="AL31" s="52"/>
      <c r="AM31" s="53"/>
    </row>
    <row r="32" spans="1:39" ht="15.75" customHeight="1" x14ac:dyDescent="0.2">
      <c r="A32" s="110"/>
      <c r="B32" s="113"/>
      <c r="C32" s="114"/>
      <c r="D32" s="114"/>
      <c r="E32" s="99"/>
      <c r="F32" s="99"/>
      <c r="G32" s="99"/>
      <c r="H32" s="115" t="s">
        <v>72</v>
      </c>
      <c r="I32" s="115"/>
      <c r="J32" s="115"/>
      <c r="K32" s="115"/>
      <c r="L32" s="115"/>
      <c r="M32" s="115"/>
      <c r="N32" s="115"/>
      <c r="O32" s="115"/>
      <c r="P32" s="115"/>
      <c r="Q32" s="63"/>
      <c r="R32" s="52"/>
      <c r="S32" s="52"/>
      <c r="T32" s="63">
        <v>81</v>
      </c>
      <c r="U32" s="52">
        <v>91</v>
      </c>
      <c r="V32" s="52">
        <v>157</v>
      </c>
      <c r="W32" s="63"/>
      <c r="X32" s="52"/>
      <c r="Y32" s="52"/>
      <c r="Z32" s="63"/>
      <c r="AA32" s="52"/>
      <c r="AB32" s="52"/>
      <c r="AC32" s="63"/>
      <c r="AD32" s="52"/>
      <c r="AE32" s="52"/>
      <c r="AF32" s="63"/>
      <c r="AG32" s="52"/>
      <c r="AH32" s="52"/>
      <c r="AI32" s="52"/>
      <c r="AJ32" s="63"/>
      <c r="AK32" s="52"/>
      <c r="AL32" s="52"/>
      <c r="AM32" s="53"/>
    </row>
    <row r="33" spans="1:39" ht="15.75" customHeight="1" x14ac:dyDescent="0.2">
      <c r="A33" s="110"/>
      <c r="B33" s="113"/>
      <c r="C33" s="114"/>
      <c r="D33" s="114"/>
      <c r="E33" s="99"/>
      <c r="F33" s="99"/>
      <c r="G33" s="99"/>
      <c r="H33" s="115" t="s">
        <v>73</v>
      </c>
      <c r="I33" s="115"/>
      <c r="J33" s="115"/>
      <c r="K33" s="115"/>
      <c r="L33" s="115"/>
      <c r="M33" s="115"/>
      <c r="N33" s="115"/>
      <c r="O33" s="115"/>
      <c r="P33" s="115"/>
      <c r="Q33" s="63"/>
      <c r="R33" s="52"/>
      <c r="S33" s="52"/>
      <c r="T33" s="63"/>
      <c r="U33" s="52"/>
      <c r="V33" s="52"/>
      <c r="W33" s="63"/>
      <c r="X33" s="52"/>
      <c r="Y33" s="52"/>
      <c r="Z33" s="63"/>
      <c r="AA33" s="52"/>
      <c r="AB33" s="52"/>
      <c r="AC33" s="63"/>
      <c r="AD33" s="52"/>
      <c r="AE33" s="52"/>
      <c r="AF33" s="63"/>
      <c r="AG33" s="52"/>
      <c r="AH33" s="52"/>
      <c r="AI33" s="52"/>
      <c r="AJ33" s="63"/>
      <c r="AK33" s="52"/>
      <c r="AL33" s="52"/>
      <c r="AM33" s="53"/>
    </row>
    <row r="34" spans="1:39" ht="32.25" customHeight="1" x14ac:dyDescent="0.2">
      <c r="A34" s="110"/>
      <c r="B34" s="116">
        <v>14</v>
      </c>
      <c r="C34" s="116" t="s">
        <v>74</v>
      </c>
      <c r="D34" s="116" t="s">
        <v>75</v>
      </c>
      <c r="E34" s="99" t="s">
        <v>17</v>
      </c>
      <c r="F34" s="99" t="s">
        <v>18</v>
      </c>
      <c r="G34" s="99" t="s">
        <v>45</v>
      </c>
      <c r="H34" s="27" t="s">
        <v>23</v>
      </c>
      <c r="I34" s="64">
        <v>0.95</v>
      </c>
      <c r="J34" s="65">
        <f>I34</f>
        <v>0.95</v>
      </c>
      <c r="K34" s="30" t="s">
        <v>21</v>
      </c>
      <c r="L34" s="30" t="s">
        <v>22</v>
      </c>
      <c r="M34" s="30" t="s">
        <v>21</v>
      </c>
      <c r="N34" s="65">
        <f>P34</f>
        <v>1</v>
      </c>
      <c r="O34" s="31" t="s">
        <v>20</v>
      </c>
      <c r="P34" s="66">
        <v>1</v>
      </c>
      <c r="Q34" s="67">
        <f t="shared" ref="Q34:AL34" si="6">AVERAGEIF(Q35:Q45,"&lt;&gt;0",Q35:Q45)</f>
        <v>0.39803921568627448</v>
      </c>
      <c r="R34" s="67">
        <f t="shared" si="6"/>
        <v>0.44074074074074077</v>
      </c>
      <c r="S34" s="67">
        <f t="shared" si="6"/>
        <v>0.46874999999999994</v>
      </c>
      <c r="T34" s="67">
        <f t="shared" si="6"/>
        <v>0.35587301587301584</v>
      </c>
      <c r="U34" s="67">
        <f t="shared" si="6"/>
        <v>0.36634649122807017</v>
      </c>
      <c r="V34" s="67">
        <f t="shared" si="6"/>
        <v>0.65629548229548229</v>
      </c>
      <c r="W34" s="67" t="e">
        <f t="shared" si="6"/>
        <v>#DIV/0!</v>
      </c>
      <c r="X34" s="67" t="e">
        <f t="shared" si="6"/>
        <v>#DIV/0!</v>
      </c>
      <c r="Y34" s="67" t="e">
        <f t="shared" si="6"/>
        <v>#DIV/0!</v>
      </c>
      <c r="Z34" s="67" t="e">
        <f t="shared" si="6"/>
        <v>#DIV/0!</v>
      </c>
      <c r="AA34" s="67" t="e">
        <f t="shared" si="6"/>
        <v>#DIV/0!</v>
      </c>
      <c r="AB34" s="67" t="e">
        <f t="shared" si="6"/>
        <v>#DIV/0!</v>
      </c>
      <c r="AC34" s="67" t="e">
        <f t="shared" si="6"/>
        <v>#DIV/0!</v>
      </c>
      <c r="AD34" s="67" t="e">
        <f t="shared" si="6"/>
        <v>#DIV/0!</v>
      </c>
      <c r="AE34" s="67" t="e">
        <f t="shared" si="6"/>
        <v>#DIV/0!</v>
      </c>
      <c r="AF34" s="67" t="e">
        <f t="shared" si="6"/>
        <v>#DIV/0!</v>
      </c>
      <c r="AG34" s="67" t="e">
        <f t="shared" si="6"/>
        <v>#DIV/0!</v>
      </c>
      <c r="AH34" s="67" t="e">
        <f t="shared" si="6"/>
        <v>#DIV/0!</v>
      </c>
      <c r="AI34" s="67" t="e">
        <f t="shared" si="6"/>
        <v>#DIV/0!</v>
      </c>
      <c r="AJ34" s="67" t="e">
        <f t="shared" si="6"/>
        <v>#DIV/0!</v>
      </c>
      <c r="AK34" s="67" t="e">
        <f t="shared" si="6"/>
        <v>#DIV/0!</v>
      </c>
      <c r="AL34" s="67" t="e">
        <f t="shared" si="6"/>
        <v>#DIV/0!</v>
      </c>
      <c r="AM34" s="101"/>
    </row>
    <row r="35" spans="1:39" ht="14.25" customHeight="1" x14ac:dyDescent="0.2">
      <c r="A35" s="110"/>
      <c r="B35" s="116"/>
      <c r="C35" s="116"/>
      <c r="D35" s="116"/>
      <c r="E35" s="99"/>
      <c r="F35" s="99"/>
      <c r="G35" s="99"/>
      <c r="H35" s="117" t="s">
        <v>63</v>
      </c>
      <c r="I35" s="117"/>
      <c r="J35" s="117"/>
      <c r="K35" s="117"/>
      <c r="L35" s="117"/>
      <c r="M35" s="117"/>
      <c r="N35" s="117"/>
      <c r="O35" s="117"/>
      <c r="P35" s="117"/>
      <c r="Q35" s="67">
        <f>(Q23/(($Q$71-Q72)*$L$72))</f>
        <v>0.29411764705882354</v>
      </c>
      <c r="R35" s="67">
        <f t="shared" ref="R35:AL35" si="7">(R23/((R$71-R72)*$L72))</f>
        <v>0.50370370370370365</v>
      </c>
      <c r="S35" s="67">
        <f t="shared" si="7"/>
        <v>0.36666666666666664</v>
      </c>
      <c r="T35" s="67">
        <f t="shared" si="7"/>
        <v>0.32941176470588235</v>
      </c>
      <c r="U35" s="67">
        <f t="shared" si="7"/>
        <v>0.4622222222222222</v>
      </c>
      <c r="V35" s="67">
        <f t="shared" si="7"/>
        <v>0.68095238095238098</v>
      </c>
      <c r="W35" s="67" t="e">
        <f t="shared" si="7"/>
        <v>#DIV/0!</v>
      </c>
      <c r="X35" s="67" t="e">
        <f t="shared" si="7"/>
        <v>#DIV/0!</v>
      </c>
      <c r="Y35" s="67" t="e">
        <f t="shared" si="7"/>
        <v>#DIV/0!</v>
      </c>
      <c r="Z35" s="67" t="e">
        <f t="shared" si="7"/>
        <v>#DIV/0!</v>
      </c>
      <c r="AA35" s="67" t="e">
        <f t="shared" si="7"/>
        <v>#DIV/0!</v>
      </c>
      <c r="AB35" s="67" t="e">
        <f t="shared" si="7"/>
        <v>#DIV/0!</v>
      </c>
      <c r="AC35" s="67" t="e">
        <f t="shared" si="7"/>
        <v>#DIV/0!</v>
      </c>
      <c r="AD35" s="67" t="e">
        <f t="shared" si="7"/>
        <v>#DIV/0!</v>
      </c>
      <c r="AE35" s="67" t="e">
        <f t="shared" si="7"/>
        <v>#DIV/0!</v>
      </c>
      <c r="AF35" s="67" t="e">
        <f t="shared" si="7"/>
        <v>#DIV/0!</v>
      </c>
      <c r="AG35" s="67" t="e">
        <f t="shared" si="7"/>
        <v>#DIV/0!</v>
      </c>
      <c r="AH35" s="67" t="e">
        <f t="shared" si="7"/>
        <v>#DIV/0!</v>
      </c>
      <c r="AI35" s="67" t="e">
        <f t="shared" si="7"/>
        <v>#DIV/0!</v>
      </c>
      <c r="AJ35" s="67" t="e">
        <f t="shared" si="7"/>
        <v>#DIV/0!</v>
      </c>
      <c r="AK35" s="67" t="e">
        <f t="shared" si="7"/>
        <v>#DIV/0!</v>
      </c>
      <c r="AL35" s="67" t="e">
        <f t="shared" si="7"/>
        <v>#DIV/0!</v>
      </c>
      <c r="AM35" s="101"/>
    </row>
    <row r="36" spans="1:39" ht="14.25" customHeight="1" x14ac:dyDescent="0.2">
      <c r="A36" s="110"/>
      <c r="B36" s="116"/>
      <c r="C36" s="116"/>
      <c r="D36" s="116"/>
      <c r="E36" s="99"/>
      <c r="F36" s="99"/>
      <c r="G36" s="99"/>
      <c r="H36" s="117" t="s">
        <v>64</v>
      </c>
      <c r="I36" s="117"/>
      <c r="J36" s="117"/>
      <c r="K36" s="117"/>
      <c r="L36" s="117"/>
      <c r="M36" s="117"/>
      <c r="N36" s="117"/>
      <c r="O36" s="117"/>
      <c r="P36" s="117"/>
      <c r="Q36" s="67">
        <f t="shared" ref="Q36:Q45" si="8">(Q24/(($Q$71-Q73)*$L73))</f>
        <v>0.63137254901960782</v>
      </c>
      <c r="R36" s="67">
        <f t="shared" ref="R36:AL36" si="9">(R24/((R$71-R73)*$L73))</f>
        <v>0.36296296296296299</v>
      </c>
      <c r="S36" s="67">
        <f t="shared" si="9"/>
        <v>0.43333333333333335</v>
      </c>
      <c r="T36" s="67">
        <f t="shared" si="9"/>
        <v>0.35686274509803922</v>
      </c>
      <c r="U36" s="67">
        <f t="shared" si="9"/>
        <v>0.34166666666666667</v>
      </c>
      <c r="V36" s="67">
        <f t="shared" si="9"/>
        <v>0.61904761904761907</v>
      </c>
      <c r="W36" s="67" t="e">
        <f t="shared" si="9"/>
        <v>#DIV/0!</v>
      </c>
      <c r="X36" s="67" t="e">
        <f t="shared" si="9"/>
        <v>#DIV/0!</v>
      </c>
      <c r="Y36" s="67" t="e">
        <f t="shared" si="9"/>
        <v>#DIV/0!</v>
      </c>
      <c r="Z36" s="67" t="e">
        <f t="shared" si="9"/>
        <v>#DIV/0!</v>
      </c>
      <c r="AA36" s="67" t="e">
        <f t="shared" si="9"/>
        <v>#DIV/0!</v>
      </c>
      <c r="AB36" s="67" t="e">
        <f t="shared" si="9"/>
        <v>#DIV/0!</v>
      </c>
      <c r="AC36" s="67" t="e">
        <f t="shared" si="9"/>
        <v>#DIV/0!</v>
      </c>
      <c r="AD36" s="67" t="e">
        <f t="shared" si="9"/>
        <v>#DIV/0!</v>
      </c>
      <c r="AE36" s="67" t="e">
        <f t="shared" si="9"/>
        <v>#DIV/0!</v>
      </c>
      <c r="AF36" s="67" t="e">
        <f t="shared" si="9"/>
        <v>#DIV/0!</v>
      </c>
      <c r="AG36" s="67" t="e">
        <f t="shared" si="9"/>
        <v>#DIV/0!</v>
      </c>
      <c r="AH36" s="67" t="e">
        <f t="shared" si="9"/>
        <v>#DIV/0!</v>
      </c>
      <c r="AI36" s="67" t="e">
        <f t="shared" si="9"/>
        <v>#DIV/0!</v>
      </c>
      <c r="AJ36" s="67" t="e">
        <f t="shared" si="9"/>
        <v>#DIV/0!</v>
      </c>
      <c r="AK36" s="67" t="e">
        <f t="shared" si="9"/>
        <v>#DIV/0!</v>
      </c>
      <c r="AL36" s="67" t="e">
        <f t="shared" si="9"/>
        <v>#DIV/0!</v>
      </c>
      <c r="AM36" s="101"/>
    </row>
    <row r="37" spans="1:39" ht="14.25" customHeight="1" x14ac:dyDescent="0.2">
      <c r="A37" s="110"/>
      <c r="B37" s="116"/>
      <c r="C37" s="116"/>
      <c r="D37" s="116"/>
      <c r="E37" s="99"/>
      <c r="F37" s="99"/>
      <c r="G37" s="99"/>
      <c r="H37" s="117" t="s">
        <v>65</v>
      </c>
      <c r="I37" s="117"/>
      <c r="J37" s="117"/>
      <c r="K37" s="117"/>
      <c r="L37" s="117"/>
      <c r="M37" s="117"/>
      <c r="N37" s="117"/>
      <c r="O37" s="117"/>
      <c r="P37" s="117"/>
      <c r="Q37" s="67">
        <f t="shared" si="8"/>
        <v>0.30588235294117649</v>
      </c>
      <c r="R37" s="67">
        <f t="shared" ref="R37:AL37" si="10">(R25/((R$71-R74)*$L74))</f>
        <v>0.79259259259259263</v>
      </c>
      <c r="S37" s="67">
        <f t="shared" si="10"/>
        <v>0.60555555555555551</v>
      </c>
      <c r="T37" s="67">
        <f t="shared" si="10"/>
        <v>0.51111111111111107</v>
      </c>
      <c r="U37" s="67">
        <f t="shared" si="10"/>
        <v>0.48333333333333334</v>
      </c>
      <c r="V37" s="67">
        <f t="shared" si="10"/>
        <v>0.87692307692307692</v>
      </c>
      <c r="W37" s="67" t="e">
        <f t="shared" si="10"/>
        <v>#DIV/0!</v>
      </c>
      <c r="X37" s="67" t="e">
        <f t="shared" si="10"/>
        <v>#DIV/0!</v>
      </c>
      <c r="Y37" s="67" t="e">
        <f t="shared" si="10"/>
        <v>#DIV/0!</v>
      </c>
      <c r="Z37" s="67" t="e">
        <f t="shared" si="10"/>
        <v>#DIV/0!</v>
      </c>
      <c r="AA37" s="67" t="e">
        <f t="shared" si="10"/>
        <v>#DIV/0!</v>
      </c>
      <c r="AB37" s="67" t="e">
        <f t="shared" si="10"/>
        <v>#DIV/0!</v>
      </c>
      <c r="AC37" s="67" t="e">
        <f t="shared" si="10"/>
        <v>#DIV/0!</v>
      </c>
      <c r="AD37" s="67" t="e">
        <f t="shared" si="10"/>
        <v>#DIV/0!</v>
      </c>
      <c r="AE37" s="67" t="e">
        <f t="shared" si="10"/>
        <v>#DIV/0!</v>
      </c>
      <c r="AF37" s="67" t="e">
        <f t="shared" si="10"/>
        <v>#DIV/0!</v>
      </c>
      <c r="AG37" s="67" t="e">
        <f t="shared" si="10"/>
        <v>#DIV/0!</v>
      </c>
      <c r="AH37" s="67" t="e">
        <f t="shared" si="10"/>
        <v>#DIV/0!</v>
      </c>
      <c r="AI37" s="67" t="e">
        <f t="shared" si="10"/>
        <v>#DIV/0!</v>
      </c>
      <c r="AJ37" s="67" t="e">
        <f t="shared" si="10"/>
        <v>#DIV/0!</v>
      </c>
      <c r="AK37" s="67" t="e">
        <f t="shared" si="10"/>
        <v>#DIV/0!</v>
      </c>
      <c r="AL37" s="67" t="e">
        <f t="shared" si="10"/>
        <v>#DIV/0!</v>
      </c>
      <c r="AM37" s="101"/>
    </row>
    <row r="38" spans="1:39" ht="14.25" customHeight="1" x14ac:dyDescent="0.2">
      <c r="A38" s="110"/>
      <c r="B38" s="116"/>
      <c r="C38" s="116"/>
      <c r="D38" s="116"/>
      <c r="E38" s="99"/>
      <c r="F38" s="99"/>
      <c r="G38" s="99"/>
      <c r="H38" s="117" t="s">
        <v>66</v>
      </c>
      <c r="I38" s="117"/>
      <c r="J38" s="117"/>
      <c r="K38" s="117"/>
      <c r="L38" s="117"/>
      <c r="M38" s="117"/>
      <c r="N38" s="117"/>
      <c r="O38" s="117"/>
      <c r="P38" s="117"/>
      <c r="Q38" s="67">
        <f t="shared" si="8"/>
        <v>0.33333333333333331</v>
      </c>
      <c r="R38" s="67">
        <f t="shared" ref="R38:AL38" si="11">(R26/((R$71-R75)*$L75))</f>
        <v>0.35555555555555557</v>
      </c>
      <c r="S38" s="67">
        <f t="shared" si="11"/>
        <v>0.53333333333333333</v>
      </c>
      <c r="T38" s="67">
        <f t="shared" si="11"/>
        <v>0.25882352941176473</v>
      </c>
      <c r="U38" s="67">
        <f t="shared" si="11"/>
        <v>0.2722222222222222</v>
      </c>
      <c r="V38" s="67">
        <f t="shared" si="11"/>
        <v>0.56444444444444442</v>
      </c>
      <c r="W38" s="67" t="e">
        <f t="shared" si="11"/>
        <v>#DIV/0!</v>
      </c>
      <c r="X38" s="67" t="e">
        <f t="shared" si="11"/>
        <v>#DIV/0!</v>
      </c>
      <c r="Y38" s="67" t="e">
        <f t="shared" si="11"/>
        <v>#DIV/0!</v>
      </c>
      <c r="Z38" s="67" t="e">
        <f t="shared" si="11"/>
        <v>#DIV/0!</v>
      </c>
      <c r="AA38" s="67" t="e">
        <f t="shared" si="11"/>
        <v>#DIV/0!</v>
      </c>
      <c r="AB38" s="67" t="e">
        <f t="shared" si="11"/>
        <v>#DIV/0!</v>
      </c>
      <c r="AC38" s="67" t="e">
        <f t="shared" si="11"/>
        <v>#DIV/0!</v>
      </c>
      <c r="AD38" s="67" t="e">
        <f t="shared" si="11"/>
        <v>#DIV/0!</v>
      </c>
      <c r="AE38" s="67" t="e">
        <f t="shared" si="11"/>
        <v>#DIV/0!</v>
      </c>
      <c r="AF38" s="67" t="e">
        <f t="shared" si="11"/>
        <v>#DIV/0!</v>
      </c>
      <c r="AG38" s="67" t="e">
        <f t="shared" si="11"/>
        <v>#DIV/0!</v>
      </c>
      <c r="AH38" s="67" t="e">
        <f t="shared" si="11"/>
        <v>#DIV/0!</v>
      </c>
      <c r="AI38" s="67" t="e">
        <f t="shared" si="11"/>
        <v>#DIV/0!</v>
      </c>
      <c r="AJ38" s="67" t="e">
        <f t="shared" si="11"/>
        <v>#DIV/0!</v>
      </c>
      <c r="AK38" s="67" t="e">
        <f t="shared" si="11"/>
        <v>#DIV/0!</v>
      </c>
      <c r="AL38" s="67" t="e">
        <f t="shared" si="11"/>
        <v>#DIV/0!</v>
      </c>
      <c r="AM38" s="101"/>
    </row>
    <row r="39" spans="1:39" ht="14.25" customHeight="1" x14ac:dyDescent="0.2">
      <c r="A39" s="110"/>
      <c r="B39" s="116"/>
      <c r="C39" s="116"/>
      <c r="D39" s="116"/>
      <c r="E39" s="99"/>
      <c r="F39" s="99"/>
      <c r="G39" s="99"/>
      <c r="H39" s="117" t="s">
        <v>67</v>
      </c>
      <c r="I39" s="117"/>
      <c r="J39" s="117"/>
      <c r="K39" s="117"/>
      <c r="L39" s="117"/>
      <c r="M39" s="117"/>
      <c r="N39" s="117"/>
      <c r="O39" s="117"/>
      <c r="P39" s="117"/>
      <c r="Q39" s="67">
        <f t="shared" si="8"/>
        <v>0.46274509803921571</v>
      </c>
      <c r="R39" s="67">
        <f t="shared" ref="R39:AL39" si="12">(R27/((R$71-R76)*$L76))</f>
        <v>0.3925925925925926</v>
      </c>
      <c r="S39" s="67">
        <f t="shared" si="12"/>
        <v>0.51111111111111107</v>
      </c>
      <c r="T39" s="67">
        <f t="shared" si="12"/>
        <v>0.44705882352941179</v>
      </c>
      <c r="U39" s="67">
        <f t="shared" si="12"/>
        <v>0.31555555555555553</v>
      </c>
      <c r="V39" s="67">
        <f t="shared" si="12"/>
        <v>0.65714285714285714</v>
      </c>
      <c r="W39" s="67" t="e">
        <f t="shared" si="12"/>
        <v>#DIV/0!</v>
      </c>
      <c r="X39" s="67" t="e">
        <f t="shared" si="12"/>
        <v>#DIV/0!</v>
      </c>
      <c r="Y39" s="67" t="e">
        <f t="shared" si="12"/>
        <v>#DIV/0!</v>
      </c>
      <c r="Z39" s="67" t="e">
        <f t="shared" si="12"/>
        <v>#DIV/0!</v>
      </c>
      <c r="AA39" s="67" t="e">
        <f t="shared" si="12"/>
        <v>#DIV/0!</v>
      </c>
      <c r="AB39" s="67" t="e">
        <f t="shared" si="12"/>
        <v>#DIV/0!</v>
      </c>
      <c r="AC39" s="67" t="e">
        <f t="shared" si="12"/>
        <v>#DIV/0!</v>
      </c>
      <c r="AD39" s="67" t="e">
        <f t="shared" si="12"/>
        <v>#DIV/0!</v>
      </c>
      <c r="AE39" s="67" t="e">
        <f t="shared" si="12"/>
        <v>#DIV/0!</v>
      </c>
      <c r="AF39" s="67" t="e">
        <f t="shared" si="12"/>
        <v>#DIV/0!</v>
      </c>
      <c r="AG39" s="67" t="e">
        <f t="shared" si="12"/>
        <v>#DIV/0!</v>
      </c>
      <c r="AH39" s="67" t="e">
        <f t="shared" si="12"/>
        <v>#DIV/0!</v>
      </c>
      <c r="AI39" s="67" t="e">
        <f t="shared" si="12"/>
        <v>#DIV/0!</v>
      </c>
      <c r="AJ39" s="67" t="e">
        <f t="shared" si="12"/>
        <v>#DIV/0!</v>
      </c>
      <c r="AK39" s="67" t="e">
        <f t="shared" si="12"/>
        <v>#DIV/0!</v>
      </c>
      <c r="AL39" s="67" t="e">
        <f t="shared" si="12"/>
        <v>#DIV/0!</v>
      </c>
      <c r="AM39" s="101"/>
    </row>
    <row r="40" spans="1:39" ht="14.25" customHeight="1" x14ac:dyDescent="0.2">
      <c r="A40" s="110"/>
      <c r="B40" s="116"/>
      <c r="C40" s="116"/>
      <c r="D40" s="116"/>
      <c r="E40" s="99"/>
      <c r="F40" s="99"/>
      <c r="G40" s="99"/>
      <c r="H40" s="117" t="s">
        <v>68</v>
      </c>
      <c r="I40" s="117"/>
      <c r="J40" s="117"/>
      <c r="K40" s="117"/>
      <c r="L40" s="117"/>
      <c r="M40" s="117"/>
      <c r="N40" s="117"/>
      <c r="O40" s="117"/>
      <c r="P40" s="117"/>
      <c r="Q40" s="67">
        <f t="shared" si="8"/>
        <v>0.38039215686274508</v>
      </c>
      <c r="R40" s="67">
        <f t="shared" ref="R40:AL40" si="13">(R28/((R$71-R77)*$L77))</f>
        <v>0.51851851851851849</v>
      </c>
      <c r="S40" s="67">
        <f t="shared" si="13"/>
        <v>0.35</v>
      </c>
      <c r="T40" s="67">
        <f t="shared" si="13"/>
        <v>0.34285714285714286</v>
      </c>
      <c r="U40" s="67">
        <f t="shared" si="13"/>
        <v>0.33333333333333331</v>
      </c>
      <c r="V40" s="67">
        <f t="shared" si="13"/>
        <v>0.47111111111111109</v>
      </c>
      <c r="W40" s="67" t="e">
        <f t="shared" si="13"/>
        <v>#DIV/0!</v>
      </c>
      <c r="X40" s="67" t="e">
        <f t="shared" si="13"/>
        <v>#DIV/0!</v>
      </c>
      <c r="Y40" s="67" t="e">
        <f t="shared" si="13"/>
        <v>#DIV/0!</v>
      </c>
      <c r="Z40" s="67" t="e">
        <f t="shared" si="13"/>
        <v>#DIV/0!</v>
      </c>
      <c r="AA40" s="67" t="e">
        <f t="shared" si="13"/>
        <v>#DIV/0!</v>
      </c>
      <c r="AB40" s="67" t="e">
        <f t="shared" si="13"/>
        <v>#DIV/0!</v>
      </c>
      <c r="AC40" s="67" t="e">
        <f t="shared" si="13"/>
        <v>#DIV/0!</v>
      </c>
      <c r="AD40" s="67" t="e">
        <f t="shared" si="13"/>
        <v>#DIV/0!</v>
      </c>
      <c r="AE40" s="67" t="e">
        <f t="shared" si="13"/>
        <v>#DIV/0!</v>
      </c>
      <c r="AF40" s="67" t="e">
        <f t="shared" si="13"/>
        <v>#DIV/0!</v>
      </c>
      <c r="AG40" s="67" t="e">
        <f t="shared" si="13"/>
        <v>#DIV/0!</v>
      </c>
      <c r="AH40" s="67" t="e">
        <f t="shared" si="13"/>
        <v>#DIV/0!</v>
      </c>
      <c r="AI40" s="67" t="e">
        <f t="shared" si="13"/>
        <v>#DIV/0!</v>
      </c>
      <c r="AJ40" s="67" t="e">
        <f t="shared" si="13"/>
        <v>#DIV/0!</v>
      </c>
      <c r="AK40" s="67" t="e">
        <f t="shared" si="13"/>
        <v>#DIV/0!</v>
      </c>
      <c r="AL40" s="67" t="e">
        <f t="shared" si="13"/>
        <v>#DIV/0!</v>
      </c>
      <c r="AM40" s="101"/>
    </row>
    <row r="41" spans="1:39" ht="14.25" customHeight="1" x14ac:dyDescent="0.2">
      <c r="A41" s="110"/>
      <c r="B41" s="116"/>
      <c r="C41" s="116"/>
      <c r="D41" s="116"/>
      <c r="E41" s="99"/>
      <c r="F41" s="99"/>
      <c r="G41" s="99"/>
      <c r="H41" s="117" t="s">
        <v>69</v>
      </c>
      <c r="I41" s="117"/>
      <c r="J41" s="117"/>
      <c r="K41" s="117"/>
      <c r="L41" s="117"/>
      <c r="M41" s="117"/>
      <c r="N41" s="117"/>
      <c r="O41" s="117"/>
      <c r="P41" s="117"/>
      <c r="Q41" s="67">
        <f t="shared" si="8"/>
        <v>0.30196078431372547</v>
      </c>
      <c r="R41" s="67">
        <f t="shared" ref="R41:AL41" si="14">(R29/((R$71-R78)*$L78))</f>
        <v>0.2074074074074074</v>
      </c>
      <c r="S41" s="67">
        <f t="shared" si="14"/>
        <v>0.31666666666666665</v>
      </c>
      <c r="T41" s="67">
        <f t="shared" si="14"/>
        <v>0.27058823529411763</v>
      </c>
      <c r="U41" s="67">
        <f t="shared" si="14"/>
        <v>0.33333333333333331</v>
      </c>
      <c r="V41" s="67">
        <f t="shared" si="14"/>
        <v>0.57333333333333336</v>
      </c>
      <c r="W41" s="67" t="e">
        <f t="shared" si="14"/>
        <v>#DIV/0!</v>
      </c>
      <c r="X41" s="67" t="e">
        <f t="shared" si="14"/>
        <v>#DIV/0!</v>
      </c>
      <c r="Y41" s="67" t="e">
        <f t="shared" si="14"/>
        <v>#DIV/0!</v>
      </c>
      <c r="Z41" s="67" t="e">
        <f t="shared" si="14"/>
        <v>#DIV/0!</v>
      </c>
      <c r="AA41" s="67" t="e">
        <f t="shared" si="14"/>
        <v>#DIV/0!</v>
      </c>
      <c r="AB41" s="67" t="e">
        <f t="shared" si="14"/>
        <v>#DIV/0!</v>
      </c>
      <c r="AC41" s="67" t="e">
        <f t="shared" si="14"/>
        <v>#DIV/0!</v>
      </c>
      <c r="AD41" s="67" t="e">
        <f t="shared" si="14"/>
        <v>#DIV/0!</v>
      </c>
      <c r="AE41" s="67" t="e">
        <f t="shared" si="14"/>
        <v>#DIV/0!</v>
      </c>
      <c r="AF41" s="67" t="e">
        <f t="shared" si="14"/>
        <v>#DIV/0!</v>
      </c>
      <c r="AG41" s="67" t="e">
        <f t="shared" si="14"/>
        <v>#DIV/0!</v>
      </c>
      <c r="AH41" s="67" t="e">
        <f t="shared" si="14"/>
        <v>#DIV/0!</v>
      </c>
      <c r="AI41" s="67" t="e">
        <f t="shared" si="14"/>
        <v>#DIV/0!</v>
      </c>
      <c r="AJ41" s="67" t="e">
        <f t="shared" si="14"/>
        <v>#DIV/0!</v>
      </c>
      <c r="AK41" s="67" t="e">
        <f t="shared" si="14"/>
        <v>#DIV/0!</v>
      </c>
      <c r="AL41" s="67" t="e">
        <f t="shared" si="14"/>
        <v>#DIV/0!</v>
      </c>
      <c r="AM41" s="101"/>
    </row>
    <row r="42" spans="1:39" ht="14.25" customHeight="1" x14ac:dyDescent="0.2">
      <c r="A42" s="110"/>
      <c r="B42" s="116"/>
      <c r="C42" s="116"/>
      <c r="D42" s="116"/>
      <c r="E42" s="99"/>
      <c r="F42" s="99"/>
      <c r="G42" s="99"/>
      <c r="H42" s="117" t="s">
        <v>70</v>
      </c>
      <c r="I42" s="117"/>
      <c r="J42" s="117"/>
      <c r="K42" s="117"/>
      <c r="L42" s="117"/>
      <c r="M42" s="117"/>
      <c r="N42" s="117"/>
      <c r="O42" s="117"/>
      <c r="P42" s="117"/>
      <c r="Q42" s="67">
        <f t="shared" si="8"/>
        <v>0.47450980392156861</v>
      </c>
      <c r="R42" s="67">
        <f t="shared" ref="R42:AL42" si="15">(R30/((R$71-R79)*$L79))</f>
        <v>0.3925925925925926</v>
      </c>
      <c r="S42" s="67">
        <f t="shared" si="15"/>
        <v>0.6333333333333333</v>
      </c>
      <c r="T42" s="67">
        <f t="shared" si="15"/>
        <v>0.47058823529411764</v>
      </c>
      <c r="U42" s="67">
        <f t="shared" si="15"/>
        <v>0.47916666666666669</v>
      </c>
      <c r="V42" s="67">
        <f t="shared" si="15"/>
        <v>0.68888888888888888</v>
      </c>
      <c r="W42" s="67" t="e">
        <f t="shared" si="15"/>
        <v>#DIV/0!</v>
      </c>
      <c r="X42" s="67" t="e">
        <f t="shared" si="15"/>
        <v>#DIV/0!</v>
      </c>
      <c r="Y42" s="67" t="e">
        <f t="shared" si="15"/>
        <v>#DIV/0!</v>
      </c>
      <c r="Z42" s="67" t="e">
        <f t="shared" si="15"/>
        <v>#DIV/0!</v>
      </c>
      <c r="AA42" s="67" t="e">
        <f t="shared" si="15"/>
        <v>#DIV/0!</v>
      </c>
      <c r="AB42" s="67" t="e">
        <f t="shared" si="15"/>
        <v>#DIV/0!</v>
      </c>
      <c r="AC42" s="67" t="e">
        <f t="shared" si="15"/>
        <v>#DIV/0!</v>
      </c>
      <c r="AD42" s="67" t="e">
        <f t="shared" si="15"/>
        <v>#DIV/0!</v>
      </c>
      <c r="AE42" s="67" t="e">
        <f t="shared" si="15"/>
        <v>#DIV/0!</v>
      </c>
      <c r="AF42" s="67" t="e">
        <f t="shared" si="15"/>
        <v>#DIV/0!</v>
      </c>
      <c r="AG42" s="67" t="e">
        <f t="shared" si="15"/>
        <v>#DIV/0!</v>
      </c>
      <c r="AH42" s="67" t="e">
        <f t="shared" si="15"/>
        <v>#DIV/0!</v>
      </c>
      <c r="AI42" s="67" t="e">
        <f t="shared" si="15"/>
        <v>#DIV/0!</v>
      </c>
      <c r="AJ42" s="67" t="e">
        <f t="shared" si="15"/>
        <v>#DIV/0!</v>
      </c>
      <c r="AK42" s="67" t="e">
        <f t="shared" si="15"/>
        <v>#DIV/0!</v>
      </c>
      <c r="AL42" s="67" t="e">
        <f t="shared" si="15"/>
        <v>#DIV/0!</v>
      </c>
      <c r="AM42" s="101"/>
    </row>
    <row r="43" spans="1:39" ht="14.25" customHeight="1" x14ac:dyDescent="0.2">
      <c r="A43" s="110"/>
      <c r="B43" s="116"/>
      <c r="C43" s="116"/>
      <c r="D43" s="116"/>
      <c r="E43" s="99"/>
      <c r="F43" s="99"/>
      <c r="G43" s="99"/>
      <c r="H43" s="117" t="s">
        <v>71</v>
      </c>
      <c r="I43" s="117"/>
      <c r="J43" s="117"/>
      <c r="K43" s="117"/>
      <c r="L43" s="117"/>
      <c r="M43" s="117"/>
      <c r="N43" s="117"/>
      <c r="O43" s="117"/>
      <c r="P43" s="117"/>
      <c r="Q43" s="67">
        <f t="shared" si="8"/>
        <v>0</v>
      </c>
      <c r="R43" s="67">
        <f t="shared" ref="R43:AL43" si="16">(R31/((R$71-R80)*$L80))</f>
        <v>0</v>
      </c>
      <c r="S43" s="67">
        <f t="shared" si="16"/>
        <v>0</v>
      </c>
      <c r="T43" s="67">
        <f t="shared" si="16"/>
        <v>0.31428571428571428</v>
      </c>
      <c r="U43" s="67">
        <f t="shared" si="16"/>
        <v>0.32333333333333331</v>
      </c>
      <c r="V43" s="67">
        <f t="shared" si="16"/>
        <v>0.73333333333333328</v>
      </c>
      <c r="W43" s="67" t="e">
        <f t="shared" si="16"/>
        <v>#DIV/0!</v>
      </c>
      <c r="X43" s="67" t="e">
        <f t="shared" si="16"/>
        <v>#DIV/0!</v>
      </c>
      <c r="Y43" s="67" t="e">
        <f t="shared" si="16"/>
        <v>#DIV/0!</v>
      </c>
      <c r="Z43" s="67" t="e">
        <f t="shared" si="16"/>
        <v>#DIV/0!</v>
      </c>
      <c r="AA43" s="67" t="e">
        <f t="shared" si="16"/>
        <v>#DIV/0!</v>
      </c>
      <c r="AB43" s="67" t="e">
        <f t="shared" si="16"/>
        <v>#DIV/0!</v>
      </c>
      <c r="AC43" s="67" t="e">
        <f t="shared" si="16"/>
        <v>#DIV/0!</v>
      </c>
      <c r="AD43" s="67" t="e">
        <f t="shared" si="16"/>
        <v>#DIV/0!</v>
      </c>
      <c r="AE43" s="67" t="e">
        <f t="shared" si="16"/>
        <v>#DIV/0!</v>
      </c>
      <c r="AF43" s="67" t="e">
        <f t="shared" si="16"/>
        <v>#DIV/0!</v>
      </c>
      <c r="AG43" s="67" t="e">
        <f t="shared" si="16"/>
        <v>#DIV/0!</v>
      </c>
      <c r="AH43" s="67" t="e">
        <f t="shared" si="16"/>
        <v>#DIV/0!</v>
      </c>
      <c r="AI43" s="67" t="e">
        <f t="shared" si="16"/>
        <v>#DIV/0!</v>
      </c>
      <c r="AJ43" s="67" t="e">
        <f t="shared" si="16"/>
        <v>#DIV/0!</v>
      </c>
      <c r="AK43" s="67" t="e">
        <f t="shared" si="16"/>
        <v>#DIV/0!</v>
      </c>
      <c r="AL43" s="67" t="e">
        <f t="shared" si="16"/>
        <v>#DIV/0!</v>
      </c>
      <c r="AM43" s="101"/>
    </row>
    <row r="44" spans="1:39" ht="14.25" customHeight="1" x14ac:dyDescent="0.2">
      <c r="A44" s="110"/>
      <c r="B44" s="116"/>
      <c r="C44" s="116"/>
      <c r="D44" s="116"/>
      <c r="E44" s="99"/>
      <c r="F44" s="99"/>
      <c r="G44" s="99"/>
      <c r="H44" s="117" t="s">
        <v>72</v>
      </c>
      <c r="I44" s="117"/>
      <c r="J44" s="117"/>
      <c r="K44" s="117"/>
      <c r="L44" s="117"/>
      <c r="M44" s="117"/>
      <c r="N44" s="117"/>
      <c r="O44" s="117"/>
      <c r="P44" s="117"/>
      <c r="Q44" s="67">
        <f t="shared" si="8"/>
        <v>0</v>
      </c>
      <c r="R44" s="67">
        <f t="shared" ref="R44:AL44" si="17">(R32/((R$71-R81)*$L81))</f>
        <v>0</v>
      </c>
      <c r="S44" s="67">
        <f t="shared" si="17"/>
        <v>0</v>
      </c>
      <c r="T44" s="67">
        <f t="shared" si="17"/>
        <v>0.25714285714285712</v>
      </c>
      <c r="U44" s="67">
        <f t="shared" si="17"/>
        <v>0.31929824561403508</v>
      </c>
      <c r="V44" s="67">
        <f t="shared" si="17"/>
        <v>0.69777777777777783</v>
      </c>
      <c r="W44" s="67" t="e">
        <f t="shared" si="17"/>
        <v>#DIV/0!</v>
      </c>
      <c r="X44" s="67" t="e">
        <f t="shared" si="17"/>
        <v>#DIV/0!</v>
      </c>
      <c r="Y44" s="67" t="e">
        <f t="shared" si="17"/>
        <v>#DIV/0!</v>
      </c>
      <c r="Z44" s="67" t="e">
        <f t="shared" si="17"/>
        <v>#DIV/0!</v>
      </c>
      <c r="AA44" s="67" t="e">
        <f t="shared" si="17"/>
        <v>#DIV/0!</v>
      </c>
      <c r="AB44" s="67" t="e">
        <f t="shared" si="17"/>
        <v>#DIV/0!</v>
      </c>
      <c r="AC44" s="67" t="e">
        <f t="shared" si="17"/>
        <v>#DIV/0!</v>
      </c>
      <c r="AD44" s="67" t="e">
        <f t="shared" si="17"/>
        <v>#DIV/0!</v>
      </c>
      <c r="AE44" s="67" t="e">
        <f t="shared" si="17"/>
        <v>#DIV/0!</v>
      </c>
      <c r="AF44" s="67" t="e">
        <f t="shared" si="17"/>
        <v>#DIV/0!</v>
      </c>
      <c r="AG44" s="67" t="e">
        <f t="shared" si="17"/>
        <v>#DIV/0!</v>
      </c>
      <c r="AH44" s="67" t="e">
        <f t="shared" si="17"/>
        <v>#DIV/0!</v>
      </c>
      <c r="AI44" s="67" t="e">
        <f t="shared" si="17"/>
        <v>#DIV/0!</v>
      </c>
      <c r="AJ44" s="67" t="e">
        <f t="shared" si="17"/>
        <v>#DIV/0!</v>
      </c>
      <c r="AK44" s="67" t="e">
        <f t="shared" si="17"/>
        <v>#DIV/0!</v>
      </c>
      <c r="AL44" s="67" t="e">
        <f t="shared" si="17"/>
        <v>#DIV/0!</v>
      </c>
      <c r="AM44" s="101"/>
    </row>
    <row r="45" spans="1:39" ht="14.25" customHeight="1" x14ac:dyDescent="0.2">
      <c r="A45" s="110"/>
      <c r="B45" s="116"/>
      <c r="C45" s="116"/>
      <c r="D45" s="116"/>
      <c r="E45" s="99"/>
      <c r="F45" s="99"/>
      <c r="G45" s="99"/>
      <c r="H45" s="117" t="s">
        <v>73</v>
      </c>
      <c r="I45" s="117"/>
      <c r="J45" s="117"/>
      <c r="K45" s="117"/>
      <c r="L45" s="117"/>
      <c r="M45" s="117"/>
      <c r="N45" s="117"/>
      <c r="O45" s="117"/>
      <c r="P45" s="117"/>
      <c r="Q45" s="67">
        <f t="shared" si="8"/>
        <v>0</v>
      </c>
      <c r="R45" s="67">
        <f t="shared" ref="R45:AL45" si="18">(R33/((R$71-R82)*$L82))</f>
        <v>0</v>
      </c>
      <c r="S45" s="67">
        <f t="shared" si="18"/>
        <v>0</v>
      </c>
      <c r="T45" s="67">
        <f t="shared" si="18"/>
        <v>0</v>
      </c>
      <c r="U45" s="67">
        <f t="shared" si="18"/>
        <v>0</v>
      </c>
      <c r="V45" s="67">
        <f t="shared" si="18"/>
        <v>0</v>
      </c>
      <c r="W45" s="67" t="e">
        <f t="shared" si="18"/>
        <v>#DIV/0!</v>
      </c>
      <c r="X45" s="67" t="e">
        <f t="shared" si="18"/>
        <v>#DIV/0!</v>
      </c>
      <c r="Y45" s="67" t="e">
        <f t="shared" si="18"/>
        <v>#DIV/0!</v>
      </c>
      <c r="Z45" s="67" t="e">
        <f t="shared" si="18"/>
        <v>#DIV/0!</v>
      </c>
      <c r="AA45" s="67" t="e">
        <f t="shared" si="18"/>
        <v>#DIV/0!</v>
      </c>
      <c r="AB45" s="67" t="e">
        <f t="shared" si="18"/>
        <v>#DIV/0!</v>
      </c>
      <c r="AC45" s="67" t="e">
        <f t="shared" si="18"/>
        <v>#DIV/0!</v>
      </c>
      <c r="AD45" s="67" t="e">
        <f t="shared" si="18"/>
        <v>#DIV/0!</v>
      </c>
      <c r="AE45" s="67" t="e">
        <f t="shared" si="18"/>
        <v>#DIV/0!</v>
      </c>
      <c r="AF45" s="67" t="e">
        <f t="shared" si="18"/>
        <v>#DIV/0!</v>
      </c>
      <c r="AG45" s="67" t="e">
        <f t="shared" si="18"/>
        <v>#DIV/0!</v>
      </c>
      <c r="AH45" s="67" t="e">
        <f t="shared" si="18"/>
        <v>#DIV/0!</v>
      </c>
      <c r="AI45" s="67" t="e">
        <f t="shared" si="18"/>
        <v>#DIV/0!</v>
      </c>
      <c r="AJ45" s="67" t="e">
        <f t="shared" si="18"/>
        <v>#DIV/0!</v>
      </c>
      <c r="AK45" s="67" t="e">
        <f t="shared" si="18"/>
        <v>#DIV/0!</v>
      </c>
      <c r="AL45" s="67" t="e">
        <f t="shared" si="18"/>
        <v>#DIV/0!</v>
      </c>
      <c r="AM45" s="101"/>
    </row>
    <row r="46" spans="1:39" ht="32.25" customHeight="1" x14ac:dyDescent="0.2">
      <c r="A46" s="110"/>
      <c r="B46" s="116">
        <v>15</v>
      </c>
      <c r="C46" s="116" t="s">
        <v>76</v>
      </c>
      <c r="D46" s="116" t="s">
        <v>61</v>
      </c>
      <c r="E46" s="25"/>
      <c r="F46" s="25"/>
      <c r="G46" s="25"/>
      <c r="H46" s="27" t="s">
        <v>20</v>
      </c>
      <c r="I46" s="50">
        <v>200</v>
      </c>
      <c r="J46" s="68">
        <f>P46</f>
        <v>150</v>
      </c>
      <c r="K46" s="30" t="s">
        <v>21</v>
      </c>
      <c r="L46" s="30" t="s">
        <v>22</v>
      </c>
      <c r="M46" s="30" t="s">
        <v>21</v>
      </c>
      <c r="N46" s="68">
        <f>I46</f>
        <v>200</v>
      </c>
      <c r="O46" s="31" t="s">
        <v>23</v>
      </c>
      <c r="P46" s="51">
        <v>150</v>
      </c>
      <c r="Q46" s="52">
        <f>Q47+Q48</f>
        <v>0</v>
      </c>
      <c r="R46" s="52">
        <f>R47+R48</f>
        <v>346</v>
      </c>
      <c r="S46" s="52">
        <f>S47+S48</f>
        <v>149</v>
      </c>
      <c r="T46" s="52">
        <v>689</v>
      </c>
      <c r="U46" s="52">
        <f t="shared" ref="U46:AL46" si="19">U47+U48</f>
        <v>1056</v>
      </c>
      <c r="V46" s="52">
        <f t="shared" si="19"/>
        <v>80</v>
      </c>
      <c r="W46" s="52">
        <f t="shared" si="19"/>
        <v>0</v>
      </c>
      <c r="X46" s="52">
        <f t="shared" si="19"/>
        <v>0</v>
      </c>
      <c r="Y46" s="52">
        <f t="shared" si="19"/>
        <v>0</v>
      </c>
      <c r="Z46" s="52">
        <f t="shared" si="19"/>
        <v>0</v>
      </c>
      <c r="AA46" s="52">
        <f t="shared" si="19"/>
        <v>0</v>
      </c>
      <c r="AB46" s="52">
        <f t="shared" si="19"/>
        <v>0</v>
      </c>
      <c r="AC46" s="52">
        <f t="shared" si="19"/>
        <v>0</v>
      </c>
      <c r="AD46" s="52">
        <f t="shared" si="19"/>
        <v>0</v>
      </c>
      <c r="AE46" s="52">
        <f t="shared" si="19"/>
        <v>0</v>
      </c>
      <c r="AF46" s="52">
        <f t="shared" si="19"/>
        <v>0</v>
      </c>
      <c r="AG46" s="52">
        <f t="shared" si="19"/>
        <v>0</v>
      </c>
      <c r="AH46" s="52">
        <f t="shared" si="19"/>
        <v>0</v>
      </c>
      <c r="AI46" s="52">
        <f t="shared" si="19"/>
        <v>0</v>
      </c>
      <c r="AJ46" s="52">
        <f t="shared" si="19"/>
        <v>0</v>
      </c>
      <c r="AK46" s="52">
        <f t="shared" si="19"/>
        <v>0</v>
      </c>
      <c r="AL46" s="52">
        <f t="shared" si="19"/>
        <v>0</v>
      </c>
      <c r="AM46" s="53"/>
    </row>
    <row r="47" spans="1:39" ht="14.25" customHeight="1" x14ac:dyDescent="0.2">
      <c r="A47" s="110"/>
      <c r="B47" s="116"/>
      <c r="C47" s="116"/>
      <c r="D47" s="116"/>
      <c r="E47" s="25"/>
      <c r="F47" s="25"/>
      <c r="G47" s="25"/>
      <c r="H47" s="118" t="s">
        <v>77</v>
      </c>
      <c r="I47" s="118"/>
      <c r="J47" s="118"/>
      <c r="K47" s="118"/>
      <c r="L47" s="118"/>
      <c r="M47" s="118"/>
      <c r="N47" s="118"/>
      <c r="O47" s="118"/>
      <c r="P47" s="118"/>
      <c r="Q47" s="52"/>
      <c r="R47" s="52">
        <v>169</v>
      </c>
      <c r="S47" s="52">
        <v>48</v>
      </c>
      <c r="T47" s="52">
        <v>345</v>
      </c>
      <c r="U47" s="52">
        <v>562</v>
      </c>
      <c r="V47" s="52">
        <v>10</v>
      </c>
      <c r="W47" s="52"/>
      <c r="X47" s="52"/>
      <c r="Y47" s="52"/>
      <c r="Z47" s="52"/>
      <c r="AA47" s="52"/>
      <c r="AB47" s="52"/>
      <c r="AC47" s="52"/>
      <c r="AD47" s="52"/>
      <c r="AE47" s="52"/>
      <c r="AF47" s="52"/>
      <c r="AG47" s="52"/>
      <c r="AH47" s="52"/>
      <c r="AI47" s="52"/>
      <c r="AJ47" s="52"/>
      <c r="AK47" s="52"/>
      <c r="AL47" s="52"/>
      <c r="AM47" s="53"/>
    </row>
    <row r="48" spans="1:39" ht="14.25" customHeight="1" x14ac:dyDescent="0.2">
      <c r="A48" s="110"/>
      <c r="B48" s="116"/>
      <c r="C48" s="116"/>
      <c r="D48" s="116"/>
      <c r="E48" s="25"/>
      <c r="F48" s="25"/>
      <c r="G48" s="25"/>
      <c r="H48" s="118" t="s">
        <v>78</v>
      </c>
      <c r="I48" s="118"/>
      <c r="J48" s="118"/>
      <c r="K48" s="118"/>
      <c r="L48" s="118"/>
      <c r="M48" s="118"/>
      <c r="N48" s="118"/>
      <c r="O48" s="118"/>
      <c r="P48" s="118"/>
      <c r="Q48" s="52"/>
      <c r="R48" s="52">
        <v>177</v>
      </c>
      <c r="S48" s="52">
        <v>101</v>
      </c>
      <c r="T48" s="52">
        <v>344</v>
      </c>
      <c r="U48" s="52">
        <v>494</v>
      </c>
      <c r="V48" s="52">
        <v>70</v>
      </c>
      <c r="W48" s="52"/>
      <c r="X48" s="52"/>
      <c r="Y48" s="52"/>
      <c r="Z48" s="52"/>
      <c r="AA48" s="52"/>
      <c r="AB48" s="52"/>
      <c r="AC48" s="52"/>
      <c r="AD48" s="52"/>
      <c r="AE48" s="52"/>
      <c r="AF48" s="52"/>
      <c r="AG48" s="52"/>
      <c r="AH48" s="52"/>
      <c r="AI48" s="52"/>
      <c r="AJ48" s="52"/>
      <c r="AK48" s="52"/>
      <c r="AL48" s="52"/>
      <c r="AM48" s="53"/>
    </row>
    <row r="49" spans="1:39" ht="32.25" customHeight="1" x14ac:dyDescent="0.2">
      <c r="A49" s="110"/>
      <c r="B49" s="116">
        <v>16</v>
      </c>
      <c r="C49" s="116" t="s">
        <v>79</v>
      </c>
      <c r="D49" s="116" t="s">
        <v>61</v>
      </c>
      <c r="E49" s="25"/>
      <c r="F49" s="25"/>
      <c r="G49" s="25"/>
      <c r="H49" s="27" t="s">
        <v>23</v>
      </c>
      <c r="I49" s="64">
        <v>0.85</v>
      </c>
      <c r="J49" s="65">
        <f>I49</f>
        <v>0.85</v>
      </c>
      <c r="K49" s="30" t="s">
        <v>21</v>
      </c>
      <c r="L49" s="30" t="s">
        <v>22</v>
      </c>
      <c r="M49" s="30" t="s">
        <v>21</v>
      </c>
      <c r="N49" s="65">
        <f>P49</f>
        <v>0.95</v>
      </c>
      <c r="O49" s="31" t="s">
        <v>20</v>
      </c>
      <c r="P49" s="66">
        <v>0.95</v>
      </c>
      <c r="Q49" s="60" t="e">
        <f t="shared" ref="Q49:AL49" si="20">100%-(Q51/Q50)</f>
        <v>#DIV/0!</v>
      </c>
      <c r="R49" s="60" t="e">
        <f t="shared" si="20"/>
        <v>#DIV/0!</v>
      </c>
      <c r="S49" s="60" t="e">
        <f t="shared" si="20"/>
        <v>#DIV/0!</v>
      </c>
      <c r="T49" s="60" t="e">
        <f t="shared" si="20"/>
        <v>#DIV/0!</v>
      </c>
      <c r="U49" s="60" t="e">
        <f t="shared" si="20"/>
        <v>#DIV/0!</v>
      </c>
      <c r="V49" s="60" t="e">
        <f t="shared" si="20"/>
        <v>#DIV/0!</v>
      </c>
      <c r="W49" s="60" t="e">
        <f t="shared" si="20"/>
        <v>#DIV/0!</v>
      </c>
      <c r="X49" s="60" t="e">
        <f t="shared" si="20"/>
        <v>#DIV/0!</v>
      </c>
      <c r="Y49" s="60" t="e">
        <f t="shared" si="20"/>
        <v>#DIV/0!</v>
      </c>
      <c r="Z49" s="60" t="e">
        <f t="shared" si="20"/>
        <v>#DIV/0!</v>
      </c>
      <c r="AA49" s="60" t="e">
        <f t="shared" si="20"/>
        <v>#DIV/0!</v>
      </c>
      <c r="AB49" s="60" t="e">
        <f t="shared" si="20"/>
        <v>#DIV/0!</v>
      </c>
      <c r="AC49" s="60" t="e">
        <f t="shared" si="20"/>
        <v>#DIV/0!</v>
      </c>
      <c r="AD49" s="60" t="e">
        <f t="shared" si="20"/>
        <v>#DIV/0!</v>
      </c>
      <c r="AE49" s="60" t="e">
        <f t="shared" si="20"/>
        <v>#DIV/0!</v>
      </c>
      <c r="AF49" s="60" t="e">
        <f t="shared" si="20"/>
        <v>#DIV/0!</v>
      </c>
      <c r="AG49" s="60" t="e">
        <f t="shared" si="20"/>
        <v>#DIV/0!</v>
      </c>
      <c r="AH49" s="60" t="e">
        <f t="shared" si="20"/>
        <v>#DIV/0!</v>
      </c>
      <c r="AI49" s="60" t="e">
        <f t="shared" si="20"/>
        <v>#DIV/0!</v>
      </c>
      <c r="AJ49" s="60" t="e">
        <f t="shared" si="20"/>
        <v>#DIV/0!</v>
      </c>
      <c r="AK49" s="60" t="e">
        <f t="shared" si="20"/>
        <v>#DIV/0!</v>
      </c>
      <c r="AL49" s="60" t="e">
        <f t="shared" si="20"/>
        <v>#DIV/0!</v>
      </c>
      <c r="AM49" s="53"/>
    </row>
    <row r="50" spans="1:39" ht="14.25" customHeight="1" x14ac:dyDescent="0.2">
      <c r="A50" s="110"/>
      <c r="B50" s="116"/>
      <c r="C50" s="116"/>
      <c r="D50" s="116"/>
      <c r="E50" s="25"/>
      <c r="F50" s="25"/>
      <c r="G50" s="25"/>
      <c r="H50" s="118" t="s">
        <v>80</v>
      </c>
      <c r="I50" s="118"/>
      <c r="J50" s="118"/>
      <c r="K50" s="118"/>
      <c r="L50" s="118"/>
      <c r="M50" s="118"/>
      <c r="N50" s="118"/>
      <c r="O50" s="118"/>
      <c r="P50" s="118"/>
      <c r="Q50" s="52"/>
      <c r="R50" s="52"/>
      <c r="S50" s="52"/>
      <c r="T50" s="52"/>
      <c r="U50" s="52"/>
      <c r="V50" s="52"/>
      <c r="W50" s="52"/>
      <c r="X50" s="52"/>
      <c r="Y50" s="52"/>
      <c r="Z50" s="52"/>
      <c r="AA50" s="52"/>
      <c r="AB50" s="52"/>
      <c r="AC50" s="52"/>
      <c r="AD50" s="52"/>
      <c r="AE50" s="52"/>
      <c r="AF50" s="52"/>
      <c r="AG50" s="52"/>
      <c r="AH50" s="52"/>
      <c r="AI50" s="52"/>
      <c r="AJ50" s="52"/>
      <c r="AK50" s="52"/>
      <c r="AL50" s="52"/>
      <c r="AM50" s="53"/>
    </row>
    <row r="51" spans="1:39" ht="14.25" customHeight="1" x14ac:dyDescent="0.2">
      <c r="A51" s="110"/>
      <c r="B51" s="116"/>
      <c r="C51" s="116"/>
      <c r="D51" s="116"/>
      <c r="E51" s="25"/>
      <c r="F51" s="25"/>
      <c r="G51" s="25"/>
      <c r="H51" s="118" t="s">
        <v>81</v>
      </c>
      <c r="I51" s="118"/>
      <c r="J51" s="118"/>
      <c r="K51" s="118"/>
      <c r="L51" s="118"/>
      <c r="M51" s="118"/>
      <c r="N51" s="118"/>
      <c r="O51" s="118"/>
      <c r="P51" s="118"/>
      <c r="Q51" s="52"/>
      <c r="R51" s="52"/>
      <c r="S51" s="52"/>
      <c r="T51" s="52"/>
      <c r="U51" s="52"/>
      <c r="V51" s="52"/>
      <c r="W51" s="52"/>
      <c r="X51" s="52"/>
      <c r="Y51" s="52"/>
      <c r="Z51" s="52"/>
      <c r="AA51" s="52"/>
      <c r="AB51" s="52"/>
      <c r="AC51" s="52"/>
      <c r="AD51" s="52"/>
      <c r="AE51" s="52"/>
      <c r="AF51" s="52"/>
      <c r="AG51" s="52"/>
      <c r="AH51" s="52"/>
      <c r="AI51" s="52"/>
      <c r="AJ51" s="52"/>
      <c r="AK51" s="52"/>
      <c r="AL51" s="52"/>
      <c r="AM51" s="53"/>
    </row>
    <row r="52" spans="1:39" ht="24.75" customHeight="1" x14ac:dyDescent="0.2">
      <c r="A52" s="110"/>
      <c r="B52" s="119">
        <v>17</v>
      </c>
      <c r="C52" s="69" t="s">
        <v>82</v>
      </c>
      <c r="D52" s="69">
        <v>8</v>
      </c>
      <c r="E52" s="25"/>
      <c r="F52" s="25"/>
      <c r="G52" s="25"/>
      <c r="H52" s="27" t="s">
        <v>23</v>
      </c>
      <c r="I52" s="28">
        <f>I53*D52</f>
        <v>128</v>
      </c>
      <c r="J52" s="29">
        <f>I52</f>
        <v>128</v>
      </c>
      <c r="K52" s="30" t="s">
        <v>21</v>
      </c>
      <c r="L52" s="30" t="s">
        <v>22</v>
      </c>
      <c r="M52" s="30" t="s">
        <v>21</v>
      </c>
      <c r="N52" s="29">
        <f>P52</f>
        <v>136</v>
      </c>
      <c r="O52" s="31" t="s">
        <v>20</v>
      </c>
      <c r="P52" s="32">
        <f>P53*D52</f>
        <v>136</v>
      </c>
      <c r="Q52" s="120">
        <f t="shared" ref="Q52:AL52" si="21">SUM(Q54:Q61)</f>
        <v>137</v>
      </c>
      <c r="R52" s="120">
        <f t="shared" si="21"/>
        <v>135</v>
      </c>
      <c r="S52" s="120">
        <f t="shared" si="21"/>
        <v>67</v>
      </c>
      <c r="T52" s="120">
        <f t="shared" si="21"/>
        <v>120</v>
      </c>
      <c r="U52" s="120">
        <f t="shared" si="21"/>
        <v>120</v>
      </c>
      <c r="V52" s="120">
        <f t="shared" si="21"/>
        <v>124</v>
      </c>
      <c r="W52" s="120">
        <f t="shared" si="21"/>
        <v>0</v>
      </c>
      <c r="X52" s="120">
        <f t="shared" si="21"/>
        <v>0</v>
      </c>
      <c r="Y52" s="120">
        <f t="shared" si="21"/>
        <v>0</v>
      </c>
      <c r="Z52" s="120">
        <f t="shared" si="21"/>
        <v>0</v>
      </c>
      <c r="AA52" s="120">
        <f t="shared" si="21"/>
        <v>0</v>
      </c>
      <c r="AB52" s="120">
        <f t="shared" si="21"/>
        <v>0</v>
      </c>
      <c r="AC52" s="120">
        <f t="shared" si="21"/>
        <v>0</v>
      </c>
      <c r="AD52" s="120">
        <f t="shared" si="21"/>
        <v>0</v>
      </c>
      <c r="AE52" s="120">
        <f t="shared" si="21"/>
        <v>0</v>
      </c>
      <c r="AF52" s="120">
        <f t="shared" si="21"/>
        <v>0</v>
      </c>
      <c r="AG52" s="120">
        <f t="shared" si="21"/>
        <v>0</v>
      </c>
      <c r="AH52" s="120">
        <f t="shared" si="21"/>
        <v>0</v>
      </c>
      <c r="AI52" s="120">
        <f t="shared" si="21"/>
        <v>0</v>
      </c>
      <c r="AJ52" s="120">
        <f t="shared" si="21"/>
        <v>0</v>
      </c>
      <c r="AK52" s="120">
        <f t="shared" si="21"/>
        <v>0</v>
      </c>
      <c r="AL52" s="120">
        <f t="shared" si="21"/>
        <v>0</v>
      </c>
      <c r="AM52" s="53"/>
    </row>
    <row r="53" spans="1:39" ht="32.25" customHeight="1" x14ac:dyDescent="0.2">
      <c r="A53" s="110"/>
      <c r="B53" s="119"/>
      <c r="C53" s="121" t="s">
        <v>83</v>
      </c>
      <c r="D53" s="70" t="s">
        <v>84</v>
      </c>
      <c r="E53" s="99" t="s">
        <v>17</v>
      </c>
      <c r="F53" s="99" t="s">
        <v>18</v>
      </c>
      <c r="G53" s="99" t="s">
        <v>85</v>
      </c>
      <c r="H53" s="27" t="s">
        <v>23</v>
      </c>
      <c r="I53" s="28">
        <v>16</v>
      </c>
      <c r="J53" s="29">
        <f>I53</f>
        <v>16</v>
      </c>
      <c r="K53" s="30" t="s">
        <v>21</v>
      </c>
      <c r="L53" s="30" t="s">
        <v>22</v>
      </c>
      <c r="M53" s="30" t="s">
        <v>21</v>
      </c>
      <c r="N53" s="29">
        <f>P53</f>
        <v>17</v>
      </c>
      <c r="O53" s="31" t="s">
        <v>20</v>
      </c>
      <c r="P53" s="32">
        <v>17</v>
      </c>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01"/>
    </row>
    <row r="54" spans="1:39" ht="14.25" customHeight="1" x14ac:dyDescent="0.2">
      <c r="A54" s="110"/>
      <c r="B54" s="119"/>
      <c r="C54" s="121"/>
      <c r="D54" s="121" t="s">
        <v>85</v>
      </c>
      <c r="E54" s="99"/>
      <c r="F54" s="99"/>
      <c r="G54" s="99"/>
      <c r="H54" s="71"/>
      <c r="I54" s="115" t="s">
        <v>86</v>
      </c>
      <c r="J54" s="115"/>
      <c r="K54" s="115"/>
      <c r="L54" s="115"/>
      <c r="M54" s="115"/>
      <c r="N54" s="115"/>
      <c r="O54" s="115"/>
      <c r="P54" s="115"/>
      <c r="Q54" s="52">
        <v>18</v>
      </c>
      <c r="R54" s="62">
        <v>11</v>
      </c>
      <c r="S54" s="62">
        <v>9</v>
      </c>
      <c r="T54" s="52">
        <v>10</v>
      </c>
      <c r="U54" s="62">
        <v>10</v>
      </c>
      <c r="V54" s="62">
        <v>24</v>
      </c>
      <c r="W54" s="52"/>
      <c r="X54" s="62"/>
      <c r="Y54" s="62"/>
      <c r="Z54" s="52"/>
      <c r="AA54" s="62"/>
      <c r="AB54" s="62"/>
      <c r="AC54" s="52"/>
      <c r="AD54" s="62"/>
      <c r="AE54" s="62"/>
      <c r="AF54" s="52"/>
      <c r="AG54" s="62"/>
      <c r="AH54" s="62"/>
      <c r="AI54" s="62"/>
      <c r="AJ54" s="52"/>
      <c r="AK54" s="62"/>
      <c r="AL54" s="62"/>
      <c r="AM54" s="101"/>
    </row>
    <row r="55" spans="1:39" ht="14.25" customHeight="1" x14ac:dyDescent="0.2">
      <c r="A55" s="110"/>
      <c r="B55" s="119"/>
      <c r="C55" s="121"/>
      <c r="D55" s="121"/>
      <c r="E55" s="99"/>
      <c r="F55" s="99"/>
      <c r="G55" s="99"/>
      <c r="H55" s="71"/>
      <c r="I55" s="115" t="s">
        <v>87</v>
      </c>
      <c r="J55" s="115"/>
      <c r="K55" s="115"/>
      <c r="L55" s="115"/>
      <c r="M55" s="115"/>
      <c r="N55" s="115"/>
      <c r="O55" s="115"/>
      <c r="P55" s="115"/>
      <c r="Q55" s="52">
        <v>20</v>
      </c>
      <c r="R55" s="62">
        <v>18</v>
      </c>
      <c r="S55" s="62">
        <v>14</v>
      </c>
      <c r="T55" s="52">
        <v>18</v>
      </c>
      <c r="U55" s="62">
        <v>15</v>
      </c>
      <c r="V55" s="62">
        <v>13</v>
      </c>
      <c r="W55" s="52"/>
      <c r="X55" s="62"/>
      <c r="Y55" s="62"/>
      <c r="Z55" s="52"/>
      <c r="AA55" s="62"/>
      <c r="AB55" s="62"/>
      <c r="AC55" s="52"/>
      <c r="AD55" s="62"/>
      <c r="AE55" s="62"/>
      <c r="AF55" s="52"/>
      <c r="AG55" s="62"/>
      <c r="AH55" s="62"/>
      <c r="AI55" s="62"/>
      <c r="AJ55" s="52"/>
      <c r="AK55" s="62"/>
      <c r="AL55" s="62"/>
      <c r="AM55" s="101"/>
    </row>
    <row r="56" spans="1:39" ht="14.25" customHeight="1" x14ac:dyDescent="0.2">
      <c r="A56" s="110"/>
      <c r="B56" s="119"/>
      <c r="C56" s="121"/>
      <c r="D56" s="121"/>
      <c r="E56" s="99"/>
      <c r="F56" s="99"/>
      <c r="G56" s="99"/>
      <c r="H56" s="71"/>
      <c r="I56" s="115" t="s">
        <v>88</v>
      </c>
      <c r="J56" s="115"/>
      <c r="K56" s="115"/>
      <c r="L56" s="115"/>
      <c r="M56" s="115"/>
      <c r="N56" s="115"/>
      <c r="O56" s="115"/>
      <c r="P56" s="115"/>
      <c r="Q56" s="52">
        <v>14</v>
      </c>
      <c r="R56" s="62">
        <v>17</v>
      </c>
      <c r="S56" s="62">
        <v>10</v>
      </c>
      <c r="T56" s="52">
        <v>15</v>
      </c>
      <c r="U56" s="62">
        <v>17</v>
      </c>
      <c r="V56" s="62">
        <v>14</v>
      </c>
      <c r="W56" s="52"/>
      <c r="X56" s="62"/>
      <c r="Y56" s="62"/>
      <c r="Z56" s="52"/>
      <c r="AA56" s="62"/>
      <c r="AB56" s="62"/>
      <c r="AC56" s="52"/>
      <c r="AD56" s="62"/>
      <c r="AE56" s="62"/>
      <c r="AF56" s="52"/>
      <c r="AG56" s="62"/>
      <c r="AH56" s="62"/>
      <c r="AI56" s="62"/>
      <c r="AJ56" s="52"/>
      <c r="AK56" s="62"/>
      <c r="AL56" s="62"/>
      <c r="AM56" s="101"/>
    </row>
    <row r="57" spans="1:39" ht="14.25" customHeight="1" x14ac:dyDescent="0.2">
      <c r="A57" s="110"/>
      <c r="B57" s="119"/>
      <c r="C57" s="121"/>
      <c r="D57" s="121"/>
      <c r="E57" s="25"/>
      <c r="F57" s="25"/>
      <c r="G57" s="25"/>
      <c r="H57" s="71"/>
      <c r="I57" s="115" t="s">
        <v>89</v>
      </c>
      <c r="J57" s="115"/>
      <c r="K57" s="115"/>
      <c r="L57" s="115"/>
      <c r="M57" s="115"/>
      <c r="N57" s="115"/>
      <c r="O57" s="115"/>
      <c r="P57" s="115"/>
      <c r="Q57" s="52">
        <v>20</v>
      </c>
      <c r="R57" s="62">
        <v>14</v>
      </c>
      <c r="S57" s="62">
        <v>10</v>
      </c>
      <c r="T57" s="52">
        <v>16</v>
      </c>
      <c r="U57" s="62">
        <v>14</v>
      </c>
      <c r="V57" s="62">
        <v>19</v>
      </c>
      <c r="W57" s="52"/>
      <c r="X57" s="62"/>
      <c r="Y57" s="62"/>
      <c r="Z57" s="52"/>
      <c r="AA57" s="62"/>
      <c r="AB57" s="62"/>
      <c r="AC57" s="52"/>
      <c r="AD57" s="62"/>
      <c r="AE57" s="62"/>
      <c r="AF57" s="52"/>
      <c r="AG57" s="62"/>
      <c r="AH57" s="62"/>
      <c r="AI57" s="62"/>
      <c r="AJ57" s="52"/>
      <c r="AK57" s="62"/>
      <c r="AL57" s="62"/>
      <c r="AM57" s="53"/>
    </row>
    <row r="58" spans="1:39" ht="14.25" customHeight="1" x14ac:dyDescent="0.2">
      <c r="A58" s="110"/>
      <c r="B58" s="119"/>
      <c r="C58" s="121"/>
      <c r="D58" s="121"/>
      <c r="E58" s="25"/>
      <c r="F58" s="25"/>
      <c r="G58" s="25"/>
      <c r="H58" s="71"/>
      <c r="I58" s="115" t="s">
        <v>90</v>
      </c>
      <c r="J58" s="115"/>
      <c r="K58" s="115"/>
      <c r="L58" s="115"/>
      <c r="M58" s="115"/>
      <c r="N58" s="115"/>
      <c r="O58" s="115"/>
      <c r="P58" s="115"/>
      <c r="Q58" s="52">
        <v>20</v>
      </c>
      <c r="R58" s="62">
        <v>23</v>
      </c>
      <c r="S58" s="62">
        <v>9</v>
      </c>
      <c r="T58" s="52">
        <v>15</v>
      </c>
      <c r="U58" s="62">
        <v>18</v>
      </c>
      <c r="V58" s="62">
        <v>14</v>
      </c>
      <c r="W58" s="52"/>
      <c r="X58" s="62"/>
      <c r="Y58" s="62"/>
      <c r="Z58" s="52"/>
      <c r="AA58" s="62"/>
      <c r="AB58" s="62"/>
      <c r="AC58" s="52"/>
      <c r="AD58" s="62"/>
      <c r="AE58" s="62"/>
      <c r="AF58" s="52"/>
      <c r="AG58" s="62"/>
      <c r="AH58" s="62"/>
      <c r="AI58" s="62"/>
      <c r="AJ58" s="52"/>
      <c r="AK58" s="62"/>
      <c r="AL58" s="62"/>
      <c r="AM58" s="53"/>
    </row>
    <row r="59" spans="1:39" ht="14.25" customHeight="1" x14ac:dyDescent="0.2">
      <c r="A59" s="110"/>
      <c r="B59" s="119"/>
      <c r="C59" s="121"/>
      <c r="D59" s="121"/>
      <c r="E59" s="25"/>
      <c r="F59" s="25"/>
      <c r="G59" s="25"/>
      <c r="H59" s="71"/>
      <c r="I59" s="115" t="s">
        <v>91</v>
      </c>
      <c r="J59" s="115"/>
      <c r="K59" s="115"/>
      <c r="L59" s="115"/>
      <c r="M59" s="115"/>
      <c r="N59" s="115"/>
      <c r="O59" s="115"/>
      <c r="P59" s="115"/>
      <c r="Q59" s="52">
        <v>14</v>
      </c>
      <c r="R59" s="62">
        <v>13</v>
      </c>
      <c r="S59" s="62">
        <v>5</v>
      </c>
      <c r="T59" s="52">
        <v>18</v>
      </c>
      <c r="U59" s="62">
        <v>18</v>
      </c>
      <c r="V59" s="62">
        <v>13</v>
      </c>
      <c r="W59" s="52"/>
      <c r="X59" s="62"/>
      <c r="Y59" s="62"/>
      <c r="Z59" s="52"/>
      <c r="AA59" s="62"/>
      <c r="AB59" s="62"/>
      <c r="AC59" s="52"/>
      <c r="AD59" s="62"/>
      <c r="AE59" s="62"/>
      <c r="AF59" s="52"/>
      <c r="AG59" s="62"/>
      <c r="AH59" s="62"/>
      <c r="AI59" s="62"/>
      <c r="AJ59" s="52"/>
      <c r="AK59" s="62"/>
      <c r="AL59" s="62"/>
      <c r="AM59" s="53"/>
    </row>
    <row r="60" spans="1:39" ht="14.25" customHeight="1" x14ac:dyDescent="0.2">
      <c r="A60" s="110"/>
      <c r="B60" s="119"/>
      <c r="C60" s="121"/>
      <c r="D60" s="121"/>
      <c r="E60" s="25"/>
      <c r="F60" s="25"/>
      <c r="G60" s="25"/>
      <c r="H60" s="71"/>
      <c r="I60" s="115" t="s">
        <v>92</v>
      </c>
      <c r="J60" s="115"/>
      <c r="K60" s="115"/>
      <c r="L60" s="115"/>
      <c r="M60" s="115"/>
      <c r="N60" s="115"/>
      <c r="O60" s="115"/>
      <c r="P60" s="115"/>
      <c r="Q60" s="52">
        <v>21</v>
      </c>
      <c r="R60" s="62">
        <v>20</v>
      </c>
      <c r="S60" s="62">
        <v>5</v>
      </c>
      <c r="T60" s="52">
        <v>8</v>
      </c>
      <c r="U60" s="62">
        <v>12</v>
      </c>
      <c r="V60" s="62">
        <v>15</v>
      </c>
      <c r="W60" s="52"/>
      <c r="X60" s="62"/>
      <c r="Y60" s="62"/>
      <c r="Z60" s="52"/>
      <c r="AA60" s="62"/>
      <c r="AB60" s="62"/>
      <c r="AC60" s="52"/>
      <c r="AD60" s="62"/>
      <c r="AE60" s="62"/>
      <c r="AF60" s="52"/>
      <c r="AG60" s="62"/>
      <c r="AH60" s="62"/>
      <c r="AI60" s="62"/>
      <c r="AJ60" s="52"/>
      <c r="AK60" s="62"/>
      <c r="AL60" s="62"/>
      <c r="AM60" s="53"/>
    </row>
    <row r="61" spans="1:39" ht="14.25" customHeight="1" x14ac:dyDescent="0.2">
      <c r="A61" s="110"/>
      <c r="B61" s="119"/>
      <c r="C61" s="121"/>
      <c r="D61" s="121"/>
      <c r="E61" s="25"/>
      <c r="F61" s="25"/>
      <c r="G61" s="25"/>
      <c r="H61" s="71"/>
      <c r="I61" s="115" t="s">
        <v>93</v>
      </c>
      <c r="J61" s="115"/>
      <c r="K61" s="115"/>
      <c r="L61" s="115"/>
      <c r="M61" s="115"/>
      <c r="N61" s="115"/>
      <c r="O61" s="115"/>
      <c r="P61" s="115"/>
      <c r="Q61" s="52">
        <v>10</v>
      </c>
      <c r="R61" s="62">
        <v>19</v>
      </c>
      <c r="S61" s="62">
        <v>5</v>
      </c>
      <c r="T61" s="52">
        <v>20</v>
      </c>
      <c r="U61" s="62">
        <v>16</v>
      </c>
      <c r="V61" s="62">
        <v>12</v>
      </c>
      <c r="W61" s="52"/>
      <c r="X61" s="62"/>
      <c r="Y61" s="62"/>
      <c r="Z61" s="52"/>
      <c r="AA61" s="62"/>
      <c r="AB61" s="62"/>
      <c r="AC61" s="52"/>
      <c r="AD61" s="62"/>
      <c r="AE61" s="62"/>
      <c r="AF61" s="52"/>
      <c r="AG61" s="62"/>
      <c r="AH61" s="62"/>
      <c r="AI61" s="62"/>
      <c r="AJ61" s="52"/>
      <c r="AK61" s="62"/>
      <c r="AL61" s="62"/>
      <c r="AM61" s="53"/>
    </row>
    <row r="62" spans="1:39" ht="24" customHeight="1" x14ac:dyDescent="0.2">
      <c r="A62" s="110"/>
      <c r="B62" s="122">
        <v>18</v>
      </c>
      <c r="C62" s="123" t="s">
        <v>94</v>
      </c>
      <c r="D62" s="123" t="s">
        <v>95</v>
      </c>
      <c r="E62" s="99" t="s">
        <v>17</v>
      </c>
      <c r="F62" s="99" t="s">
        <v>18</v>
      </c>
      <c r="G62" s="99" t="s">
        <v>45</v>
      </c>
      <c r="H62" s="27" t="s">
        <v>23</v>
      </c>
      <c r="I62" s="64">
        <v>0.95</v>
      </c>
      <c r="J62" s="65">
        <f>I62</f>
        <v>0.95</v>
      </c>
      <c r="K62" s="30" t="s">
        <v>21</v>
      </c>
      <c r="L62" s="30" t="s">
        <v>22</v>
      </c>
      <c r="M62" s="30" t="s">
        <v>21</v>
      </c>
      <c r="N62" s="65">
        <f>P62</f>
        <v>1</v>
      </c>
      <c r="O62" s="31" t="s">
        <v>20</v>
      </c>
      <c r="P62" s="66">
        <v>1</v>
      </c>
      <c r="Q62" s="67">
        <f t="shared" ref="Q62:AL62" ca="1" si="22">AVERAGEIF(Q63:Q70,"&lt;&gt;0",Q63:Q65)</f>
        <v>1.1096633629528365</v>
      </c>
      <c r="R62" s="67">
        <f t="shared" ca="1" si="22"/>
        <v>1.0142543859649122</v>
      </c>
      <c r="S62" s="67">
        <f t="shared" ca="1" si="22"/>
        <v>0.91831140350877172</v>
      </c>
      <c r="T62" s="67">
        <f t="shared" ca="1" si="22"/>
        <v>0.93984962406015027</v>
      </c>
      <c r="U62" s="67">
        <f t="shared" ca="1" si="22"/>
        <v>1.0013544891640869</v>
      </c>
      <c r="V62" s="67">
        <f t="shared" ca="1" si="22"/>
        <v>0.98107109879963073</v>
      </c>
      <c r="W62" s="67" t="e">
        <f t="shared" ca="1" si="22"/>
        <v>#DIV/0!</v>
      </c>
      <c r="X62" s="67" t="e">
        <f t="shared" ca="1" si="22"/>
        <v>#DIV/0!</v>
      </c>
      <c r="Y62" s="67" t="e">
        <f t="shared" ca="1" si="22"/>
        <v>#DIV/0!</v>
      </c>
      <c r="Z62" s="67" t="e">
        <f t="shared" ca="1" si="22"/>
        <v>#DIV/0!</v>
      </c>
      <c r="AA62" s="67" t="e">
        <f t="shared" ca="1" si="22"/>
        <v>#DIV/0!</v>
      </c>
      <c r="AB62" s="67" t="e">
        <f t="shared" ca="1" si="22"/>
        <v>#DIV/0!</v>
      </c>
      <c r="AC62" s="67" t="e">
        <f t="shared" ca="1" si="22"/>
        <v>#DIV/0!</v>
      </c>
      <c r="AD62" s="67" t="e">
        <f t="shared" ca="1" si="22"/>
        <v>#DIV/0!</v>
      </c>
      <c r="AE62" s="67" t="e">
        <f t="shared" ca="1" si="22"/>
        <v>#DIV/0!</v>
      </c>
      <c r="AF62" s="67" t="e">
        <f t="shared" ca="1" si="22"/>
        <v>#DIV/0!</v>
      </c>
      <c r="AG62" s="67" t="e">
        <f t="shared" ca="1" si="22"/>
        <v>#DIV/0!</v>
      </c>
      <c r="AH62" s="67" t="e">
        <f t="shared" ca="1" si="22"/>
        <v>#DIV/0!</v>
      </c>
      <c r="AI62" s="67" t="e">
        <f t="shared" ca="1" si="22"/>
        <v>#DIV/0!</v>
      </c>
      <c r="AJ62" s="67" t="e">
        <f t="shared" ca="1" si="22"/>
        <v>#DIV/0!</v>
      </c>
      <c r="AK62" s="67" t="e">
        <f t="shared" ca="1" si="22"/>
        <v>#DIV/0!</v>
      </c>
      <c r="AL62" s="67" t="e">
        <f t="shared" ca="1" si="22"/>
        <v>#DIV/0!</v>
      </c>
      <c r="AM62" s="101"/>
    </row>
    <row r="63" spans="1:39" ht="14.25" customHeight="1" x14ac:dyDescent="0.2">
      <c r="A63" s="110"/>
      <c r="B63" s="122"/>
      <c r="C63" s="123"/>
      <c r="D63" s="123"/>
      <c r="E63" s="99"/>
      <c r="F63" s="99"/>
      <c r="G63" s="99"/>
      <c r="H63" s="72"/>
      <c r="I63" s="117" t="s">
        <v>86</v>
      </c>
      <c r="J63" s="117"/>
      <c r="K63" s="117"/>
      <c r="L63" s="117"/>
      <c r="M63" s="117"/>
      <c r="N63" s="117"/>
      <c r="O63" s="117"/>
      <c r="P63" s="117"/>
      <c r="Q63" s="67">
        <f>(Q54/($L$83*($Q$71-Q83)))</f>
        <v>1.0765550239234452</v>
      </c>
      <c r="R63" s="67">
        <f t="shared" ref="R63:R70" si="23">(R54/($L83*($R$71-R83)))</f>
        <v>0.65789473684210531</v>
      </c>
      <c r="S63" s="67">
        <f t="shared" ref="S63:AL63" si="24">(S54/($L83*(S$71-S83)))</f>
        <v>0.98684210526315774</v>
      </c>
      <c r="T63" s="67">
        <f t="shared" si="24"/>
        <v>0.62656641604010022</v>
      </c>
      <c r="U63" s="67">
        <f t="shared" si="24"/>
        <v>0.77399380804953566</v>
      </c>
      <c r="V63" s="67">
        <f t="shared" si="24"/>
        <v>1.5037593984962405</v>
      </c>
      <c r="W63" s="67" t="e">
        <f t="shared" si="24"/>
        <v>#DIV/0!</v>
      </c>
      <c r="X63" s="67" t="e">
        <f t="shared" si="24"/>
        <v>#DIV/0!</v>
      </c>
      <c r="Y63" s="67" t="e">
        <f t="shared" si="24"/>
        <v>#DIV/0!</v>
      </c>
      <c r="Z63" s="67" t="e">
        <f t="shared" si="24"/>
        <v>#DIV/0!</v>
      </c>
      <c r="AA63" s="67" t="e">
        <f t="shared" si="24"/>
        <v>#DIV/0!</v>
      </c>
      <c r="AB63" s="67" t="e">
        <f t="shared" si="24"/>
        <v>#DIV/0!</v>
      </c>
      <c r="AC63" s="67" t="e">
        <f t="shared" si="24"/>
        <v>#DIV/0!</v>
      </c>
      <c r="AD63" s="67" t="e">
        <f t="shared" si="24"/>
        <v>#DIV/0!</v>
      </c>
      <c r="AE63" s="67" t="e">
        <f t="shared" si="24"/>
        <v>#DIV/0!</v>
      </c>
      <c r="AF63" s="67" t="e">
        <f t="shared" si="24"/>
        <v>#DIV/0!</v>
      </c>
      <c r="AG63" s="67" t="e">
        <f t="shared" si="24"/>
        <v>#DIV/0!</v>
      </c>
      <c r="AH63" s="67" t="e">
        <f t="shared" si="24"/>
        <v>#DIV/0!</v>
      </c>
      <c r="AI63" s="67" t="e">
        <f t="shared" si="24"/>
        <v>#DIV/0!</v>
      </c>
      <c r="AJ63" s="67" t="e">
        <f t="shared" si="24"/>
        <v>#DIV/0!</v>
      </c>
      <c r="AK63" s="67" t="e">
        <f t="shared" si="24"/>
        <v>#DIV/0!</v>
      </c>
      <c r="AL63" s="67" t="e">
        <f t="shared" si="24"/>
        <v>#DIV/0!</v>
      </c>
      <c r="AM63" s="101"/>
    </row>
    <row r="64" spans="1:39" ht="14.25" customHeight="1" x14ac:dyDescent="0.2">
      <c r="A64" s="110"/>
      <c r="B64" s="122"/>
      <c r="C64" s="123"/>
      <c r="D64" s="123"/>
      <c r="E64" s="99"/>
      <c r="F64" s="99"/>
      <c r="G64" s="99"/>
      <c r="H64" s="72"/>
      <c r="I64" s="117" t="s">
        <v>87</v>
      </c>
      <c r="J64" s="117"/>
      <c r="K64" s="117"/>
      <c r="L64" s="117"/>
      <c r="M64" s="117"/>
      <c r="N64" s="117"/>
      <c r="O64" s="117"/>
      <c r="P64" s="117"/>
      <c r="Q64" s="67">
        <f>(Q55/($L$84*($Q$71-Q84)))</f>
        <v>1.8796992481203008</v>
      </c>
      <c r="R64" s="67">
        <f t="shared" si="23"/>
        <v>1.0765550239234452</v>
      </c>
      <c r="S64" s="67">
        <f t="shared" ref="S64:S70" si="25">(S55/($L84*($S$71-S84)))</f>
        <v>1.5350877192982455</v>
      </c>
      <c r="T64" s="67">
        <f t="shared" ref="T64:AL64" si="26">(T55/($L84*(T$71-T84)))</f>
        <v>1.1278195488721805</v>
      </c>
      <c r="U64" s="67">
        <f t="shared" si="26"/>
        <v>0.98684210526315796</v>
      </c>
      <c r="V64" s="67">
        <f t="shared" si="26"/>
        <v>0.81453634085213034</v>
      </c>
      <c r="W64" s="67" t="e">
        <f t="shared" si="26"/>
        <v>#DIV/0!</v>
      </c>
      <c r="X64" s="67" t="e">
        <f t="shared" si="26"/>
        <v>#DIV/0!</v>
      </c>
      <c r="Y64" s="67" t="e">
        <f t="shared" si="26"/>
        <v>#DIV/0!</v>
      </c>
      <c r="Z64" s="67" t="e">
        <f t="shared" si="26"/>
        <v>#DIV/0!</v>
      </c>
      <c r="AA64" s="67" t="e">
        <f t="shared" si="26"/>
        <v>#DIV/0!</v>
      </c>
      <c r="AB64" s="67" t="e">
        <f t="shared" si="26"/>
        <v>#DIV/0!</v>
      </c>
      <c r="AC64" s="67" t="e">
        <f t="shared" si="26"/>
        <v>#DIV/0!</v>
      </c>
      <c r="AD64" s="67" t="e">
        <f t="shared" si="26"/>
        <v>#DIV/0!</v>
      </c>
      <c r="AE64" s="67" t="e">
        <f t="shared" si="26"/>
        <v>#DIV/0!</v>
      </c>
      <c r="AF64" s="67" t="e">
        <f t="shared" si="26"/>
        <v>#DIV/0!</v>
      </c>
      <c r="AG64" s="67" t="e">
        <f t="shared" si="26"/>
        <v>#DIV/0!</v>
      </c>
      <c r="AH64" s="67" t="e">
        <f t="shared" si="26"/>
        <v>#DIV/0!</v>
      </c>
      <c r="AI64" s="67" t="e">
        <f t="shared" si="26"/>
        <v>#DIV/0!</v>
      </c>
      <c r="AJ64" s="67" t="e">
        <f t="shared" si="26"/>
        <v>#DIV/0!</v>
      </c>
      <c r="AK64" s="67" t="e">
        <f t="shared" si="26"/>
        <v>#DIV/0!</v>
      </c>
      <c r="AL64" s="67" t="e">
        <f t="shared" si="26"/>
        <v>#DIV/0!</v>
      </c>
      <c r="AM64" s="101"/>
    </row>
    <row r="65" spans="1:39" ht="14.25" customHeight="1" x14ac:dyDescent="0.2">
      <c r="A65" s="110"/>
      <c r="B65" s="122"/>
      <c r="C65" s="123"/>
      <c r="D65" s="123"/>
      <c r="E65" s="99"/>
      <c r="F65" s="99"/>
      <c r="G65" s="99"/>
      <c r="H65" s="72"/>
      <c r="I65" s="117" t="s">
        <v>88</v>
      </c>
      <c r="J65" s="117"/>
      <c r="K65" s="117"/>
      <c r="L65" s="117"/>
      <c r="M65" s="117"/>
      <c r="N65" s="117"/>
      <c r="O65" s="117"/>
      <c r="P65" s="117"/>
      <c r="Q65" s="67">
        <f>(Q56/($L$85*($Q$71-Q85)))</f>
        <v>0.83732057416267947</v>
      </c>
      <c r="R65" s="67">
        <f t="shared" si="23"/>
        <v>1.0167464114832536</v>
      </c>
      <c r="S65" s="67">
        <f t="shared" si="25"/>
        <v>1.0964912280701753</v>
      </c>
      <c r="T65" s="67">
        <f t="shared" ref="T65:AL65" si="27">(T56/($L85*(T$71-T85)))</f>
        <v>0.93984962406015038</v>
      </c>
      <c r="U65" s="67">
        <f t="shared" si="27"/>
        <v>1.118421052631579</v>
      </c>
      <c r="V65" s="67">
        <f t="shared" si="27"/>
        <v>0.8771929824561403</v>
      </c>
      <c r="W65" s="67" t="e">
        <f t="shared" si="27"/>
        <v>#DIV/0!</v>
      </c>
      <c r="X65" s="67" t="e">
        <f t="shared" si="27"/>
        <v>#DIV/0!</v>
      </c>
      <c r="Y65" s="67" t="e">
        <f t="shared" si="27"/>
        <v>#DIV/0!</v>
      </c>
      <c r="Z65" s="67" t="e">
        <f t="shared" si="27"/>
        <v>#DIV/0!</v>
      </c>
      <c r="AA65" s="67" t="e">
        <f t="shared" si="27"/>
        <v>#DIV/0!</v>
      </c>
      <c r="AB65" s="67" t="e">
        <f t="shared" si="27"/>
        <v>#DIV/0!</v>
      </c>
      <c r="AC65" s="67" t="e">
        <f t="shared" si="27"/>
        <v>#DIV/0!</v>
      </c>
      <c r="AD65" s="67" t="e">
        <f t="shared" si="27"/>
        <v>#DIV/0!</v>
      </c>
      <c r="AE65" s="67" t="e">
        <f t="shared" si="27"/>
        <v>#DIV/0!</v>
      </c>
      <c r="AF65" s="67" t="e">
        <f t="shared" si="27"/>
        <v>#DIV/0!</v>
      </c>
      <c r="AG65" s="67" t="e">
        <f t="shared" si="27"/>
        <v>#DIV/0!</v>
      </c>
      <c r="AH65" s="67" t="e">
        <f t="shared" si="27"/>
        <v>#DIV/0!</v>
      </c>
      <c r="AI65" s="67" t="e">
        <f t="shared" si="27"/>
        <v>#DIV/0!</v>
      </c>
      <c r="AJ65" s="67" t="e">
        <f t="shared" si="27"/>
        <v>#DIV/0!</v>
      </c>
      <c r="AK65" s="67" t="e">
        <f t="shared" si="27"/>
        <v>#DIV/0!</v>
      </c>
      <c r="AL65" s="67" t="e">
        <f t="shared" si="27"/>
        <v>#DIV/0!</v>
      </c>
      <c r="AM65" s="101"/>
    </row>
    <row r="66" spans="1:39" ht="14.25" customHeight="1" x14ac:dyDescent="0.2">
      <c r="A66" s="110"/>
      <c r="B66" s="122"/>
      <c r="C66" s="123"/>
      <c r="D66" s="123"/>
      <c r="E66" s="25"/>
      <c r="F66" s="25"/>
      <c r="G66" s="25"/>
      <c r="H66" s="72"/>
      <c r="I66" s="117" t="s">
        <v>89</v>
      </c>
      <c r="J66" s="117"/>
      <c r="K66" s="117"/>
      <c r="L66" s="117"/>
      <c r="M66" s="117"/>
      <c r="N66" s="117"/>
      <c r="O66" s="117"/>
      <c r="P66" s="117"/>
      <c r="Q66" s="67">
        <f>(Q57/($L$86*($Q$71-Q86)))</f>
        <v>1.1961722488038278</v>
      </c>
      <c r="R66" s="67">
        <f t="shared" si="23"/>
        <v>0.8771929824561403</v>
      </c>
      <c r="S66" s="67">
        <f t="shared" si="25"/>
        <v>1.0964912280701753</v>
      </c>
      <c r="T66" s="67">
        <f t="shared" ref="T66:AL66" si="28">(T57/($L86*(T$71-T86)))</f>
        <v>1.0025062656641603</v>
      </c>
      <c r="U66" s="67">
        <f t="shared" si="28"/>
        <v>0.92105263157894746</v>
      </c>
      <c r="V66" s="67">
        <f t="shared" si="28"/>
        <v>1.1904761904761905</v>
      </c>
      <c r="W66" s="67" t="e">
        <f t="shared" si="28"/>
        <v>#DIV/0!</v>
      </c>
      <c r="X66" s="67" t="e">
        <f t="shared" si="28"/>
        <v>#DIV/0!</v>
      </c>
      <c r="Y66" s="67" t="e">
        <f t="shared" si="28"/>
        <v>#DIV/0!</v>
      </c>
      <c r="Z66" s="67" t="e">
        <f t="shared" si="28"/>
        <v>#DIV/0!</v>
      </c>
      <c r="AA66" s="67" t="e">
        <f t="shared" si="28"/>
        <v>#DIV/0!</v>
      </c>
      <c r="AB66" s="67" t="e">
        <f t="shared" si="28"/>
        <v>#DIV/0!</v>
      </c>
      <c r="AC66" s="67" t="e">
        <f t="shared" si="28"/>
        <v>#DIV/0!</v>
      </c>
      <c r="AD66" s="67" t="e">
        <f t="shared" si="28"/>
        <v>#DIV/0!</v>
      </c>
      <c r="AE66" s="67" t="e">
        <f t="shared" si="28"/>
        <v>#DIV/0!</v>
      </c>
      <c r="AF66" s="67" t="e">
        <f t="shared" si="28"/>
        <v>#DIV/0!</v>
      </c>
      <c r="AG66" s="67" t="e">
        <f t="shared" si="28"/>
        <v>#DIV/0!</v>
      </c>
      <c r="AH66" s="67" t="e">
        <f t="shared" si="28"/>
        <v>#DIV/0!</v>
      </c>
      <c r="AI66" s="67" t="e">
        <f t="shared" si="28"/>
        <v>#DIV/0!</v>
      </c>
      <c r="AJ66" s="67" t="e">
        <f t="shared" si="28"/>
        <v>#DIV/0!</v>
      </c>
      <c r="AK66" s="67" t="e">
        <f t="shared" si="28"/>
        <v>#DIV/0!</v>
      </c>
      <c r="AL66" s="67" t="e">
        <f t="shared" si="28"/>
        <v>#DIV/0!</v>
      </c>
      <c r="AM66" s="53"/>
    </row>
    <row r="67" spans="1:39" ht="14.25" customHeight="1" x14ac:dyDescent="0.2">
      <c r="A67" s="110"/>
      <c r="B67" s="122"/>
      <c r="C67" s="123"/>
      <c r="D67" s="123"/>
      <c r="E67" s="25"/>
      <c r="F67" s="25"/>
      <c r="G67" s="25"/>
      <c r="H67" s="72"/>
      <c r="I67" s="117" t="s">
        <v>90</v>
      </c>
      <c r="J67" s="117"/>
      <c r="K67" s="117"/>
      <c r="L67" s="117"/>
      <c r="M67" s="117"/>
      <c r="N67" s="117"/>
      <c r="O67" s="117"/>
      <c r="P67" s="117"/>
      <c r="Q67" s="67">
        <f>(Q58/($L$87*($Q$71-Q87)))</f>
        <v>1.1961722488038278</v>
      </c>
      <c r="R67" s="67">
        <f t="shared" si="23"/>
        <v>1.3755980861244019</v>
      </c>
      <c r="S67" s="67">
        <f t="shared" si="25"/>
        <v>0.98684210526315774</v>
      </c>
      <c r="T67" s="67">
        <f t="shared" ref="T67:AL67" si="29">(T58/($L87*(T$71-T87)))</f>
        <v>0.93984962406015038</v>
      </c>
      <c r="U67" s="67">
        <f t="shared" si="29"/>
        <v>1.1842105263157896</v>
      </c>
      <c r="V67" s="67">
        <f t="shared" si="29"/>
        <v>0.8771929824561403</v>
      </c>
      <c r="W67" s="67" t="e">
        <f t="shared" si="29"/>
        <v>#DIV/0!</v>
      </c>
      <c r="X67" s="67" t="e">
        <f t="shared" si="29"/>
        <v>#DIV/0!</v>
      </c>
      <c r="Y67" s="67" t="e">
        <f t="shared" si="29"/>
        <v>#DIV/0!</v>
      </c>
      <c r="Z67" s="67" t="e">
        <f t="shared" si="29"/>
        <v>#DIV/0!</v>
      </c>
      <c r="AA67" s="67" t="e">
        <f t="shared" si="29"/>
        <v>#DIV/0!</v>
      </c>
      <c r="AB67" s="67" t="e">
        <f t="shared" si="29"/>
        <v>#DIV/0!</v>
      </c>
      <c r="AC67" s="67" t="e">
        <f t="shared" si="29"/>
        <v>#DIV/0!</v>
      </c>
      <c r="AD67" s="67" t="e">
        <f t="shared" si="29"/>
        <v>#DIV/0!</v>
      </c>
      <c r="AE67" s="67" t="e">
        <f t="shared" si="29"/>
        <v>#DIV/0!</v>
      </c>
      <c r="AF67" s="67" t="e">
        <f t="shared" si="29"/>
        <v>#DIV/0!</v>
      </c>
      <c r="AG67" s="67" t="e">
        <f t="shared" si="29"/>
        <v>#DIV/0!</v>
      </c>
      <c r="AH67" s="67" t="e">
        <f t="shared" si="29"/>
        <v>#DIV/0!</v>
      </c>
      <c r="AI67" s="67" t="e">
        <f t="shared" si="29"/>
        <v>#DIV/0!</v>
      </c>
      <c r="AJ67" s="67" t="e">
        <f t="shared" si="29"/>
        <v>#DIV/0!</v>
      </c>
      <c r="AK67" s="67" t="e">
        <f t="shared" si="29"/>
        <v>#DIV/0!</v>
      </c>
      <c r="AL67" s="67" t="e">
        <f t="shared" si="29"/>
        <v>#DIV/0!</v>
      </c>
      <c r="AM67" s="53"/>
    </row>
    <row r="68" spans="1:39" ht="14.25" customHeight="1" x14ac:dyDescent="0.2">
      <c r="A68" s="110"/>
      <c r="B68" s="122"/>
      <c r="C68" s="123"/>
      <c r="D68" s="123"/>
      <c r="E68" s="25"/>
      <c r="F68" s="25"/>
      <c r="G68" s="25"/>
      <c r="H68" s="72"/>
      <c r="I68" s="117" t="s">
        <v>91</v>
      </c>
      <c r="J68" s="117"/>
      <c r="K68" s="117"/>
      <c r="L68" s="117"/>
      <c r="M68" s="117"/>
      <c r="N68" s="117"/>
      <c r="O68" s="117"/>
      <c r="P68" s="117"/>
      <c r="Q68" s="67">
        <f>(Q59/($L$88*($Q$71-Q88)))</f>
        <v>0.83732057416267947</v>
      </c>
      <c r="R68" s="67">
        <f t="shared" si="23"/>
        <v>0.77751196172248804</v>
      </c>
      <c r="S68" s="67">
        <f t="shared" si="25"/>
        <v>0.54824561403508765</v>
      </c>
      <c r="T68" s="67">
        <f t="shared" ref="T68:AL68" si="30">(T59/($L88*(T$71-T88)))</f>
        <v>1.1278195488721805</v>
      </c>
      <c r="U68" s="67">
        <f t="shared" si="30"/>
        <v>1.1842105263157896</v>
      </c>
      <c r="V68" s="67">
        <f t="shared" si="30"/>
        <v>0.81453634085213034</v>
      </c>
      <c r="W68" s="67" t="e">
        <f t="shared" si="30"/>
        <v>#DIV/0!</v>
      </c>
      <c r="X68" s="67" t="e">
        <f t="shared" si="30"/>
        <v>#DIV/0!</v>
      </c>
      <c r="Y68" s="67" t="e">
        <f t="shared" si="30"/>
        <v>#DIV/0!</v>
      </c>
      <c r="Z68" s="67" t="e">
        <f t="shared" si="30"/>
        <v>#DIV/0!</v>
      </c>
      <c r="AA68" s="67" t="e">
        <f t="shared" si="30"/>
        <v>#DIV/0!</v>
      </c>
      <c r="AB68" s="67" t="e">
        <f t="shared" si="30"/>
        <v>#DIV/0!</v>
      </c>
      <c r="AC68" s="67" t="e">
        <f t="shared" si="30"/>
        <v>#DIV/0!</v>
      </c>
      <c r="AD68" s="67" t="e">
        <f t="shared" si="30"/>
        <v>#DIV/0!</v>
      </c>
      <c r="AE68" s="67" t="e">
        <f t="shared" si="30"/>
        <v>#DIV/0!</v>
      </c>
      <c r="AF68" s="67" t="e">
        <f t="shared" si="30"/>
        <v>#DIV/0!</v>
      </c>
      <c r="AG68" s="67" t="e">
        <f t="shared" si="30"/>
        <v>#DIV/0!</v>
      </c>
      <c r="AH68" s="67" t="e">
        <f t="shared" si="30"/>
        <v>#DIV/0!</v>
      </c>
      <c r="AI68" s="67" t="e">
        <f t="shared" si="30"/>
        <v>#DIV/0!</v>
      </c>
      <c r="AJ68" s="67" t="e">
        <f t="shared" si="30"/>
        <v>#DIV/0!</v>
      </c>
      <c r="AK68" s="67" t="e">
        <f t="shared" si="30"/>
        <v>#DIV/0!</v>
      </c>
      <c r="AL68" s="67" t="e">
        <f t="shared" si="30"/>
        <v>#DIV/0!</v>
      </c>
      <c r="AM68" s="53"/>
    </row>
    <row r="69" spans="1:39" ht="14.25" customHeight="1" x14ac:dyDescent="0.2">
      <c r="A69" s="110"/>
      <c r="B69" s="122"/>
      <c r="C69" s="123"/>
      <c r="D69" s="123"/>
      <c r="E69" s="25"/>
      <c r="F69" s="25"/>
      <c r="G69" s="25"/>
      <c r="H69" s="72"/>
      <c r="I69" s="117" t="s">
        <v>92</v>
      </c>
      <c r="J69" s="117"/>
      <c r="K69" s="117"/>
      <c r="L69" s="117"/>
      <c r="M69" s="117"/>
      <c r="N69" s="117"/>
      <c r="O69" s="117"/>
      <c r="P69" s="117"/>
      <c r="Q69" s="67">
        <f>(Q60/($L$89*($Q$71-Q89)))</f>
        <v>1.2559808612440193</v>
      </c>
      <c r="R69" s="67">
        <f t="shared" si="23"/>
        <v>1.1961722488038278</v>
      </c>
      <c r="S69" s="67">
        <f t="shared" si="25"/>
        <v>0.54824561403508765</v>
      </c>
      <c r="T69" s="67">
        <f t="shared" ref="T69:AL69" si="31">(T60/($L89*(T$71-T89)))</f>
        <v>0.50125313283208017</v>
      </c>
      <c r="U69" s="67">
        <f t="shared" si="31"/>
        <v>0.78947368421052633</v>
      </c>
      <c r="V69" s="67">
        <f t="shared" si="31"/>
        <v>0.93984962406015038</v>
      </c>
      <c r="W69" s="67" t="e">
        <f t="shared" si="31"/>
        <v>#DIV/0!</v>
      </c>
      <c r="X69" s="67" t="e">
        <f t="shared" si="31"/>
        <v>#DIV/0!</v>
      </c>
      <c r="Y69" s="67" t="e">
        <f t="shared" si="31"/>
        <v>#DIV/0!</v>
      </c>
      <c r="Z69" s="67" t="e">
        <f t="shared" si="31"/>
        <v>#DIV/0!</v>
      </c>
      <c r="AA69" s="67" t="e">
        <f t="shared" si="31"/>
        <v>#DIV/0!</v>
      </c>
      <c r="AB69" s="67" t="e">
        <f t="shared" si="31"/>
        <v>#DIV/0!</v>
      </c>
      <c r="AC69" s="67" t="e">
        <f t="shared" si="31"/>
        <v>#DIV/0!</v>
      </c>
      <c r="AD69" s="67" t="e">
        <f t="shared" si="31"/>
        <v>#DIV/0!</v>
      </c>
      <c r="AE69" s="67" t="e">
        <f t="shared" si="31"/>
        <v>#DIV/0!</v>
      </c>
      <c r="AF69" s="67" t="e">
        <f t="shared" si="31"/>
        <v>#DIV/0!</v>
      </c>
      <c r="AG69" s="67" t="e">
        <f t="shared" si="31"/>
        <v>#DIV/0!</v>
      </c>
      <c r="AH69" s="67" t="e">
        <f t="shared" si="31"/>
        <v>#DIV/0!</v>
      </c>
      <c r="AI69" s="67" t="e">
        <f t="shared" si="31"/>
        <v>#DIV/0!</v>
      </c>
      <c r="AJ69" s="67" t="e">
        <f t="shared" si="31"/>
        <v>#DIV/0!</v>
      </c>
      <c r="AK69" s="67" t="e">
        <f t="shared" si="31"/>
        <v>#DIV/0!</v>
      </c>
      <c r="AL69" s="67" t="e">
        <f t="shared" si="31"/>
        <v>#DIV/0!</v>
      </c>
      <c r="AM69" s="53"/>
    </row>
    <row r="70" spans="1:39" ht="14.25" customHeight="1" x14ac:dyDescent="0.2">
      <c r="A70" s="110"/>
      <c r="B70" s="122"/>
      <c r="C70" s="123"/>
      <c r="D70" s="123"/>
      <c r="E70" s="25"/>
      <c r="F70" s="25"/>
      <c r="G70" s="25"/>
      <c r="H70" s="72"/>
      <c r="I70" s="117" t="s">
        <v>93</v>
      </c>
      <c r="J70" s="117"/>
      <c r="K70" s="117"/>
      <c r="L70" s="117"/>
      <c r="M70" s="117"/>
      <c r="N70" s="117"/>
      <c r="O70" s="117"/>
      <c r="P70" s="117"/>
      <c r="Q70" s="67">
        <f>(Q61/($L$90*($Q$71-Q90)))</f>
        <v>0.59808612440191389</v>
      </c>
      <c r="R70" s="67">
        <f t="shared" si="23"/>
        <v>1.1363636363636365</v>
      </c>
      <c r="S70" s="67">
        <f t="shared" si="25"/>
        <v>0.54824561403508765</v>
      </c>
      <c r="T70" s="67">
        <f t="shared" ref="T70:AL70" si="32">(T61/($L90*(T$71-T90)))</f>
        <v>1.2531328320802004</v>
      </c>
      <c r="U70" s="67">
        <f t="shared" si="32"/>
        <v>1.0526315789473684</v>
      </c>
      <c r="V70" s="67">
        <f t="shared" si="32"/>
        <v>0.8310249307479225</v>
      </c>
      <c r="W70" s="67" t="e">
        <f t="shared" si="32"/>
        <v>#DIV/0!</v>
      </c>
      <c r="X70" s="67" t="e">
        <f t="shared" si="32"/>
        <v>#DIV/0!</v>
      </c>
      <c r="Y70" s="67" t="e">
        <f t="shared" si="32"/>
        <v>#DIV/0!</v>
      </c>
      <c r="Z70" s="67" t="e">
        <f t="shared" si="32"/>
        <v>#DIV/0!</v>
      </c>
      <c r="AA70" s="67" t="e">
        <f t="shared" si="32"/>
        <v>#DIV/0!</v>
      </c>
      <c r="AB70" s="67" t="e">
        <f t="shared" si="32"/>
        <v>#DIV/0!</v>
      </c>
      <c r="AC70" s="67" t="e">
        <f t="shared" si="32"/>
        <v>#DIV/0!</v>
      </c>
      <c r="AD70" s="67" t="e">
        <f t="shared" si="32"/>
        <v>#DIV/0!</v>
      </c>
      <c r="AE70" s="67" t="e">
        <f t="shared" si="32"/>
        <v>#DIV/0!</v>
      </c>
      <c r="AF70" s="67" t="e">
        <f t="shared" si="32"/>
        <v>#DIV/0!</v>
      </c>
      <c r="AG70" s="67" t="e">
        <f t="shared" si="32"/>
        <v>#DIV/0!</v>
      </c>
      <c r="AH70" s="67" t="e">
        <f t="shared" si="32"/>
        <v>#DIV/0!</v>
      </c>
      <c r="AI70" s="67" t="e">
        <f t="shared" si="32"/>
        <v>#DIV/0!</v>
      </c>
      <c r="AJ70" s="67" t="e">
        <f t="shared" si="32"/>
        <v>#DIV/0!</v>
      </c>
      <c r="AK70" s="67" t="e">
        <f t="shared" si="32"/>
        <v>#DIV/0!</v>
      </c>
      <c r="AL70" s="67" t="e">
        <f t="shared" si="32"/>
        <v>#DIV/0!</v>
      </c>
      <c r="AM70" s="53"/>
    </row>
    <row r="71" spans="1:39" ht="14.25" customHeight="1" x14ac:dyDescent="0.2">
      <c r="A71" s="110"/>
      <c r="B71" s="124" t="s">
        <v>96</v>
      </c>
      <c r="C71" s="124"/>
      <c r="D71" s="124"/>
      <c r="E71" s="124"/>
      <c r="F71" s="124"/>
      <c r="G71" s="124"/>
      <c r="H71" s="124"/>
      <c r="I71" s="124"/>
      <c r="J71" s="124"/>
      <c r="K71" s="124"/>
      <c r="L71" s="124"/>
      <c r="M71" s="124"/>
      <c r="N71" s="124"/>
      <c r="O71" s="124"/>
      <c r="P71" s="124"/>
      <c r="Q71" s="52">
        <v>22</v>
      </c>
      <c r="R71" s="52">
        <v>22</v>
      </c>
      <c r="S71" s="52">
        <v>20</v>
      </c>
      <c r="T71" s="52">
        <v>21</v>
      </c>
      <c r="U71" s="52">
        <v>20</v>
      </c>
      <c r="V71" s="52">
        <v>21</v>
      </c>
      <c r="W71" s="52"/>
      <c r="X71" s="52"/>
      <c r="Y71" s="52"/>
      <c r="Z71" s="52"/>
      <c r="AA71" s="52"/>
      <c r="AB71" s="52"/>
      <c r="AC71" s="52"/>
      <c r="AD71" s="52"/>
      <c r="AE71" s="52"/>
      <c r="AF71" s="52"/>
      <c r="AG71" s="52"/>
      <c r="AH71" s="52"/>
      <c r="AI71" s="52"/>
      <c r="AJ71" s="52"/>
      <c r="AK71" s="52"/>
      <c r="AL71" s="52"/>
      <c r="AM71" s="53"/>
    </row>
    <row r="72" spans="1:39" ht="15.75" customHeight="1" x14ac:dyDescent="0.2">
      <c r="A72" s="110"/>
      <c r="B72" s="125">
        <v>19</v>
      </c>
      <c r="C72" s="99" t="s">
        <v>97</v>
      </c>
      <c r="D72" s="99" t="s">
        <v>98</v>
      </c>
      <c r="E72" s="99" t="s">
        <v>17</v>
      </c>
      <c r="F72" s="99" t="s">
        <v>18</v>
      </c>
      <c r="G72" s="99" t="s">
        <v>62</v>
      </c>
      <c r="H72" s="126" t="s">
        <v>99</v>
      </c>
      <c r="I72" s="126"/>
      <c r="J72" s="126"/>
      <c r="K72" s="126"/>
      <c r="L72" s="127">
        <v>15</v>
      </c>
      <c r="M72" s="127"/>
      <c r="N72" s="115" t="s">
        <v>63</v>
      </c>
      <c r="O72" s="115"/>
      <c r="P72" s="115"/>
      <c r="Q72" s="63">
        <v>5</v>
      </c>
      <c r="R72" s="52">
        <v>13</v>
      </c>
      <c r="S72" s="52">
        <v>16</v>
      </c>
      <c r="T72" s="63">
        <v>4</v>
      </c>
      <c r="U72" s="52">
        <v>5</v>
      </c>
      <c r="V72" s="52">
        <v>7</v>
      </c>
      <c r="W72" s="63"/>
      <c r="X72" s="52"/>
      <c r="Y72" s="52"/>
      <c r="Z72" s="63"/>
      <c r="AA72" s="52"/>
      <c r="AB72" s="52"/>
      <c r="AC72" s="63"/>
      <c r="AD72" s="52"/>
      <c r="AE72" s="52"/>
      <c r="AF72" s="63"/>
      <c r="AG72" s="52"/>
      <c r="AH72" s="52"/>
      <c r="AI72" s="52"/>
      <c r="AJ72" s="63"/>
      <c r="AK72" s="52"/>
      <c r="AL72" s="52"/>
      <c r="AM72" s="101"/>
    </row>
    <row r="73" spans="1:39" ht="15.75" customHeight="1" x14ac:dyDescent="0.2">
      <c r="A73" s="110"/>
      <c r="B73" s="125"/>
      <c r="C73" s="99"/>
      <c r="D73" s="99"/>
      <c r="E73" s="99"/>
      <c r="F73" s="99"/>
      <c r="G73" s="99"/>
      <c r="H73" s="126" t="s">
        <v>99</v>
      </c>
      <c r="I73" s="126"/>
      <c r="J73" s="126"/>
      <c r="K73" s="126"/>
      <c r="L73" s="127">
        <v>15</v>
      </c>
      <c r="M73" s="127"/>
      <c r="N73" s="115" t="s">
        <v>64</v>
      </c>
      <c r="O73" s="115"/>
      <c r="P73" s="115"/>
      <c r="Q73" s="63">
        <v>5</v>
      </c>
      <c r="R73" s="52">
        <v>13</v>
      </c>
      <c r="S73" s="52">
        <v>8</v>
      </c>
      <c r="T73" s="63">
        <v>4</v>
      </c>
      <c r="U73" s="52">
        <v>4</v>
      </c>
      <c r="V73" s="52">
        <v>7</v>
      </c>
      <c r="W73" s="63"/>
      <c r="X73" s="52"/>
      <c r="Y73" s="52"/>
      <c r="Z73" s="63"/>
      <c r="AA73" s="52"/>
      <c r="AB73" s="52"/>
      <c r="AC73" s="63"/>
      <c r="AD73" s="52"/>
      <c r="AE73" s="52"/>
      <c r="AF73" s="63"/>
      <c r="AG73" s="52"/>
      <c r="AH73" s="52"/>
      <c r="AI73" s="52"/>
      <c r="AJ73" s="63"/>
      <c r="AK73" s="52"/>
      <c r="AL73" s="52"/>
      <c r="AM73" s="101"/>
    </row>
    <row r="74" spans="1:39" ht="15.75" customHeight="1" x14ac:dyDescent="0.2">
      <c r="A74" s="110"/>
      <c r="B74" s="125"/>
      <c r="C74" s="99"/>
      <c r="D74" s="99"/>
      <c r="E74" s="99"/>
      <c r="F74" s="99"/>
      <c r="G74" s="99"/>
      <c r="H74" s="126" t="s">
        <v>99</v>
      </c>
      <c r="I74" s="126"/>
      <c r="J74" s="126"/>
      <c r="K74" s="126"/>
      <c r="L74" s="127">
        <v>15</v>
      </c>
      <c r="M74" s="127"/>
      <c r="N74" s="115" t="s">
        <v>65</v>
      </c>
      <c r="O74" s="115"/>
      <c r="P74" s="115"/>
      <c r="Q74" s="63">
        <v>5</v>
      </c>
      <c r="R74" s="52">
        <v>13</v>
      </c>
      <c r="S74" s="52">
        <v>8</v>
      </c>
      <c r="T74" s="63">
        <v>6</v>
      </c>
      <c r="U74" s="52">
        <v>4</v>
      </c>
      <c r="V74" s="52">
        <v>8</v>
      </c>
      <c r="W74" s="63"/>
      <c r="X74" s="52"/>
      <c r="Y74" s="52"/>
      <c r="Z74" s="63"/>
      <c r="AA74" s="52"/>
      <c r="AB74" s="52"/>
      <c r="AC74" s="63"/>
      <c r="AD74" s="52"/>
      <c r="AE74" s="52"/>
      <c r="AF74" s="63"/>
      <c r="AG74" s="52"/>
      <c r="AH74" s="52"/>
      <c r="AI74" s="52"/>
      <c r="AJ74" s="63"/>
      <c r="AK74" s="52"/>
      <c r="AL74" s="52"/>
      <c r="AM74" s="101"/>
    </row>
    <row r="75" spans="1:39" ht="15.75" customHeight="1" x14ac:dyDescent="0.2">
      <c r="A75" s="110"/>
      <c r="B75" s="125"/>
      <c r="C75" s="99"/>
      <c r="D75" s="99"/>
      <c r="E75" s="99"/>
      <c r="F75" s="99"/>
      <c r="G75" s="99"/>
      <c r="H75" s="126" t="s">
        <v>99</v>
      </c>
      <c r="I75" s="126"/>
      <c r="J75" s="126"/>
      <c r="K75" s="126"/>
      <c r="L75" s="127">
        <v>15</v>
      </c>
      <c r="M75" s="127"/>
      <c r="N75" s="115" t="s">
        <v>66</v>
      </c>
      <c r="O75" s="115"/>
      <c r="P75" s="115"/>
      <c r="Q75" s="63">
        <v>5</v>
      </c>
      <c r="R75" s="52">
        <v>13</v>
      </c>
      <c r="S75" s="52">
        <v>8</v>
      </c>
      <c r="T75" s="63">
        <v>4</v>
      </c>
      <c r="U75" s="52">
        <v>8</v>
      </c>
      <c r="V75" s="52">
        <v>6</v>
      </c>
      <c r="W75" s="63"/>
      <c r="X75" s="52"/>
      <c r="Y75" s="52"/>
      <c r="Z75" s="63"/>
      <c r="AA75" s="52"/>
      <c r="AB75" s="52"/>
      <c r="AC75" s="63"/>
      <c r="AD75" s="52"/>
      <c r="AE75" s="52"/>
      <c r="AF75" s="63"/>
      <c r="AG75" s="52"/>
      <c r="AH75" s="52"/>
      <c r="AI75" s="52"/>
      <c r="AJ75" s="63"/>
      <c r="AK75" s="52"/>
      <c r="AL75" s="52"/>
      <c r="AM75" s="53"/>
    </row>
    <row r="76" spans="1:39" ht="15.75" customHeight="1" x14ac:dyDescent="0.2">
      <c r="A76" s="110"/>
      <c r="B76" s="125"/>
      <c r="C76" s="99"/>
      <c r="D76" s="99"/>
      <c r="E76" s="99"/>
      <c r="F76" s="99"/>
      <c r="G76" s="99"/>
      <c r="H76" s="126" t="s">
        <v>99</v>
      </c>
      <c r="I76" s="126"/>
      <c r="J76" s="126"/>
      <c r="K76" s="126"/>
      <c r="L76" s="127">
        <v>15</v>
      </c>
      <c r="M76" s="127"/>
      <c r="N76" s="115" t="s">
        <v>67</v>
      </c>
      <c r="O76" s="115"/>
      <c r="P76" s="115"/>
      <c r="Q76" s="63">
        <v>5</v>
      </c>
      <c r="R76" s="52">
        <v>13</v>
      </c>
      <c r="S76" s="52">
        <v>8</v>
      </c>
      <c r="T76" s="63">
        <v>4</v>
      </c>
      <c r="U76" s="52">
        <v>5</v>
      </c>
      <c r="V76" s="52">
        <v>7</v>
      </c>
      <c r="W76" s="63"/>
      <c r="X76" s="52"/>
      <c r="Y76" s="52"/>
      <c r="Z76" s="63"/>
      <c r="AA76" s="52"/>
      <c r="AB76" s="52"/>
      <c r="AC76" s="63"/>
      <c r="AD76" s="52"/>
      <c r="AE76" s="52"/>
      <c r="AF76" s="63"/>
      <c r="AG76" s="52"/>
      <c r="AH76" s="52"/>
      <c r="AI76" s="52"/>
      <c r="AJ76" s="63"/>
      <c r="AK76" s="52"/>
      <c r="AL76" s="52"/>
      <c r="AM76" s="53"/>
    </row>
    <row r="77" spans="1:39" ht="15.75" customHeight="1" x14ac:dyDescent="0.2">
      <c r="A77" s="110"/>
      <c r="B77" s="125"/>
      <c r="C77" s="99"/>
      <c r="D77" s="99"/>
      <c r="E77" s="99"/>
      <c r="F77" s="99"/>
      <c r="G77" s="99"/>
      <c r="H77" s="126" t="s">
        <v>99</v>
      </c>
      <c r="I77" s="126"/>
      <c r="J77" s="126"/>
      <c r="K77" s="126"/>
      <c r="L77" s="127">
        <v>15</v>
      </c>
      <c r="M77" s="127"/>
      <c r="N77" s="115" t="s">
        <v>68</v>
      </c>
      <c r="O77" s="115"/>
      <c r="P77" s="115"/>
      <c r="Q77" s="63">
        <v>5</v>
      </c>
      <c r="R77" s="52">
        <v>13</v>
      </c>
      <c r="S77" s="52">
        <v>8</v>
      </c>
      <c r="T77" s="63">
        <v>7</v>
      </c>
      <c r="U77" s="52">
        <v>4</v>
      </c>
      <c r="V77" s="52">
        <v>6</v>
      </c>
      <c r="W77" s="63"/>
      <c r="X77" s="52"/>
      <c r="Y77" s="52"/>
      <c r="Z77" s="63"/>
      <c r="AA77" s="52"/>
      <c r="AB77" s="52"/>
      <c r="AC77" s="63"/>
      <c r="AD77" s="52"/>
      <c r="AE77" s="52"/>
      <c r="AF77" s="63"/>
      <c r="AG77" s="52"/>
      <c r="AH77" s="52"/>
      <c r="AI77" s="52"/>
      <c r="AJ77" s="63"/>
      <c r="AK77" s="52"/>
      <c r="AL77" s="52"/>
      <c r="AM77" s="53"/>
    </row>
    <row r="78" spans="1:39" ht="15.75" customHeight="1" x14ac:dyDescent="0.2">
      <c r="A78" s="110"/>
      <c r="B78" s="125"/>
      <c r="C78" s="99"/>
      <c r="D78" s="99"/>
      <c r="E78" s="99"/>
      <c r="F78" s="99"/>
      <c r="G78" s="99"/>
      <c r="H78" s="126" t="s">
        <v>99</v>
      </c>
      <c r="I78" s="126"/>
      <c r="J78" s="126"/>
      <c r="K78" s="126"/>
      <c r="L78" s="127">
        <v>15</v>
      </c>
      <c r="M78" s="127"/>
      <c r="N78" s="115" t="s">
        <v>69</v>
      </c>
      <c r="O78" s="115"/>
      <c r="P78" s="115"/>
      <c r="Q78" s="63">
        <v>5</v>
      </c>
      <c r="R78" s="52">
        <v>13</v>
      </c>
      <c r="S78" s="52">
        <v>8</v>
      </c>
      <c r="T78" s="63">
        <v>4</v>
      </c>
      <c r="U78" s="52">
        <v>6</v>
      </c>
      <c r="V78" s="52">
        <v>6</v>
      </c>
      <c r="W78" s="63"/>
      <c r="X78" s="52"/>
      <c r="Y78" s="52"/>
      <c r="Z78" s="63"/>
      <c r="AA78" s="52"/>
      <c r="AB78" s="52"/>
      <c r="AC78" s="63"/>
      <c r="AD78" s="52"/>
      <c r="AE78" s="52"/>
      <c r="AF78" s="63"/>
      <c r="AG78" s="52"/>
      <c r="AH78" s="52"/>
      <c r="AI78" s="52"/>
      <c r="AJ78" s="63"/>
      <c r="AK78" s="52"/>
      <c r="AL78" s="52"/>
      <c r="AM78" s="53"/>
    </row>
    <row r="79" spans="1:39" ht="15.75" customHeight="1" x14ac:dyDescent="0.2">
      <c r="A79" s="110"/>
      <c r="B79" s="125"/>
      <c r="C79" s="99"/>
      <c r="D79" s="99"/>
      <c r="E79" s="99"/>
      <c r="F79" s="99"/>
      <c r="G79" s="99"/>
      <c r="H79" s="126" t="s">
        <v>99</v>
      </c>
      <c r="I79" s="126"/>
      <c r="J79" s="126"/>
      <c r="K79" s="126"/>
      <c r="L79" s="127">
        <v>15</v>
      </c>
      <c r="M79" s="127"/>
      <c r="N79" s="115" t="s">
        <v>70</v>
      </c>
      <c r="O79" s="115"/>
      <c r="P79" s="115"/>
      <c r="Q79" s="63">
        <v>5</v>
      </c>
      <c r="R79" s="52">
        <v>13</v>
      </c>
      <c r="S79" s="52">
        <v>10</v>
      </c>
      <c r="T79" s="63">
        <v>4</v>
      </c>
      <c r="U79" s="52">
        <v>4</v>
      </c>
      <c r="V79" s="52">
        <v>6</v>
      </c>
      <c r="W79" s="63"/>
      <c r="X79" s="52"/>
      <c r="Y79" s="52"/>
      <c r="Z79" s="63"/>
      <c r="AA79" s="52"/>
      <c r="AB79" s="52"/>
      <c r="AC79" s="63"/>
      <c r="AD79" s="52"/>
      <c r="AE79" s="52"/>
      <c r="AF79" s="63"/>
      <c r="AG79" s="52"/>
      <c r="AH79" s="52"/>
      <c r="AI79" s="52"/>
      <c r="AJ79" s="63"/>
      <c r="AK79" s="52"/>
      <c r="AL79" s="52"/>
      <c r="AM79" s="53"/>
    </row>
    <row r="80" spans="1:39" ht="15.75" customHeight="1" x14ac:dyDescent="0.2">
      <c r="A80" s="110"/>
      <c r="B80" s="125"/>
      <c r="C80" s="99"/>
      <c r="D80" s="99"/>
      <c r="E80" s="99"/>
      <c r="F80" s="99"/>
      <c r="G80" s="99"/>
      <c r="H80" s="126" t="s">
        <v>99</v>
      </c>
      <c r="I80" s="126"/>
      <c r="J80" s="126"/>
      <c r="K80" s="126"/>
      <c r="L80" s="127">
        <v>15</v>
      </c>
      <c r="M80" s="127"/>
      <c r="N80" s="115" t="s">
        <v>71</v>
      </c>
      <c r="O80" s="115"/>
      <c r="P80" s="115"/>
      <c r="Q80" s="63"/>
      <c r="R80" s="52"/>
      <c r="S80" s="52"/>
      <c r="T80" s="63"/>
      <c r="U80" s="52"/>
      <c r="V80" s="52">
        <v>6</v>
      </c>
      <c r="W80" s="63"/>
      <c r="X80" s="52"/>
      <c r="Y80" s="52"/>
      <c r="Z80" s="63"/>
      <c r="AA80" s="52"/>
      <c r="AB80" s="52"/>
      <c r="AC80" s="63"/>
      <c r="AD80" s="52"/>
      <c r="AE80" s="52"/>
      <c r="AF80" s="63"/>
      <c r="AG80" s="52"/>
      <c r="AH80" s="52"/>
      <c r="AI80" s="52"/>
      <c r="AJ80" s="63"/>
      <c r="AK80" s="52"/>
      <c r="AL80" s="52"/>
      <c r="AM80" s="53"/>
    </row>
    <row r="81" spans="1:39" ht="15.75" customHeight="1" x14ac:dyDescent="0.2">
      <c r="A81" s="110"/>
      <c r="B81" s="125"/>
      <c r="C81" s="99"/>
      <c r="D81" s="99"/>
      <c r="E81" s="99"/>
      <c r="F81" s="99"/>
      <c r="G81" s="99"/>
      <c r="H81" s="126" t="s">
        <v>99</v>
      </c>
      <c r="I81" s="126"/>
      <c r="J81" s="126"/>
      <c r="K81" s="126"/>
      <c r="L81" s="127">
        <v>15</v>
      </c>
      <c r="M81" s="127"/>
      <c r="N81" s="115" t="s">
        <v>72</v>
      </c>
      <c r="O81" s="115"/>
      <c r="P81" s="115"/>
      <c r="Q81" s="63"/>
      <c r="R81" s="52"/>
      <c r="S81" s="52"/>
      <c r="T81" s="63"/>
      <c r="U81" s="52">
        <v>1</v>
      </c>
      <c r="V81" s="52">
        <v>6</v>
      </c>
      <c r="W81" s="63"/>
      <c r="X81" s="52"/>
      <c r="Y81" s="52"/>
      <c r="Z81" s="63"/>
      <c r="AA81" s="52"/>
      <c r="AB81" s="52"/>
      <c r="AC81" s="63"/>
      <c r="AD81" s="52"/>
      <c r="AE81" s="52"/>
      <c r="AF81" s="63"/>
      <c r="AG81" s="52"/>
      <c r="AH81" s="52"/>
      <c r="AI81" s="52"/>
      <c r="AJ81" s="63"/>
      <c r="AK81" s="52"/>
      <c r="AL81" s="52"/>
      <c r="AM81" s="53"/>
    </row>
    <row r="82" spans="1:39" ht="15.75" customHeight="1" x14ac:dyDescent="0.2">
      <c r="A82" s="110"/>
      <c r="B82" s="125"/>
      <c r="C82" s="99"/>
      <c r="D82" s="99"/>
      <c r="E82" s="99"/>
      <c r="F82" s="99"/>
      <c r="G82" s="99"/>
      <c r="H82" s="126" t="s">
        <v>99</v>
      </c>
      <c r="I82" s="126"/>
      <c r="J82" s="126"/>
      <c r="K82" s="126"/>
      <c r="L82" s="127">
        <v>15</v>
      </c>
      <c r="M82" s="127"/>
      <c r="N82" s="115" t="s">
        <v>73</v>
      </c>
      <c r="O82" s="115"/>
      <c r="P82" s="115"/>
      <c r="Q82" s="63"/>
      <c r="R82" s="52"/>
      <c r="S82" s="52"/>
      <c r="T82" s="63"/>
      <c r="U82" s="52"/>
      <c r="V82" s="52"/>
      <c r="W82" s="63"/>
      <c r="X82" s="52"/>
      <c r="Y82" s="52"/>
      <c r="Z82" s="63"/>
      <c r="AA82" s="52"/>
      <c r="AB82" s="52"/>
      <c r="AC82" s="63"/>
      <c r="AD82" s="52"/>
      <c r="AE82" s="52"/>
      <c r="AF82" s="63"/>
      <c r="AG82" s="52"/>
      <c r="AH82" s="52"/>
      <c r="AI82" s="52"/>
      <c r="AJ82" s="63"/>
      <c r="AK82" s="52"/>
      <c r="AL82" s="52"/>
      <c r="AM82" s="53"/>
    </row>
    <row r="83" spans="1:39" ht="15.75" customHeight="1" x14ac:dyDescent="0.2">
      <c r="A83" s="110"/>
      <c r="B83" s="125"/>
      <c r="C83" s="99"/>
      <c r="D83" s="99"/>
      <c r="E83" s="99"/>
      <c r="F83" s="99"/>
      <c r="G83" s="99"/>
      <c r="H83" s="126" t="s">
        <v>99</v>
      </c>
      <c r="I83" s="126"/>
      <c r="J83" s="126"/>
      <c r="K83" s="126"/>
      <c r="L83" s="128">
        <v>0.76</v>
      </c>
      <c r="M83" s="128"/>
      <c r="N83" s="115" t="s">
        <v>86</v>
      </c>
      <c r="O83" s="115"/>
      <c r="P83" s="115"/>
      <c r="Q83" s="63"/>
      <c r="R83" s="52"/>
      <c r="S83" s="52">
        <v>8</v>
      </c>
      <c r="T83" s="63"/>
      <c r="U83" s="52">
        <v>3</v>
      </c>
      <c r="V83" s="52"/>
      <c r="W83" s="63"/>
      <c r="X83" s="52"/>
      <c r="Y83" s="52"/>
      <c r="Z83" s="63"/>
      <c r="AA83" s="52"/>
      <c r="AB83" s="52"/>
      <c r="AC83" s="63"/>
      <c r="AD83" s="52"/>
      <c r="AE83" s="52"/>
      <c r="AF83" s="63"/>
      <c r="AG83" s="52"/>
      <c r="AH83" s="52"/>
      <c r="AI83" s="52"/>
      <c r="AJ83" s="63"/>
      <c r="AK83" s="52"/>
      <c r="AL83" s="52"/>
      <c r="AM83" s="53"/>
    </row>
    <row r="84" spans="1:39" ht="15.75" customHeight="1" x14ac:dyDescent="0.2">
      <c r="A84" s="110"/>
      <c r="B84" s="125"/>
      <c r="C84" s="99"/>
      <c r="D84" s="99"/>
      <c r="E84" s="99"/>
      <c r="F84" s="99"/>
      <c r="G84" s="99"/>
      <c r="H84" s="126" t="s">
        <v>99</v>
      </c>
      <c r="I84" s="126"/>
      <c r="J84" s="126"/>
      <c r="K84" s="126"/>
      <c r="L84" s="128">
        <v>0.76</v>
      </c>
      <c r="M84" s="128"/>
      <c r="N84" s="115" t="s">
        <v>87</v>
      </c>
      <c r="O84" s="115"/>
      <c r="P84" s="115"/>
      <c r="Q84" s="63">
        <v>8</v>
      </c>
      <c r="R84" s="52"/>
      <c r="S84" s="52">
        <v>8</v>
      </c>
      <c r="T84" s="63"/>
      <c r="U84" s="52"/>
      <c r="V84" s="52"/>
      <c r="W84" s="63"/>
      <c r="X84" s="52"/>
      <c r="Y84" s="52"/>
      <c r="Z84" s="63"/>
      <c r="AA84" s="52"/>
      <c r="AB84" s="52"/>
      <c r="AC84" s="63"/>
      <c r="AD84" s="52"/>
      <c r="AE84" s="52"/>
      <c r="AF84" s="63"/>
      <c r="AG84" s="52"/>
      <c r="AH84" s="52"/>
      <c r="AI84" s="52"/>
      <c r="AJ84" s="63"/>
      <c r="AK84" s="52"/>
      <c r="AL84" s="52"/>
      <c r="AM84" s="53"/>
    </row>
    <row r="85" spans="1:39" ht="15.75" customHeight="1" x14ac:dyDescent="0.2">
      <c r="A85" s="110"/>
      <c r="B85" s="125"/>
      <c r="C85" s="99"/>
      <c r="D85" s="99"/>
      <c r="E85" s="99"/>
      <c r="F85" s="99"/>
      <c r="G85" s="99"/>
      <c r="H85" s="126" t="s">
        <v>99</v>
      </c>
      <c r="I85" s="126"/>
      <c r="J85" s="126"/>
      <c r="K85" s="126"/>
      <c r="L85" s="128">
        <v>0.76</v>
      </c>
      <c r="M85" s="128"/>
      <c r="N85" s="115" t="s">
        <v>88</v>
      </c>
      <c r="O85" s="115"/>
      <c r="P85" s="115"/>
      <c r="Q85" s="63"/>
      <c r="R85" s="52"/>
      <c r="S85" s="52">
        <v>8</v>
      </c>
      <c r="T85" s="63"/>
      <c r="U85" s="52"/>
      <c r="V85" s="52"/>
      <c r="W85" s="63"/>
      <c r="X85" s="52"/>
      <c r="Y85" s="52"/>
      <c r="Z85" s="63"/>
      <c r="AA85" s="52"/>
      <c r="AB85" s="52"/>
      <c r="AC85" s="63"/>
      <c r="AD85" s="52"/>
      <c r="AE85" s="52"/>
      <c r="AF85" s="63"/>
      <c r="AG85" s="52"/>
      <c r="AH85" s="52"/>
      <c r="AI85" s="52"/>
      <c r="AJ85" s="63"/>
      <c r="AK85" s="52"/>
      <c r="AL85" s="52"/>
      <c r="AM85" s="53"/>
    </row>
    <row r="86" spans="1:39" ht="15.75" customHeight="1" x14ac:dyDescent="0.2">
      <c r="A86" s="110"/>
      <c r="B86" s="125"/>
      <c r="C86" s="99"/>
      <c r="D86" s="99"/>
      <c r="E86" s="25"/>
      <c r="F86" s="25"/>
      <c r="G86" s="25"/>
      <c r="H86" s="126" t="s">
        <v>99</v>
      </c>
      <c r="I86" s="126"/>
      <c r="J86" s="126"/>
      <c r="K86" s="126"/>
      <c r="L86" s="128">
        <v>0.76</v>
      </c>
      <c r="M86" s="128"/>
      <c r="N86" s="115" t="s">
        <v>89</v>
      </c>
      <c r="O86" s="115"/>
      <c r="P86" s="115"/>
      <c r="Q86" s="63"/>
      <c r="R86" s="52">
        <v>1</v>
      </c>
      <c r="S86" s="52">
        <v>8</v>
      </c>
      <c r="T86" s="63"/>
      <c r="U86" s="52"/>
      <c r="V86" s="52"/>
      <c r="W86" s="63"/>
      <c r="X86" s="52"/>
      <c r="Y86" s="52"/>
      <c r="Z86" s="63"/>
      <c r="AA86" s="52"/>
      <c r="AB86" s="52"/>
      <c r="AC86" s="63"/>
      <c r="AD86" s="52"/>
      <c r="AE86" s="52"/>
      <c r="AF86" s="63"/>
      <c r="AG86" s="52"/>
      <c r="AH86" s="52"/>
      <c r="AI86" s="52"/>
      <c r="AJ86" s="63"/>
      <c r="AK86" s="52"/>
      <c r="AL86" s="52"/>
      <c r="AM86" s="53"/>
    </row>
    <row r="87" spans="1:39" ht="15.75" customHeight="1" x14ac:dyDescent="0.2">
      <c r="A87" s="110"/>
      <c r="B87" s="125"/>
      <c r="C87" s="99"/>
      <c r="D87" s="99"/>
      <c r="E87" s="25"/>
      <c r="F87" s="25"/>
      <c r="G87" s="25"/>
      <c r="H87" s="126" t="s">
        <v>99</v>
      </c>
      <c r="I87" s="126"/>
      <c r="J87" s="126"/>
      <c r="K87" s="126"/>
      <c r="L87" s="128">
        <v>0.76</v>
      </c>
      <c r="M87" s="128"/>
      <c r="N87" s="115" t="s">
        <v>90</v>
      </c>
      <c r="O87" s="115"/>
      <c r="P87" s="115"/>
      <c r="Q87" s="63"/>
      <c r="R87" s="52"/>
      <c r="S87" s="52">
        <v>8</v>
      </c>
      <c r="T87" s="63"/>
      <c r="U87" s="52"/>
      <c r="V87" s="52"/>
      <c r="W87" s="63"/>
      <c r="X87" s="52"/>
      <c r="Y87" s="52"/>
      <c r="Z87" s="63"/>
      <c r="AA87" s="52"/>
      <c r="AB87" s="52"/>
      <c r="AC87" s="63"/>
      <c r="AD87" s="52"/>
      <c r="AE87" s="52"/>
      <c r="AF87" s="63"/>
      <c r="AG87" s="52"/>
      <c r="AH87" s="52"/>
      <c r="AI87" s="52"/>
      <c r="AJ87" s="63"/>
      <c r="AK87" s="52"/>
      <c r="AL87" s="52"/>
      <c r="AM87" s="53"/>
    </row>
    <row r="88" spans="1:39" ht="15.75" customHeight="1" x14ac:dyDescent="0.2">
      <c r="A88" s="110"/>
      <c r="B88" s="125"/>
      <c r="C88" s="99"/>
      <c r="D88" s="99"/>
      <c r="E88" s="25"/>
      <c r="F88" s="25"/>
      <c r="G88" s="25"/>
      <c r="H88" s="126" t="s">
        <v>99</v>
      </c>
      <c r="I88" s="126"/>
      <c r="J88" s="126"/>
      <c r="K88" s="126"/>
      <c r="L88" s="128">
        <v>0.76</v>
      </c>
      <c r="M88" s="128"/>
      <c r="N88" s="115" t="s">
        <v>91</v>
      </c>
      <c r="O88" s="115"/>
      <c r="P88" s="115"/>
      <c r="Q88" s="63"/>
      <c r="R88" s="52"/>
      <c r="S88" s="52">
        <v>8</v>
      </c>
      <c r="T88" s="63"/>
      <c r="U88" s="52"/>
      <c r="V88" s="52"/>
      <c r="W88" s="63"/>
      <c r="X88" s="52"/>
      <c r="Y88" s="52"/>
      <c r="Z88" s="63"/>
      <c r="AA88" s="52"/>
      <c r="AB88" s="52"/>
      <c r="AC88" s="63"/>
      <c r="AD88" s="52"/>
      <c r="AE88" s="52"/>
      <c r="AF88" s="63"/>
      <c r="AG88" s="52"/>
      <c r="AH88" s="52"/>
      <c r="AI88" s="52"/>
      <c r="AJ88" s="63"/>
      <c r="AK88" s="52"/>
      <c r="AL88" s="52"/>
      <c r="AM88" s="53"/>
    </row>
    <row r="89" spans="1:39" ht="15.75" customHeight="1" x14ac:dyDescent="0.2">
      <c r="A89" s="110"/>
      <c r="B89" s="125"/>
      <c r="C89" s="99"/>
      <c r="D89" s="99"/>
      <c r="E89" s="25"/>
      <c r="F89" s="25"/>
      <c r="G89" s="25"/>
      <c r="H89" s="126" t="s">
        <v>99</v>
      </c>
      <c r="I89" s="126"/>
      <c r="J89" s="126"/>
      <c r="K89" s="126"/>
      <c r="L89" s="128">
        <v>0.76</v>
      </c>
      <c r="M89" s="128"/>
      <c r="N89" s="115" t="s">
        <v>92</v>
      </c>
      <c r="O89" s="115"/>
      <c r="P89" s="115"/>
      <c r="Q89" s="63"/>
      <c r="R89" s="52"/>
      <c r="S89" s="52">
        <v>8</v>
      </c>
      <c r="T89" s="63"/>
      <c r="U89" s="52"/>
      <c r="V89" s="52"/>
      <c r="W89" s="63"/>
      <c r="X89" s="52"/>
      <c r="Y89" s="52"/>
      <c r="Z89" s="63"/>
      <c r="AA89" s="52"/>
      <c r="AB89" s="52"/>
      <c r="AC89" s="63"/>
      <c r="AD89" s="52"/>
      <c r="AE89" s="52"/>
      <c r="AF89" s="63"/>
      <c r="AG89" s="52"/>
      <c r="AH89" s="52"/>
      <c r="AI89" s="52"/>
      <c r="AJ89" s="63"/>
      <c r="AK89" s="52"/>
      <c r="AL89" s="52"/>
      <c r="AM89" s="53"/>
    </row>
    <row r="90" spans="1:39" ht="15.75" customHeight="1" x14ac:dyDescent="0.2">
      <c r="A90" s="110"/>
      <c r="B90" s="125"/>
      <c r="C90" s="99"/>
      <c r="D90" s="99"/>
      <c r="E90" s="25"/>
      <c r="F90" s="25"/>
      <c r="G90" s="25"/>
      <c r="H90" s="126" t="s">
        <v>99</v>
      </c>
      <c r="I90" s="126"/>
      <c r="J90" s="126"/>
      <c r="K90" s="126"/>
      <c r="L90" s="128">
        <v>0.76</v>
      </c>
      <c r="M90" s="128"/>
      <c r="N90" s="115" t="s">
        <v>93</v>
      </c>
      <c r="O90" s="115"/>
      <c r="P90" s="115"/>
      <c r="Q90" s="63"/>
      <c r="R90" s="52"/>
      <c r="S90" s="52">
        <v>8</v>
      </c>
      <c r="T90" s="63"/>
      <c r="U90" s="52"/>
      <c r="V90" s="52">
        <v>2</v>
      </c>
      <c r="W90" s="63"/>
      <c r="X90" s="52"/>
      <c r="Y90" s="52"/>
      <c r="Z90" s="63"/>
      <c r="AA90" s="52"/>
      <c r="AB90" s="52"/>
      <c r="AC90" s="63"/>
      <c r="AD90" s="52"/>
      <c r="AE90" s="52"/>
      <c r="AF90" s="63"/>
      <c r="AG90" s="52"/>
      <c r="AH90" s="52"/>
      <c r="AI90" s="52"/>
      <c r="AJ90" s="63"/>
      <c r="AK90" s="52"/>
      <c r="AL90" s="52"/>
      <c r="AM90" s="53"/>
    </row>
  </sheetData>
  <mergeCells count="237">
    <mergeCell ref="H90:K90"/>
    <mergeCell ref="L90:M90"/>
    <mergeCell ref="N90:P90"/>
    <mergeCell ref="H87:K87"/>
    <mergeCell ref="L87:M87"/>
    <mergeCell ref="N87:P87"/>
    <mergeCell ref="H88:K88"/>
    <mergeCell ref="L88:M88"/>
    <mergeCell ref="N88:P88"/>
    <mergeCell ref="H89:K89"/>
    <mergeCell ref="L89:M89"/>
    <mergeCell ref="N89:P89"/>
    <mergeCell ref="H84:K84"/>
    <mergeCell ref="L84:M84"/>
    <mergeCell ref="N84:P84"/>
    <mergeCell ref="H85:K85"/>
    <mergeCell ref="L85:M85"/>
    <mergeCell ref="N85:P85"/>
    <mergeCell ref="H86:K86"/>
    <mergeCell ref="L86:M86"/>
    <mergeCell ref="N86:P86"/>
    <mergeCell ref="N80:P80"/>
    <mergeCell ref="H81:K81"/>
    <mergeCell ref="L81:M81"/>
    <mergeCell ref="N81:P81"/>
    <mergeCell ref="H82:K82"/>
    <mergeCell ref="L82:M82"/>
    <mergeCell ref="N82:P82"/>
    <mergeCell ref="H83:K83"/>
    <mergeCell ref="L83:M83"/>
    <mergeCell ref="N83:P83"/>
    <mergeCell ref="AM72:AM74"/>
    <mergeCell ref="H73:K73"/>
    <mergeCell ref="L73:M73"/>
    <mergeCell ref="N73:P73"/>
    <mergeCell ref="H74:K74"/>
    <mergeCell ref="L74:M74"/>
    <mergeCell ref="N74:P74"/>
    <mergeCell ref="H75:K75"/>
    <mergeCell ref="L75:M75"/>
    <mergeCell ref="N75:P75"/>
    <mergeCell ref="B71:P71"/>
    <mergeCell ref="B72:B90"/>
    <mergeCell ref="C72:C90"/>
    <mergeCell ref="D72:D90"/>
    <mergeCell ref="E72:E85"/>
    <mergeCell ref="F72:F85"/>
    <mergeCell ref="G72:G85"/>
    <mergeCell ref="H72:K72"/>
    <mergeCell ref="L72:M72"/>
    <mergeCell ref="N72:P72"/>
    <mergeCell ref="H76:K76"/>
    <mergeCell ref="L76:M76"/>
    <mergeCell ref="N76:P76"/>
    <mergeCell ref="H77:K77"/>
    <mergeCell ref="L77:M77"/>
    <mergeCell ref="N77:P77"/>
    <mergeCell ref="H78:K78"/>
    <mergeCell ref="L78:M78"/>
    <mergeCell ref="N78:P78"/>
    <mergeCell ref="H79:K79"/>
    <mergeCell ref="L79:M79"/>
    <mergeCell ref="N79:P79"/>
    <mergeCell ref="H80:K80"/>
    <mergeCell ref="L80:M80"/>
    <mergeCell ref="B62:B70"/>
    <mergeCell ref="C62:C70"/>
    <mergeCell ref="D62:D70"/>
    <mergeCell ref="E62:E65"/>
    <mergeCell ref="F62:F65"/>
    <mergeCell ref="G62:G65"/>
    <mergeCell ref="AM62:AM65"/>
    <mergeCell ref="I63:P63"/>
    <mergeCell ref="I64:P64"/>
    <mergeCell ref="I65:P65"/>
    <mergeCell ref="I66:P66"/>
    <mergeCell ref="I67:P67"/>
    <mergeCell ref="I68:P68"/>
    <mergeCell ref="I69:P69"/>
    <mergeCell ref="I70:P70"/>
    <mergeCell ref="Y52:Y53"/>
    <mergeCell ref="Z52:Z53"/>
    <mergeCell ref="AA52:AA53"/>
    <mergeCell ref="AB52:AB53"/>
    <mergeCell ref="AC52:AC53"/>
    <mergeCell ref="AM53:AM56"/>
    <mergeCell ref="D54:D61"/>
    <mergeCell ref="I54:P54"/>
    <mergeCell ref="I55:P55"/>
    <mergeCell ref="I56:P56"/>
    <mergeCell ref="I57:P57"/>
    <mergeCell ref="I58:P58"/>
    <mergeCell ref="I59:P59"/>
    <mergeCell ref="I60:P60"/>
    <mergeCell ref="I61:P61"/>
    <mergeCell ref="AH52:AH53"/>
    <mergeCell ref="AI52:AI53"/>
    <mergeCell ref="AJ52:AJ53"/>
    <mergeCell ref="AK52:AK53"/>
    <mergeCell ref="AL52:AL53"/>
    <mergeCell ref="AD52:AD53"/>
    <mergeCell ref="AE52:AE53"/>
    <mergeCell ref="AF52:AF53"/>
    <mergeCell ref="AG52:AG53"/>
    <mergeCell ref="B52:B61"/>
    <mergeCell ref="Q52:Q53"/>
    <mergeCell ref="R52:R53"/>
    <mergeCell ref="S52:S53"/>
    <mergeCell ref="T52:T53"/>
    <mergeCell ref="U52:U53"/>
    <mergeCell ref="V52:V53"/>
    <mergeCell ref="W52:W53"/>
    <mergeCell ref="X52:X53"/>
    <mergeCell ref="C53:C61"/>
    <mergeCell ref="E53:E56"/>
    <mergeCell ref="F53:F56"/>
    <mergeCell ref="G53:G56"/>
    <mergeCell ref="B46:B48"/>
    <mergeCell ref="C46:C48"/>
    <mergeCell ref="D46:D48"/>
    <mergeCell ref="H47:P47"/>
    <mergeCell ref="H48:P48"/>
    <mergeCell ref="B49:B51"/>
    <mergeCell ref="C49:C51"/>
    <mergeCell ref="D49:D51"/>
    <mergeCell ref="H50:P50"/>
    <mergeCell ref="H51:P51"/>
    <mergeCell ref="H32:P32"/>
    <mergeCell ref="H33:P33"/>
    <mergeCell ref="B34:B45"/>
    <mergeCell ref="C34:C45"/>
    <mergeCell ref="D34:D45"/>
    <mergeCell ref="E34:E45"/>
    <mergeCell ref="F34:F45"/>
    <mergeCell ref="G34:G45"/>
    <mergeCell ref="AM34:AM45"/>
    <mergeCell ref="H35:P35"/>
    <mergeCell ref="H36:P36"/>
    <mergeCell ref="H37:P37"/>
    <mergeCell ref="H38:P38"/>
    <mergeCell ref="H39:P39"/>
    <mergeCell ref="H40:P40"/>
    <mergeCell ref="H41:P41"/>
    <mergeCell ref="H42:P42"/>
    <mergeCell ref="H43:P43"/>
    <mergeCell ref="H44:P44"/>
    <mergeCell ref="H45:P45"/>
    <mergeCell ref="AM23:AM25"/>
    <mergeCell ref="H24:P24"/>
    <mergeCell ref="H25:P25"/>
    <mergeCell ref="H26:P26"/>
    <mergeCell ref="H27:P27"/>
    <mergeCell ref="H28:P28"/>
    <mergeCell ref="H29:P29"/>
    <mergeCell ref="H30:P30"/>
    <mergeCell ref="H31:P31"/>
    <mergeCell ref="B16:B17"/>
    <mergeCell ref="C16:C17"/>
    <mergeCell ref="D16:D17"/>
    <mergeCell ref="E16:E17"/>
    <mergeCell ref="F16:F17"/>
    <mergeCell ref="G16:G17"/>
    <mergeCell ref="AM16:AM17"/>
    <mergeCell ref="H17:P17"/>
    <mergeCell ref="A18:A90"/>
    <mergeCell ref="B18:B20"/>
    <mergeCell ref="C18:C20"/>
    <mergeCell ref="D18:D20"/>
    <mergeCell ref="E18:E20"/>
    <mergeCell ref="F18:F20"/>
    <mergeCell ref="G18:G20"/>
    <mergeCell ref="H19:P19"/>
    <mergeCell ref="H20:P20"/>
    <mergeCell ref="B23:B33"/>
    <mergeCell ref="C23:C33"/>
    <mergeCell ref="D23:D33"/>
    <mergeCell ref="E23:E33"/>
    <mergeCell ref="F23:F33"/>
    <mergeCell ref="G23:G33"/>
    <mergeCell ref="H23:P23"/>
    <mergeCell ref="H13:P13"/>
    <mergeCell ref="B14:B15"/>
    <mergeCell ref="C14:C15"/>
    <mergeCell ref="D14:D15"/>
    <mergeCell ref="E14:E15"/>
    <mergeCell ref="F14:F15"/>
    <mergeCell ref="G14:G15"/>
    <mergeCell ref="AM14:AM15"/>
    <mergeCell ref="H15:P15"/>
    <mergeCell ref="AL3:AL4"/>
    <mergeCell ref="AM3:AM4"/>
    <mergeCell ref="H4:I4"/>
    <mergeCell ref="J4:N4"/>
    <mergeCell ref="O4:P4"/>
    <mergeCell ref="A5:A8"/>
    <mergeCell ref="A9:A17"/>
    <mergeCell ref="B9:G9"/>
    <mergeCell ref="H9:P9"/>
    <mergeCell ref="B10:B11"/>
    <mergeCell ref="C10:C11"/>
    <mergeCell ref="D10:D11"/>
    <mergeCell ref="E10:E11"/>
    <mergeCell ref="F10:F11"/>
    <mergeCell ref="G10:G11"/>
    <mergeCell ref="AM10:AM11"/>
    <mergeCell ref="H11:P11"/>
    <mergeCell ref="B12:B13"/>
    <mergeCell ref="C12:C13"/>
    <mergeCell ref="D12:D13"/>
    <mergeCell ref="E12:E13"/>
    <mergeCell ref="F12:F13"/>
    <mergeCell ref="G12:G13"/>
    <mergeCell ref="AM12:AM13"/>
    <mergeCell ref="A1:AM2"/>
    <mergeCell ref="A3:G3"/>
    <mergeCell ref="H3:P3"/>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 ref="AF3:AF4"/>
    <mergeCell ref="AG3:AG4"/>
    <mergeCell ref="AH3:AH4"/>
    <mergeCell ref="AI3:AI4"/>
    <mergeCell ref="AJ3:AJ4"/>
    <mergeCell ref="AK3:AK4"/>
  </mergeCells>
  <conditionalFormatting sqref="Q5:AL5">
    <cfRule type="expression" dxfId="264" priority="2">
      <formula>LEN(TRIM(Q5))=0</formula>
    </cfRule>
    <cfRule type="cellIs" dxfId="263" priority="3" operator="between">
      <formula>$J$5</formula>
      <formula>$N$5</formula>
    </cfRule>
    <cfRule type="cellIs" dxfId="262" priority="4" operator="lessThan">
      <formula>$P$5</formula>
    </cfRule>
    <cfRule type="cellIs" dxfId="261" priority="5" operator="greaterThan">
      <formula>$I$5</formula>
    </cfRule>
  </conditionalFormatting>
  <conditionalFormatting sqref="Q6:AL6">
    <cfRule type="expression" dxfId="260" priority="6">
      <formula>LEN(TRIM(Q6))=0</formula>
    </cfRule>
    <cfRule type="cellIs" dxfId="259" priority="7" operator="between">
      <formula>$J$6</formula>
      <formula>$N$6</formula>
    </cfRule>
    <cfRule type="cellIs" dxfId="258" priority="8" operator="lessThan">
      <formula>$I$6</formula>
    </cfRule>
    <cfRule type="cellIs" dxfId="257" priority="9" operator="greaterThan">
      <formula>$P$6</formula>
    </cfRule>
  </conditionalFormatting>
  <conditionalFormatting sqref="Q7:AL7">
    <cfRule type="expression" dxfId="256" priority="10">
      <formula>LEN(TRIM(Q7))=0</formula>
    </cfRule>
    <cfRule type="cellIs" dxfId="255" priority="11" operator="between">
      <formula>$J$7</formula>
      <formula>$N$7</formula>
    </cfRule>
    <cfRule type="cellIs" dxfId="254" priority="12" operator="lessThan">
      <formula>$P$7</formula>
    </cfRule>
    <cfRule type="cellIs" dxfId="253" priority="13" operator="greaterThan">
      <formula>$I$7</formula>
    </cfRule>
  </conditionalFormatting>
  <conditionalFormatting sqref="Q8:AL8">
    <cfRule type="containsErrors" dxfId="252" priority="14">
      <formula>ISERROR(Q8)</formula>
    </cfRule>
    <cfRule type="cellIs" dxfId="251" priority="15" operator="between">
      <formula>$J$8</formula>
      <formula>$N$8</formula>
    </cfRule>
    <cfRule type="cellIs" dxfId="250" priority="16" operator="lessThan">
      <formula>$I$8</formula>
    </cfRule>
    <cfRule type="cellIs" dxfId="249" priority="17" operator="greaterThan">
      <formula>$P$8</formula>
    </cfRule>
  </conditionalFormatting>
  <conditionalFormatting sqref="Q10:AL10">
    <cfRule type="expression" dxfId="248" priority="18">
      <formula>LEN(TRIM(Q10))=0</formula>
    </cfRule>
    <cfRule type="cellIs" dxfId="247" priority="19" operator="between">
      <formula>$P$10</formula>
      <formula>$I$10</formula>
    </cfRule>
    <cfRule type="cellIs" dxfId="246" priority="20" operator="lessThan">
      <formula>$P$10</formula>
    </cfRule>
    <cfRule type="cellIs" dxfId="245" priority="21" operator="greaterThan">
      <formula>$I$10</formula>
    </cfRule>
  </conditionalFormatting>
  <conditionalFormatting sqref="Q12:AL12 R14:AL14 R16:AL16">
    <cfRule type="expression" dxfId="244" priority="22">
      <formula>LEN(TRIM(Q12))=0</formula>
    </cfRule>
    <cfRule type="cellIs" dxfId="243" priority="23" operator="between">
      <formula>$P$12</formula>
      <formula>$I$12</formula>
    </cfRule>
    <cfRule type="cellIs" dxfId="242" priority="24" operator="lessThan">
      <formula>$P$12</formula>
    </cfRule>
    <cfRule type="cellIs" dxfId="241" priority="25" operator="greaterThan">
      <formula>$I$12</formula>
    </cfRule>
  </conditionalFormatting>
  <conditionalFormatting sqref="Q14:AL14">
    <cfRule type="expression" dxfId="240" priority="26">
      <formula>LEN(TRIM(Q14))=0</formula>
    </cfRule>
    <cfRule type="cellIs" dxfId="239" priority="27" operator="between">
      <formula>$P$14</formula>
      <formula>$I$14</formula>
    </cfRule>
    <cfRule type="cellIs" dxfId="238" priority="28" operator="lessThan">
      <formula>$P$14</formula>
    </cfRule>
    <cfRule type="cellIs" dxfId="237" priority="29" operator="greaterThan">
      <formula>$I$14</formula>
    </cfRule>
  </conditionalFormatting>
  <conditionalFormatting sqref="Q16:AL16">
    <cfRule type="expression" dxfId="236" priority="30">
      <formula>LEN(TRIM(Q16))=0</formula>
    </cfRule>
    <cfRule type="cellIs" dxfId="235" priority="31" operator="between">
      <formula>$P$16</formula>
      <formula>$I$16</formula>
    </cfRule>
    <cfRule type="cellIs" dxfId="234" priority="32" operator="lessThan">
      <formula>$P$16</formula>
    </cfRule>
    <cfRule type="cellIs" dxfId="233" priority="33" operator="greaterThan">
      <formula>$I$16</formula>
    </cfRule>
  </conditionalFormatting>
  <conditionalFormatting sqref="Q18:AL18">
    <cfRule type="cellIs" dxfId="232" priority="34" operator="between">
      <formula>$I$18</formula>
      <formula>$P$18</formula>
    </cfRule>
    <cfRule type="cellIs" dxfId="231" priority="35" operator="lessThan">
      <formula>$I$18</formula>
    </cfRule>
    <cfRule type="cellIs" dxfId="230" priority="36" operator="greaterThan">
      <formula>$P$18</formula>
    </cfRule>
    <cfRule type="containsErrors" dxfId="229" priority="37">
      <formula>ISERROR(Q18)</formula>
    </cfRule>
  </conditionalFormatting>
  <conditionalFormatting sqref="Q21:AL21">
    <cfRule type="expression" dxfId="228" priority="38">
      <formula>LEN(TRIM(Q21))=0</formula>
    </cfRule>
    <cfRule type="cellIs" dxfId="227" priority="39" operator="between">
      <formula>$P$21</formula>
      <formula>$I$21</formula>
    </cfRule>
    <cfRule type="cellIs" dxfId="226" priority="40" operator="lessThan">
      <formula>$P$21</formula>
    </cfRule>
    <cfRule type="cellIs" dxfId="225" priority="41" operator="greaterThan">
      <formula>$I$21</formula>
    </cfRule>
  </conditionalFormatting>
  <conditionalFormatting sqref="Q22:AL22">
    <cfRule type="expression" dxfId="224" priority="42">
      <formula>LEN(TRIM(Q22))=0</formula>
    </cfRule>
    <cfRule type="cellIs" dxfId="223" priority="43" operator="between">
      <formula>$P$22</formula>
      <formula>$I$22</formula>
    </cfRule>
    <cfRule type="cellIs" dxfId="222" priority="44" operator="lessThan">
      <formula>$P$22</formula>
    </cfRule>
    <cfRule type="cellIs" dxfId="221" priority="45" operator="greaterThan">
      <formula>$I$22</formula>
    </cfRule>
  </conditionalFormatting>
  <conditionalFormatting sqref="R52:AL52 Q34:AL45">
    <cfRule type="containsErrors" dxfId="220" priority="46">
      <formula>ISERROR(Q34)</formula>
    </cfRule>
    <cfRule type="cellIs" dxfId="219" priority="47" operator="between">
      <formula>$I$34</formula>
      <formula>$P$34</formula>
    </cfRule>
    <cfRule type="cellIs" dxfId="218" priority="48" operator="lessThan">
      <formula>$I$34</formula>
    </cfRule>
    <cfRule type="cellIs" dxfId="217" priority="49" operator="greaterThan">
      <formula>$P$34</formula>
    </cfRule>
  </conditionalFormatting>
  <conditionalFormatting sqref="Q54:AL61">
    <cfRule type="expression" dxfId="216" priority="50">
      <formula>LEN(TRIM(Q54))=0</formula>
    </cfRule>
    <cfRule type="cellIs" dxfId="215" priority="51" operator="between">
      <formula>$I$53</formula>
      <formula>$P$53</formula>
    </cfRule>
    <cfRule type="cellIs" dxfId="214" priority="52" operator="greaterThan">
      <formula>$P$53</formula>
    </cfRule>
    <cfRule type="cellIs" dxfId="213" priority="53" operator="lessThan">
      <formula>$I$53</formula>
    </cfRule>
  </conditionalFormatting>
  <conditionalFormatting sqref="R53:AL53">
    <cfRule type="cellIs" dxfId="212" priority="54" operator="equal">
      <formula>0</formula>
    </cfRule>
  </conditionalFormatting>
  <conditionalFormatting sqref="Q62:AL70">
    <cfRule type="containsErrors" dxfId="211" priority="55">
      <formula>ISERROR(Q62)</formula>
    </cfRule>
    <cfRule type="cellIs" dxfId="210" priority="56" operator="between">
      <formula>$I$62</formula>
      <formula>$P$62</formula>
    </cfRule>
    <cfRule type="cellIs" dxfId="209" priority="57" operator="lessThan">
      <formula>$I$62</formula>
    </cfRule>
    <cfRule type="cellIs" dxfId="208" priority="58" operator="greaterThan">
      <formula>$P$62</formula>
    </cfRule>
  </conditionalFormatting>
  <conditionalFormatting sqref="Q52:AL53">
    <cfRule type="cellIs" dxfId="207" priority="59" operator="equal">
      <formula>0</formula>
    </cfRule>
    <cfRule type="cellIs" dxfId="206" priority="60" operator="between">
      <formula>$I$52</formula>
      <formula>$P$52</formula>
    </cfRule>
    <cfRule type="cellIs" dxfId="205" priority="61" operator="lessThan">
      <formula>$I$52</formula>
    </cfRule>
    <cfRule type="cellIs" dxfId="204" priority="62" operator="greaterThan">
      <formula>$P$52</formula>
    </cfRule>
  </conditionalFormatting>
  <conditionalFormatting sqref="Q49:AL49">
    <cfRule type="cellIs" dxfId="203" priority="63" operator="between">
      <formula>$I$49</formula>
      <formula>$P$49</formula>
    </cfRule>
    <cfRule type="cellIs" dxfId="202" priority="64" operator="lessThan">
      <formula>$I$49</formula>
    </cfRule>
    <cfRule type="cellIs" dxfId="201" priority="65" operator="greaterThan">
      <formula>$P$49</formula>
    </cfRule>
  </conditionalFormatting>
  <conditionalFormatting sqref="Q47:AL47">
    <cfRule type="cellIs" dxfId="200" priority="66" operator="between">
      <formula>$P$46/2</formula>
      <formula>$I$46/2</formula>
    </cfRule>
    <cfRule type="cellIs" dxfId="199" priority="67" operator="lessThan">
      <formula>$P$46/2</formula>
    </cfRule>
    <cfRule type="cellIs" dxfId="198" priority="68" operator="greaterThan">
      <formula>$I$46/2</formula>
    </cfRule>
  </conditionalFormatting>
  <conditionalFormatting sqref="Q48:AL48">
    <cfRule type="cellIs" dxfId="197" priority="69" operator="between">
      <formula>$P$46/2</formula>
      <formula>$I$46/2</formula>
    </cfRule>
    <cfRule type="cellIs" dxfId="196" priority="70" operator="lessThan">
      <formula>$P$46/2</formula>
    </cfRule>
    <cfRule type="cellIs" dxfId="195" priority="71" operator="greaterThan">
      <formula>$I$46/2</formula>
    </cfRule>
  </conditionalFormatting>
  <conditionalFormatting sqref="Q46:AL46">
    <cfRule type="cellIs" dxfId="194" priority="72" operator="between">
      <formula>$P$46</formula>
      <formula>$I$46</formula>
    </cfRule>
    <cfRule type="cellIs" dxfId="193" priority="73" operator="lessThan">
      <formula>$P$46</formula>
    </cfRule>
    <cfRule type="cellIs" dxfId="192" priority="74" operator="greaterThan">
      <formula>$I$46</formula>
    </cfRule>
  </conditionalFormatting>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625" defaultRowHeight="12.75" x14ac:dyDescent="0.2"/>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1282</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Indicadores</vt:lpstr>
      <vt:lpstr>Gráficos</vt:lpstr>
      <vt:lpstr>OBSERVACIONES</vt:lpstr>
      <vt:lpstr>Hoja2</vt:lpstr>
      <vt:lpstr>Hoja1</vt:lpstr>
      <vt:lpstr>Indicadores!Área_de_impresión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epicadog</dc:creator>
  <cp:lastModifiedBy>Luffi</cp:lastModifiedBy>
  <cp:revision>29</cp:revision>
  <cp:lastPrinted>2017-07-18T19:04:53Z</cp:lastPrinted>
  <dcterms:created xsi:type="dcterms:W3CDTF">2012-03-12T16:31:25Z</dcterms:created>
  <dcterms:modified xsi:type="dcterms:W3CDTF">2020-07-28T16:40:23Z</dcterms:modified>
  <dc:language>es-CR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