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SPALDOEIDA\INDICADORES\2020\JULIO\"/>
    </mc:Choice>
  </mc:AlternateContent>
  <xr:revisionPtr revIDLastSave="0" documentId="13_ncr:1_{F076F93D-8B92-4A28-853B-E455E67BD02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Indicadores 2020" sheetId="1" r:id="rId1"/>
    <sheet name="Gráficos" sheetId="2" r:id="rId2"/>
    <sheet name="Control de cambios" sheetId="3" r:id="rId3"/>
    <sheet name="Indicadores" sheetId="4" r:id="rId4"/>
  </sheets>
  <definedNames>
    <definedName name="__xlfn_AVERAGEIF">NA()</definedName>
    <definedName name="_AtRisk_FitDataRange_FIT_BE877_718C7">#REF!</definedName>
    <definedName name="_xlnm.Print_Area" localSheetId="3">Indicadores!$A$1:$P$17</definedName>
    <definedName name="_xlnm.Print_Area" localSheetId="0">'Indicadores 2020'!$A$1:$P$17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49" i="1" l="1"/>
  <c r="W8" i="1" l="1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AW49" i="4"/>
  <c r="AW48" i="4" s="1"/>
  <c r="AV49" i="4"/>
  <c r="AU49" i="4"/>
  <c r="AT49" i="4"/>
  <c r="AS49" i="4"/>
  <c r="AR49" i="4"/>
  <c r="AQ49" i="4"/>
  <c r="AQ48" i="4" s="1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AV48" i="4"/>
  <c r="AU48" i="4"/>
  <c r="AT48" i="4"/>
  <c r="AS48" i="4"/>
  <c r="AR48" i="4"/>
  <c r="AP48" i="4"/>
  <c r="AO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N48" i="4"/>
  <c r="J48" i="4"/>
  <c r="N39" i="4"/>
  <c r="J39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AW31" i="4"/>
  <c r="AV31" i="4"/>
  <c r="AU31" i="4"/>
  <c r="AT31" i="4"/>
  <c r="AS31" i="4"/>
  <c r="AS30" i="4" s="1"/>
  <c r="AR31" i="4"/>
  <c r="AQ31" i="4"/>
  <c r="AP31" i="4"/>
  <c r="AO31" i="4"/>
  <c r="AN31" i="4"/>
  <c r="AM31" i="4"/>
  <c r="AM30" i="4" s="1"/>
  <c r="AL31" i="4"/>
  <c r="AK31" i="4"/>
  <c r="AJ31" i="4"/>
  <c r="AJ30" i="4" s="1"/>
  <c r="AI31" i="4"/>
  <c r="AH31" i="4"/>
  <c r="AG31" i="4"/>
  <c r="AG30" i="4" s="1"/>
  <c r="AF31" i="4"/>
  <c r="AE31" i="4"/>
  <c r="AD31" i="4"/>
  <c r="AD30" i="4" s="1"/>
  <c r="AC31" i="4"/>
  <c r="AB31" i="4"/>
  <c r="AA31" i="4"/>
  <c r="AA30" i="4" s="1"/>
  <c r="Z31" i="4"/>
  <c r="Y31" i="4"/>
  <c r="X31" i="4"/>
  <c r="X30" i="4" s="1"/>
  <c r="W31" i="4"/>
  <c r="V31" i="4"/>
  <c r="U31" i="4"/>
  <c r="U30" i="4" s="1"/>
  <c r="T31" i="4"/>
  <c r="S31" i="4"/>
  <c r="R31" i="4"/>
  <c r="R30" i="4" s="1"/>
  <c r="Q31" i="4"/>
  <c r="AW30" i="4"/>
  <c r="AV30" i="4"/>
  <c r="AU30" i="4"/>
  <c r="AT30" i="4"/>
  <c r="AR30" i="4"/>
  <c r="AQ30" i="4"/>
  <c r="AP30" i="4"/>
  <c r="AO30" i="4"/>
  <c r="AL30" i="4"/>
  <c r="AK30" i="4"/>
  <c r="AI30" i="4"/>
  <c r="AH30" i="4"/>
  <c r="AF30" i="4"/>
  <c r="AE30" i="4"/>
  <c r="AC30" i="4"/>
  <c r="AB30" i="4"/>
  <c r="Z30" i="4"/>
  <c r="Y30" i="4"/>
  <c r="W30" i="4"/>
  <c r="V30" i="4"/>
  <c r="T30" i="4"/>
  <c r="S30" i="4"/>
  <c r="Q30" i="4"/>
  <c r="N30" i="4"/>
  <c r="J30" i="4"/>
  <c r="N22" i="4"/>
  <c r="J22" i="4"/>
  <c r="N21" i="4"/>
  <c r="J21" i="4"/>
  <c r="AW18" i="4"/>
  <c r="AV18" i="4"/>
  <c r="AU18" i="4"/>
  <c r="AT18" i="4"/>
  <c r="AS18" i="4"/>
  <c r="AR18" i="4"/>
  <c r="AQ18" i="4"/>
  <c r="AP18" i="4"/>
  <c r="AO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N18" i="4"/>
  <c r="J18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N16" i="4"/>
  <c r="J16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N14" i="4"/>
  <c r="J14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N12" i="4"/>
  <c r="J12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N10" i="4"/>
  <c r="J10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N8" i="4"/>
  <c r="J8" i="4"/>
  <c r="N7" i="4"/>
  <c r="J7" i="4"/>
  <c r="N6" i="4"/>
  <c r="J6" i="4"/>
  <c r="N5" i="4"/>
  <c r="J5" i="4"/>
  <c r="AB56" i="1"/>
  <c r="AA56" i="1"/>
  <c r="Z56" i="1"/>
  <c r="Y56" i="1"/>
  <c r="X56" i="1"/>
  <c r="W56" i="1"/>
  <c r="V56" i="1"/>
  <c r="U56" i="1"/>
  <c r="T56" i="1"/>
  <c r="S56" i="1"/>
  <c r="R56" i="1"/>
  <c r="Q56" i="1"/>
  <c r="AB55" i="1"/>
  <c r="AA55" i="1"/>
  <c r="Z55" i="1"/>
  <c r="Y55" i="1"/>
  <c r="X55" i="1"/>
  <c r="W55" i="1"/>
  <c r="V55" i="1"/>
  <c r="U55" i="1"/>
  <c r="T55" i="1"/>
  <c r="S55" i="1"/>
  <c r="R55" i="1"/>
  <c r="Q55" i="1"/>
  <c r="AB54" i="1"/>
  <c r="AA54" i="1"/>
  <c r="Z54" i="1"/>
  <c r="Y54" i="1"/>
  <c r="X54" i="1"/>
  <c r="W54" i="1"/>
  <c r="V54" i="1"/>
  <c r="U54" i="1"/>
  <c r="T54" i="1"/>
  <c r="S54" i="1"/>
  <c r="R54" i="1"/>
  <c r="Q54" i="1"/>
  <c r="AB53" i="1"/>
  <c r="AA53" i="1"/>
  <c r="Z53" i="1"/>
  <c r="Y53" i="1"/>
  <c r="X53" i="1"/>
  <c r="W53" i="1"/>
  <c r="V53" i="1"/>
  <c r="U53" i="1"/>
  <c r="T53" i="1"/>
  <c r="S53" i="1"/>
  <c r="R53" i="1"/>
  <c r="Q53" i="1"/>
  <c r="AB52" i="1"/>
  <c r="AA52" i="1"/>
  <c r="Z52" i="1"/>
  <c r="Y52" i="1"/>
  <c r="X52" i="1"/>
  <c r="W52" i="1"/>
  <c r="V52" i="1"/>
  <c r="U52" i="1"/>
  <c r="T52" i="1"/>
  <c r="S52" i="1"/>
  <c r="R52" i="1"/>
  <c r="Q52" i="1"/>
  <c r="AB51" i="1"/>
  <c r="AA51" i="1"/>
  <c r="Z51" i="1"/>
  <c r="Y51" i="1"/>
  <c r="X51" i="1"/>
  <c r="W51" i="1"/>
  <c r="W48" i="1" s="1"/>
  <c r="V51" i="1"/>
  <c r="U51" i="1"/>
  <c r="T51" i="1"/>
  <c r="S51" i="1"/>
  <c r="R51" i="1"/>
  <c r="Q51" i="1"/>
  <c r="AB50" i="1"/>
  <c r="AA50" i="1"/>
  <c r="Z50" i="1"/>
  <c r="Y50" i="1"/>
  <c r="X50" i="1"/>
  <c r="W50" i="1"/>
  <c r="V50" i="1"/>
  <c r="U50" i="1"/>
  <c r="T50" i="1"/>
  <c r="S50" i="1"/>
  <c r="R50" i="1"/>
  <c r="Q50" i="1"/>
  <c r="AB49" i="1"/>
  <c r="AA49" i="1"/>
  <c r="Z49" i="1"/>
  <c r="Y49" i="1"/>
  <c r="X49" i="1"/>
  <c r="V49" i="1"/>
  <c r="U49" i="1"/>
  <c r="T49" i="1"/>
  <c r="S49" i="1"/>
  <c r="R49" i="1"/>
  <c r="Q49" i="1"/>
  <c r="AB48" i="1"/>
  <c r="AA48" i="1"/>
  <c r="Z48" i="1"/>
  <c r="Y48" i="1"/>
  <c r="X48" i="1"/>
  <c r="U48" i="1"/>
  <c r="T48" i="1"/>
  <c r="S48" i="1"/>
  <c r="R48" i="1"/>
  <c r="Q48" i="1"/>
  <c r="N48" i="1"/>
  <c r="J48" i="1"/>
  <c r="N39" i="1"/>
  <c r="J39" i="1"/>
  <c r="AB38" i="1"/>
  <c r="AA38" i="1"/>
  <c r="Z38" i="1"/>
  <c r="Y38" i="1"/>
  <c r="X38" i="1"/>
  <c r="W38" i="1"/>
  <c r="V38" i="1"/>
  <c r="U38" i="1"/>
  <c r="T38" i="1"/>
  <c r="S38" i="1"/>
  <c r="R38" i="1"/>
  <c r="Q38" i="1"/>
  <c r="AB37" i="1"/>
  <c r="AA37" i="1"/>
  <c r="Z37" i="1"/>
  <c r="Y37" i="1"/>
  <c r="X37" i="1"/>
  <c r="W37" i="1"/>
  <c r="V37" i="1"/>
  <c r="U37" i="1"/>
  <c r="T37" i="1"/>
  <c r="S37" i="1"/>
  <c r="R37" i="1"/>
  <c r="Q37" i="1"/>
  <c r="AB36" i="1"/>
  <c r="AA36" i="1"/>
  <c r="Z36" i="1"/>
  <c r="Y36" i="1"/>
  <c r="X36" i="1"/>
  <c r="W36" i="1"/>
  <c r="V36" i="1"/>
  <c r="U36" i="1"/>
  <c r="T36" i="1"/>
  <c r="S36" i="1"/>
  <c r="R36" i="1"/>
  <c r="Q36" i="1"/>
  <c r="AB35" i="1"/>
  <c r="AA35" i="1"/>
  <c r="Z35" i="1"/>
  <c r="Y35" i="1"/>
  <c r="X35" i="1"/>
  <c r="W35" i="1"/>
  <c r="W30" i="1" s="1"/>
  <c r="V35" i="1"/>
  <c r="U35" i="1"/>
  <c r="T35" i="1"/>
  <c r="S35" i="1"/>
  <c r="R35" i="1"/>
  <c r="Q35" i="1"/>
  <c r="AB34" i="1"/>
  <c r="AA34" i="1"/>
  <c r="Z34" i="1"/>
  <c r="Y34" i="1"/>
  <c r="X34" i="1"/>
  <c r="W34" i="1"/>
  <c r="V34" i="1"/>
  <c r="U34" i="1"/>
  <c r="T34" i="1"/>
  <c r="S34" i="1"/>
  <c r="R34" i="1"/>
  <c r="Q34" i="1"/>
  <c r="AB33" i="1"/>
  <c r="AA33" i="1"/>
  <c r="Z33" i="1"/>
  <c r="Y33" i="1"/>
  <c r="X33" i="1"/>
  <c r="W33" i="1"/>
  <c r="V33" i="1"/>
  <c r="U33" i="1"/>
  <c r="T33" i="1"/>
  <c r="S33" i="1"/>
  <c r="R33" i="1"/>
  <c r="Q33" i="1"/>
  <c r="AB32" i="1"/>
  <c r="AA32" i="1"/>
  <c r="Z32" i="1"/>
  <c r="Y32" i="1"/>
  <c r="X32" i="1"/>
  <c r="W32" i="1"/>
  <c r="V32" i="1"/>
  <c r="U32" i="1"/>
  <c r="T32" i="1"/>
  <c r="S32" i="1"/>
  <c r="R32" i="1"/>
  <c r="Q32" i="1"/>
  <c r="AB31" i="1"/>
  <c r="AA31" i="1"/>
  <c r="Z31" i="1"/>
  <c r="Y31" i="1"/>
  <c r="X31" i="1"/>
  <c r="W31" i="1"/>
  <c r="V31" i="1"/>
  <c r="U31" i="1"/>
  <c r="T31" i="1"/>
  <c r="S31" i="1"/>
  <c r="R31" i="1"/>
  <c r="Q31" i="1"/>
  <c r="AB30" i="1"/>
  <c r="AA30" i="1"/>
  <c r="Z30" i="1"/>
  <c r="Y30" i="1"/>
  <c r="X30" i="1"/>
  <c r="V30" i="1"/>
  <c r="U30" i="1"/>
  <c r="T30" i="1"/>
  <c r="S30" i="1"/>
  <c r="R30" i="1"/>
  <c r="Q30" i="1"/>
  <c r="N30" i="1"/>
  <c r="J30" i="1"/>
  <c r="N22" i="1"/>
  <c r="J22" i="1"/>
  <c r="N21" i="1"/>
  <c r="J21" i="1"/>
  <c r="AB18" i="1"/>
  <c r="AA18" i="1"/>
  <c r="Z18" i="1"/>
  <c r="Y18" i="1"/>
  <c r="X18" i="1"/>
  <c r="W18" i="1"/>
  <c r="V18" i="1"/>
  <c r="U18" i="1"/>
  <c r="T18" i="1"/>
  <c r="S18" i="1"/>
  <c r="R18" i="1"/>
  <c r="Q18" i="1"/>
  <c r="N18" i="1"/>
  <c r="J18" i="1"/>
  <c r="AB16" i="1"/>
  <c r="AA16" i="1"/>
  <c r="Z16" i="1"/>
  <c r="Y16" i="1"/>
  <c r="X16" i="1"/>
  <c r="W16" i="1"/>
  <c r="V16" i="1"/>
  <c r="U16" i="1"/>
  <c r="T16" i="1"/>
  <c r="S16" i="1"/>
  <c r="R16" i="1"/>
  <c r="Q16" i="1"/>
  <c r="N16" i="1"/>
  <c r="J16" i="1"/>
  <c r="AB14" i="1"/>
  <c r="AA14" i="1"/>
  <c r="Z14" i="1"/>
  <c r="Y14" i="1"/>
  <c r="X14" i="1"/>
  <c r="W14" i="1"/>
  <c r="V14" i="1"/>
  <c r="U14" i="1"/>
  <c r="T14" i="1"/>
  <c r="S14" i="1"/>
  <c r="R14" i="1"/>
  <c r="Q14" i="1"/>
  <c r="N14" i="1"/>
  <c r="J14" i="1"/>
  <c r="AB12" i="1"/>
  <c r="AA12" i="1"/>
  <c r="Z12" i="1"/>
  <c r="Y12" i="1"/>
  <c r="X12" i="1"/>
  <c r="W12" i="1"/>
  <c r="V12" i="1"/>
  <c r="U12" i="1"/>
  <c r="T12" i="1"/>
  <c r="S12" i="1"/>
  <c r="R12" i="1"/>
  <c r="Q12" i="1"/>
  <c r="N12" i="1"/>
  <c r="J12" i="1"/>
  <c r="AB10" i="1"/>
  <c r="AA10" i="1"/>
  <c r="Z10" i="1"/>
  <c r="Y10" i="1"/>
  <c r="X10" i="1"/>
  <c r="W10" i="1"/>
  <c r="V10" i="1"/>
  <c r="U10" i="1"/>
  <c r="T10" i="1"/>
  <c r="S10" i="1"/>
  <c r="R10" i="1"/>
  <c r="Q10" i="1"/>
  <c r="N10" i="1"/>
  <c r="J10" i="1"/>
  <c r="V8" i="1"/>
  <c r="U8" i="1"/>
  <c r="T8" i="1"/>
  <c r="S8" i="1"/>
  <c r="R8" i="1"/>
  <c r="Q8" i="1"/>
  <c r="N8" i="1"/>
  <c r="J8" i="1"/>
  <c r="N7" i="1"/>
  <c r="J7" i="1"/>
  <c r="N6" i="1"/>
  <c r="J6" i="1"/>
  <c r="N5" i="1"/>
  <c r="J5" i="1"/>
  <c r="V48" i="1" l="1"/>
</calcChain>
</file>

<file path=xl/sharedStrings.xml><?xml version="1.0" encoding="utf-8"?>
<sst xmlns="http://schemas.openxmlformats.org/spreadsheetml/2006/main" count="508" uniqueCount="106">
  <si>
    <t>INDICADORES DE GESTIÓN / DIRECCIÓN DE PLANIFICACIÓN
MATERIA LABORAL</t>
  </si>
  <si>
    <t>Detalle</t>
  </si>
  <si>
    <t>Rangos</t>
  </si>
  <si>
    <t>OBSERVACIONES</t>
  </si>
  <si>
    <t>Categoría</t>
  </si>
  <si>
    <t>N°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</si>
  <si>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</si>
  <si>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</si>
  <si>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</si>
  <si>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</si>
  <si>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</si>
  <si>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</si>
  <si>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</si>
  <si>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</si>
  <si>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</si>
  <si>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</t>
  </si>
  <si>
    <t>Cantidad de casos entrados + reentrados durante el mes</t>
  </si>
  <si>
    <t>Mensual</t>
  </si>
  <si>
    <t>Coordinadora o Coordinador Judicial</t>
  </si>
  <si>
    <t xml:space="preserve">Este datos se obtiene del informe de estadística. </t>
  </si>
  <si>
    <t>&gt;</t>
  </si>
  <si>
    <t>&lt;=</t>
  </si>
  <si>
    <t>X</t>
  </si>
  <si>
    <t>&lt;</t>
  </si>
  <si>
    <t>Salida</t>
  </si>
  <si>
    <t>Cantidada de expedientes terminados durante el mes</t>
  </si>
  <si>
    <t>Circulante</t>
  </si>
  <si>
    <t>(Circulante Inicial + Entradas) - Salidas</t>
  </si>
  <si>
    <t>Este datos se obtiene del informe de estadística.</t>
  </si>
  <si>
    <t>Relación salida / entrada</t>
  </si>
  <si>
    <t>(Salidas/Entradas)*100</t>
  </si>
  <si>
    <t xml:space="preserve">Los datos de entradas y salidas se obtienen del informe de estadística. </t>
  </si>
  <si>
    <t>Plazos</t>
  </si>
  <si>
    <t>Análisis de Plazos</t>
  </si>
  <si>
    <t>Fecha actual</t>
  </si>
  <si>
    <t>Plazo espera de dictado de sentencia</t>
  </si>
  <si>
    <t>Fecha actual - fecha del expediente más antiguo pendiente de fallar</t>
  </si>
  <si>
    <t>Este dato se obtiene del libro de pase a fallo</t>
  </si>
  <si>
    <t>Fecha expediente más antiguo pendiente de fallo</t>
  </si>
  <si>
    <t>Plazo espera para realización audiencia</t>
  </si>
  <si>
    <t xml:space="preserve">Fecha del ultimo señalamiento - fecha actual </t>
  </si>
  <si>
    <t>Este dato se obtiene de la Agenda Cronos</t>
  </si>
  <si>
    <t>Fecha ultimo señalamiento</t>
  </si>
  <si>
    <t>Plazo para resolver demandas nuevas</t>
  </si>
  <si>
    <t>Fecha actual - fecha de la demanda más antigua pendiente de la primera resolución</t>
  </si>
  <si>
    <t xml:space="preserve">Este dato se obtiene del Escritorio Virtual. </t>
  </si>
  <si>
    <t>Fecha demanda más antigua pendiente de resolver</t>
  </si>
  <si>
    <t>Plazo para resolver escritos</t>
  </si>
  <si>
    <t xml:space="preserve">Fecha actual - fecha del escrito más antiguo pendiente de resolver </t>
  </si>
  <si>
    <t>Fecha escrito más antiguo pendiente de resolver</t>
  </si>
  <si>
    <t>Operacional</t>
  </si>
  <si>
    <t>Porcentaje de efectividad de realización audiencias</t>
  </si>
  <si>
    <t>(Audiencias realizadas / Audiencias programadas)*100</t>
  </si>
  <si>
    <t>Cantidad de audiencias programadas en el mes</t>
  </si>
  <si>
    <t>Cantidad de audiencias realizadas en el mes</t>
  </si>
  <si>
    <t>Cantidad de audiencias pendientes de realización</t>
  </si>
  <si>
    <t>Audiencias pendientes de realización</t>
  </si>
  <si>
    <t>Agenda Cronos</t>
  </si>
  <si>
    <t>Cantidad de expedientes pendientes de fallo</t>
  </si>
  <si>
    <t>Expedientes pendientes de fallo</t>
  </si>
  <si>
    <t>Cantidad de resoluciones pasados a firmar por Técnico o Técnica</t>
  </si>
  <si>
    <t>Este dato se obtiene del escritorio virtual</t>
  </si>
  <si>
    <t>Este dato se obtiene del módulo estadístico del Escritorio Virtual</t>
  </si>
  <si>
    <t>Técnico 1</t>
  </si>
  <si>
    <t>Técnico 2</t>
  </si>
  <si>
    <t>Técnico 3</t>
  </si>
  <si>
    <t>Técnico 4</t>
  </si>
  <si>
    <t>Técnico 5</t>
  </si>
  <si>
    <t>Técnico 6</t>
  </si>
  <si>
    <t>Técnico 7</t>
  </si>
  <si>
    <t>Porcentaje de rendimiento por Técnico o Técnica</t>
  </si>
  <si>
    <t>(Cantidad de resoluciones pasadas a firmar / Cantidad de resoluciones a realizar)</t>
  </si>
  <si>
    <t>Cantidad Personas Juzgadoras del despacho</t>
  </si>
  <si>
    <t>Cantidad de sentencias dictadas por juez o jueza</t>
  </si>
  <si>
    <t>Cuota mensual por persona Juzgadora</t>
  </si>
  <si>
    <t>Este dato se obtiene libro de sentencias</t>
  </si>
  <si>
    <t>Juez 1</t>
  </si>
  <si>
    <t>Juez 2</t>
  </si>
  <si>
    <t>Juez 3</t>
  </si>
  <si>
    <t>Juez 4</t>
  </si>
  <si>
    <t>Juez 5</t>
  </si>
  <si>
    <t>Juez 6</t>
  </si>
  <si>
    <t xml:space="preserve">Es importante hacer notar que la Juez 6 Licda. Fallas Carvajal, es quien tiene el recargo de la Coordinación, quien para el mes de mayo dedicó, al menos,  cinco días, a estas labores de coordinación - realización de planes de trabajo - informes para el correcto funcionamiento del Despacho.   </t>
  </si>
  <si>
    <t>Juez 7</t>
  </si>
  <si>
    <t xml:space="preserve">En el caso de la Licda. Ana Patricia  Montero, se debe indicar que la misma se encuentra en hora de lactacia, por lo que labora una hora menos todos los días. </t>
  </si>
  <si>
    <t>PERSONAL SUPERNUMERARIO  (JUEZ DE APOYO)</t>
  </si>
  <si>
    <t>Porcentaje de rendimiento por Juez o Jueza</t>
  </si>
  <si>
    <t>(Cantidad de sentencias dictadas/ Cantidad de sentencias necesarios)</t>
  </si>
  <si>
    <t>Juez 8</t>
  </si>
  <si>
    <t>CUOTA DE TRABAJO: Cantidad de días Laborales del mes</t>
  </si>
  <si>
    <r>
      <rPr>
        <sz val="8"/>
        <rFont val="Arial"/>
        <family val="2"/>
        <charset val="1"/>
      </rPr>
      <t xml:space="preserve">Cantidad de días </t>
    </r>
    <r>
      <rPr>
        <b/>
        <sz val="8"/>
        <rFont val="Arial"/>
        <family val="2"/>
        <charset val="1"/>
      </rPr>
      <t>NO laborados</t>
    </r>
    <r>
      <rPr>
        <sz val="8"/>
        <rFont val="Arial"/>
        <family val="2"/>
        <charset val="1"/>
      </rPr>
      <t xml:space="preserve"> en el mes por Funcionario</t>
    </r>
  </si>
  <si>
    <t>Días fuera del Despacho sin Sustitución o en labores de manifestación o apoyo</t>
  </si>
  <si>
    <t>Cuota Diaria</t>
  </si>
  <si>
    <t>Coord. Judicial</t>
  </si>
  <si>
    <t>JUZGADO DE TRABAJO DE HEREDIA</t>
  </si>
  <si>
    <t>Modificación</t>
  </si>
  <si>
    <t>Profesional:</t>
  </si>
  <si>
    <t>Giovanni Gómez Cedeño</t>
  </si>
  <si>
    <t>Fecha:</t>
  </si>
  <si>
    <t>Cambios:</t>
  </si>
  <si>
    <t>Se cambian fórmulas apartir de enero 2018 debido a error en la copia de la fórmula para el resto de meses, para el indicador 13.Porcentaje de rendimiento por Técnico o Técnica.</t>
  </si>
  <si>
    <t>- Se crea matriz de indicadores para año 2020 debido a cambio de cuotas en personal juzgador.
- Se cambia cuota diaria para Jueza Coordinadora debido al cambio de roles a apartir del año 2020, para el indicador 15.Porcentaje de rendimiento por Jueza o Juez.</t>
  </si>
  <si>
    <t>13-05-2019</t>
  </si>
  <si>
    <t>28-07-2020</t>
  </si>
  <si>
    <t xml:space="preserve"> 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</si>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</sst>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 %"/>
    <numFmt numFmtId="165" formatCode="mm/yy"/>
    <numFmt numFmtId="166" formatCode="0.0%"/>
    <numFmt numFmtId="167" formatCode="dd/mm/yy;@"/>
    <numFmt numFmtId="168" formatCode="0.0"/>
  </numFmts>
  <fonts count="27" x14ac:knownFonts="1">
    <font>
      <sz val="10"/>
      <name val="Verdana"/>
      <charset val="1"/>
    </font>
    <font>
      <sz val="10"/>
      <color rgb="FFFFFFFF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0"/>
      <color rgb="FFCC0000"/>
      <name val="Verdana"/>
      <family val="2"/>
      <charset val="1"/>
    </font>
    <font>
      <sz val="11"/>
      <color rgb="FF008000"/>
      <name val="Calibri"/>
      <family val="2"/>
      <charset val="1"/>
    </font>
    <font>
      <b/>
      <sz val="10"/>
      <color rgb="FFFFFFFF"/>
      <name val="Verdana"/>
      <family val="2"/>
      <charset val="1"/>
    </font>
    <font>
      <i/>
      <sz val="10"/>
      <color rgb="FF808080"/>
      <name val="Verdana"/>
      <family val="2"/>
      <charset val="1"/>
    </font>
    <font>
      <sz val="10"/>
      <color rgb="FF006600"/>
      <name val="Verdana"/>
      <family val="2"/>
      <charset val="1"/>
    </font>
    <font>
      <sz val="18"/>
      <color rgb="FF000000"/>
      <name val="Verdana"/>
      <family val="2"/>
      <charset val="1"/>
    </font>
    <font>
      <sz val="12"/>
      <color rgb="FF000000"/>
      <name val="Verdana"/>
      <family val="2"/>
      <charset val="1"/>
    </font>
    <font>
      <b/>
      <sz val="24"/>
      <color rgb="FF000000"/>
      <name val="Verdana"/>
      <family val="2"/>
      <charset val="1"/>
    </font>
    <font>
      <sz val="11"/>
      <color rgb="FF993300"/>
      <name val="Calibri"/>
      <family val="2"/>
      <charset val="1"/>
    </font>
    <font>
      <sz val="10"/>
      <name val="Verdana"/>
      <family val="2"/>
      <charset val="1"/>
    </font>
    <font>
      <sz val="10"/>
      <color rgb="FF333333"/>
      <name val="Verdana"/>
      <family val="2"/>
      <charset val="1"/>
    </font>
    <font>
      <b/>
      <sz val="15"/>
      <color rgb="FF003366"/>
      <name val="Calibri"/>
      <family val="2"/>
      <charset val="1"/>
    </font>
    <font>
      <b/>
      <sz val="6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20"/>
      <color rgb="FFFFFFFF"/>
      <name val="Verdana"/>
      <family val="2"/>
      <charset val="1"/>
    </font>
    <font>
      <sz val="11"/>
      <color rgb="FF000000"/>
      <name val="Calibri"/>
      <family val="2"/>
      <charset val="1"/>
    </font>
    <font>
      <sz val="12"/>
      <name val="Arial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8B8B8B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CC0000"/>
        <bgColor rgb="FFFF0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003366"/>
        <bgColor rgb="FF333399"/>
      </patternFill>
    </fill>
    <fill>
      <patternFill patternType="solid">
        <fgColor rgb="FFC0C0C0"/>
        <bgColor rgb="FFDDDDDD"/>
      </patternFill>
    </fill>
    <fill>
      <patternFill patternType="solid">
        <fgColor rgb="FFFF0000"/>
        <bgColor rgb="FFCC0000"/>
      </patternFill>
    </fill>
    <fill>
      <patternFill patternType="solid">
        <fgColor rgb="FFFFCC00"/>
        <bgColor rgb="FFFFC000"/>
      </patternFill>
    </fill>
    <fill>
      <patternFill patternType="solid">
        <fgColor rgb="FF008000"/>
        <bgColor rgb="FF006600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33CCCC"/>
        <bgColor rgb="FF00CCFF"/>
      </patternFill>
    </fill>
    <fill>
      <patternFill patternType="solid">
        <fgColor rgb="FF969696"/>
        <bgColor rgb="FF8B8B8B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003366"/>
      </left>
      <right style="double">
        <color rgb="FF003366"/>
      </right>
      <top style="double">
        <color rgb="FF003366"/>
      </top>
      <bottom style="double">
        <color rgb="FF00336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164" fontId="12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7" borderId="0" applyBorder="0" applyProtection="0"/>
    <xf numFmtId="0" fontId="6" fillId="0" borderId="0" applyBorder="0" applyProtection="0"/>
    <xf numFmtId="0" fontId="7" fillId="6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0" borderId="0"/>
    <xf numFmtId="0" fontId="12" fillId="0" borderId="0"/>
    <xf numFmtId="0" fontId="13" fillId="9" borderId="1" applyProtection="0"/>
    <xf numFmtId="164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4" fillId="0" borderId="2" applyProtection="0"/>
    <xf numFmtId="0" fontId="3" fillId="0" borderId="0" applyBorder="0" applyProtection="0"/>
  </cellStyleXfs>
  <cellXfs count="106">
    <xf numFmtId="0" fontId="0" fillId="0" borderId="0" xfId="0"/>
    <xf numFmtId="0" fontId="15" fillId="10" borderId="0" xfId="0" applyFont="1" applyFill="1"/>
    <xf numFmtId="0" fontId="16" fillId="10" borderId="0" xfId="0" applyFont="1" applyFill="1" applyAlignment="1">
      <alignment horizontal="left"/>
    </xf>
    <xf numFmtId="0" fontId="16" fillId="10" borderId="0" xfId="0" applyFont="1" applyFill="1" applyAlignment="1">
      <alignment horizontal="center"/>
    </xf>
    <xf numFmtId="0" fontId="16" fillId="10" borderId="0" xfId="0" applyFont="1" applyFill="1"/>
    <xf numFmtId="0" fontId="17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left" vertical="center"/>
    </xf>
    <xf numFmtId="3" fontId="20" fillId="10" borderId="3" xfId="0" applyNumberFormat="1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left" vertical="center" wrapText="1"/>
    </xf>
    <xf numFmtId="4" fontId="22" fillId="10" borderId="3" xfId="0" applyNumberFormat="1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166" fontId="22" fillId="10" borderId="3" xfId="0" applyNumberFormat="1" applyFont="1" applyFill="1" applyBorder="1" applyAlignment="1">
      <alignment horizontal="left" vertical="center" wrapText="1"/>
    </xf>
    <xf numFmtId="166" fontId="17" fillId="13" borderId="3" xfId="0" applyNumberFormat="1" applyFont="1" applyFill="1" applyBorder="1" applyAlignment="1">
      <alignment horizontal="center" vertical="center" wrapText="1"/>
    </xf>
    <xf numFmtId="1" fontId="22" fillId="13" borderId="3" xfId="0" applyNumberFormat="1" applyFont="1" applyFill="1" applyBorder="1" applyAlignment="1">
      <alignment horizontal="center" vertical="center" wrapText="1"/>
    </xf>
    <xf numFmtId="1" fontId="22" fillId="16" borderId="3" xfId="0" applyNumberFormat="1" applyFont="1" applyFill="1" applyBorder="1" applyAlignment="1">
      <alignment horizontal="center" vertical="center" wrapText="1"/>
    </xf>
    <xf numFmtId="1" fontId="17" fillId="16" borderId="3" xfId="0" applyNumberFormat="1" applyFont="1" applyFill="1" applyBorder="1" applyAlignment="1">
      <alignment horizontal="center" vertical="center" wrapText="1"/>
    </xf>
    <xf numFmtId="1" fontId="17" fillId="17" borderId="3" xfId="0" applyNumberFormat="1" applyFont="1" applyFill="1" applyBorder="1" applyAlignment="1">
      <alignment horizontal="center" vertical="center" wrapText="1"/>
    </xf>
    <xf numFmtId="1" fontId="22" fillId="17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10" borderId="3" xfId="0" applyFont="1" applyFill="1" applyBorder="1"/>
    <xf numFmtId="166" fontId="17" fillId="17" borderId="3" xfId="0" applyNumberFormat="1" applyFont="1" applyFill="1" applyBorder="1" applyAlignment="1">
      <alignment horizontal="center" vertical="center" wrapText="1"/>
    </xf>
    <xf numFmtId="4" fontId="22" fillId="0" borderId="3" xfId="0" applyNumberFormat="1" applyFont="1" applyBorder="1" applyAlignment="1">
      <alignment horizontal="center" vertical="center" wrapText="1"/>
    </xf>
    <xf numFmtId="164" fontId="22" fillId="13" borderId="3" xfId="1" applyFont="1" applyFill="1" applyBorder="1" applyAlignment="1" applyProtection="1">
      <alignment horizontal="center" vertical="center" wrapText="1"/>
    </xf>
    <xf numFmtId="164" fontId="22" fillId="16" borderId="3" xfId="1" applyFont="1" applyFill="1" applyBorder="1" applyAlignment="1" applyProtection="1">
      <alignment horizontal="center" vertical="center" wrapText="1"/>
    </xf>
    <xf numFmtId="164" fontId="22" fillId="17" borderId="3" xfId="1" applyFont="1" applyFill="1" applyBorder="1" applyAlignment="1" applyProtection="1">
      <alignment horizontal="center" vertical="center" wrapText="1"/>
    </xf>
    <xf numFmtId="166" fontId="16" fillId="0" borderId="3" xfId="1" applyNumberFormat="1" applyFont="1" applyBorder="1" applyAlignment="1" applyProtection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14" fontId="16" fillId="10" borderId="3" xfId="0" applyNumberFormat="1" applyFont="1" applyFill="1" applyBorder="1"/>
    <xf numFmtId="14" fontId="16" fillId="10" borderId="0" xfId="0" applyNumberFormat="1" applyFont="1" applyFill="1"/>
    <xf numFmtId="0" fontId="22" fillId="0" borderId="3" xfId="0" applyFont="1" applyBorder="1" applyAlignment="1">
      <alignment horizontal="left" vertical="center" wrapText="1"/>
    </xf>
    <xf numFmtId="1" fontId="22" fillId="13" borderId="3" xfId="1" applyNumberFormat="1" applyFont="1" applyFill="1" applyBorder="1" applyAlignment="1" applyProtection="1">
      <alignment horizontal="center" vertical="center" wrapText="1"/>
    </xf>
    <xf numFmtId="1" fontId="22" fillId="17" borderId="3" xfId="1" applyNumberFormat="1" applyFont="1" applyFill="1" applyBorder="1" applyAlignment="1" applyProtection="1">
      <alignment horizontal="center" vertical="center" wrapText="1"/>
    </xf>
    <xf numFmtId="1" fontId="16" fillId="0" borderId="3" xfId="0" applyNumberFormat="1" applyFont="1" applyBorder="1" applyAlignment="1">
      <alignment horizontal="center" vertical="center"/>
    </xf>
    <xf numFmtId="0" fontId="16" fillId="10" borderId="3" xfId="0" applyFont="1" applyFill="1" applyBorder="1" applyAlignment="1">
      <alignment horizontal="center"/>
    </xf>
    <xf numFmtId="167" fontId="23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64" fontId="23" fillId="0" borderId="3" xfId="1" applyFont="1" applyBorder="1" applyAlignment="1" applyProtection="1">
      <alignment horizontal="center" vertical="center"/>
    </xf>
    <xf numFmtId="1" fontId="23" fillId="0" borderId="3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16" fillId="10" borderId="3" xfId="0" applyFont="1" applyFill="1" applyBorder="1" applyAlignment="1">
      <alignment wrapText="1"/>
    </xf>
    <xf numFmtId="0" fontId="16" fillId="10" borderId="3" xfId="0" applyFont="1" applyFill="1" applyBorder="1" applyAlignment="1">
      <alignment horizontal="justify" vertical="center"/>
    </xf>
    <xf numFmtId="1" fontId="23" fillId="2" borderId="3" xfId="0" applyNumberFormat="1" applyFont="1" applyFill="1" applyBorder="1" applyAlignment="1">
      <alignment vertical="center"/>
    </xf>
    <xf numFmtId="1" fontId="23" fillId="2" borderId="3" xfId="0" applyNumberFormat="1" applyFont="1" applyFill="1" applyBorder="1" applyAlignment="1">
      <alignment horizontal="center" vertical="center"/>
    </xf>
    <xf numFmtId="0" fontId="16" fillId="10" borderId="3" xfId="0" applyFont="1" applyFill="1" applyBorder="1" applyAlignment="1"/>
    <xf numFmtId="166" fontId="17" fillId="10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6" fillId="10" borderId="3" xfId="0" applyFont="1" applyFill="1" applyBorder="1" applyAlignment="1">
      <alignment horizontal="justify" wrapText="1"/>
    </xf>
    <xf numFmtId="166" fontId="17" fillId="19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0" xfId="0" applyFont="1"/>
    <xf numFmtId="0" fontId="25" fillId="0" borderId="4" xfId="0" applyFont="1" applyBorder="1"/>
    <xf numFmtId="14" fontId="23" fillId="0" borderId="3" xfId="0" applyNumberFormat="1" applyFont="1" applyBorder="1" applyAlignment="1">
      <alignment horizontal="center" vertical="center"/>
    </xf>
    <xf numFmtId="167" fontId="23" fillId="13" borderId="3" xfId="0" applyNumberFormat="1" applyFont="1" applyFill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/>
    </xf>
    <xf numFmtId="1" fontId="23" fillId="16" borderId="3" xfId="0" applyNumberFormat="1" applyFont="1" applyFill="1" applyBorder="1" applyAlignment="1">
      <alignment horizontal="center" vertical="center"/>
    </xf>
    <xf numFmtId="1" fontId="23" fillId="0" borderId="8" xfId="0" applyNumberFormat="1" applyFont="1" applyBorder="1" applyAlignment="1">
      <alignment horizontal="center" vertical="center"/>
    </xf>
    <xf numFmtId="1" fontId="16" fillId="17" borderId="3" xfId="0" applyNumberFormat="1" applyFont="1" applyFill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8" fillId="11" borderId="3" xfId="0" applyFont="1" applyFill="1" applyBorder="1" applyAlignment="1">
      <alignment horizontal="left" vertical="center" wrapText="1"/>
    </xf>
    <xf numFmtId="0" fontId="19" fillId="12" borderId="3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 wrapText="1"/>
    </xf>
    <xf numFmtId="165" fontId="19" fillId="12" borderId="3" xfId="0" applyNumberFormat="1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0" fontId="20" fillId="14" borderId="3" xfId="0" applyFont="1" applyFill="1" applyBorder="1" applyAlignment="1">
      <alignment horizontal="center" vertical="center"/>
    </xf>
    <xf numFmtId="0" fontId="21" fillId="15" borderId="3" xfId="0" applyFont="1" applyFill="1" applyBorder="1" applyAlignment="1">
      <alignment horizontal="center" vertical="center"/>
    </xf>
    <xf numFmtId="3" fontId="20" fillId="10" borderId="3" xfId="0" applyNumberFormat="1" applyFont="1" applyFill="1" applyBorder="1" applyAlignment="1">
      <alignment horizontal="center" vertical="center" textRotation="90" wrapText="1"/>
    </xf>
    <xf numFmtId="3" fontId="20" fillId="12" borderId="3" xfId="0" applyNumberFormat="1" applyFont="1" applyFill="1" applyBorder="1" applyAlignment="1">
      <alignment horizontal="center" vertical="center" wrapText="1"/>
    </xf>
    <xf numFmtId="1" fontId="22" fillId="18" borderId="3" xfId="1" applyNumberFormat="1" applyFont="1" applyFill="1" applyBorder="1" applyAlignment="1" applyProtection="1">
      <alignment horizontal="center" vertical="center" wrapText="1"/>
    </xf>
    <xf numFmtId="3" fontId="20" fillId="10" borderId="3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4" fontId="22" fillId="10" borderId="3" xfId="0" applyNumberFormat="1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166" fontId="22" fillId="10" borderId="3" xfId="0" applyNumberFormat="1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/>
    </xf>
    <xf numFmtId="0" fontId="20" fillId="10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top" wrapText="1"/>
    </xf>
    <xf numFmtId="0" fontId="22" fillId="10" borderId="3" xfId="0" applyFont="1" applyFill="1" applyBorder="1" applyAlignment="1">
      <alignment horizontal="justify" vertical="center" wrapText="1"/>
    </xf>
    <xf numFmtId="164" fontId="22" fillId="10" borderId="3" xfId="1" applyFont="1" applyFill="1" applyBorder="1" applyAlignment="1" applyProtection="1">
      <alignment horizontal="center" vertical="center" wrapText="1"/>
    </xf>
    <xf numFmtId="0" fontId="22" fillId="19" borderId="3" xfId="0" applyFont="1" applyFill="1" applyBorder="1" applyAlignment="1">
      <alignment horizontal="center" vertical="center" wrapText="1"/>
    </xf>
    <xf numFmtId="164" fontId="22" fillId="19" borderId="3" xfId="1" applyFont="1" applyFill="1" applyBorder="1" applyAlignment="1" applyProtection="1">
      <alignment horizontal="center" vertical="center" wrapText="1"/>
    </xf>
    <xf numFmtId="3" fontId="20" fillId="19" borderId="3" xfId="0" applyNumberFormat="1" applyFont="1" applyFill="1" applyBorder="1" applyAlignment="1">
      <alignment horizontal="center" vertical="center" wrapText="1"/>
    </xf>
    <xf numFmtId="0" fontId="22" fillId="14" borderId="3" xfId="0" applyFont="1" applyFill="1" applyBorder="1" applyAlignment="1">
      <alignment horizontal="center" vertical="center" wrapText="1"/>
    </xf>
    <xf numFmtId="164" fontId="22" fillId="18" borderId="3" xfId="1" applyFont="1" applyFill="1" applyBorder="1" applyAlignment="1" applyProtection="1">
      <alignment horizontal="center" vertical="center" wrapText="1"/>
    </xf>
    <xf numFmtId="1" fontId="22" fillId="12" borderId="3" xfId="1" applyNumberFormat="1" applyFont="1" applyFill="1" applyBorder="1" applyAlignment="1" applyProtection="1">
      <alignment horizontal="center" vertical="center" wrapText="1"/>
    </xf>
    <xf numFmtId="168" fontId="22" fillId="12" borderId="3" xfId="1" applyNumberFormat="1" applyFont="1" applyFill="1" applyBorder="1" applyAlignment="1" applyProtection="1">
      <alignment horizontal="center" vertical="center" wrapText="1"/>
    </xf>
    <xf numFmtId="164" fontId="22" fillId="0" borderId="3" xfId="1" applyFont="1" applyBorder="1" applyAlignment="1" applyProtection="1">
      <alignment horizontal="center" vertical="center" wrapText="1"/>
    </xf>
    <xf numFmtId="0" fontId="24" fillId="11" borderId="0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wrapText="1"/>
    </xf>
    <xf numFmtId="14" fontId="25" fillId="0" borderId="4" xfId="0" applyNumberFormat="1" applyFont="1" applyBorder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25" fillId="16" borderId="4" xfId="0" applyFont="1" applyFill="1" applyBorder="1" applyAlignment="1">
      <alignment horizontal="center"/>
    </xf>
    <xf numFmtId="1" fontId="23" fillId="0" borderId="3" xfId="0" applyNumberFormat="1" applyFont="1" applyBorder="1" applyAlignment="1">
      <alignment horizontal="center" vertical="center"/>
    </xf>
  </cellXfs>
  <cellStyles count="23">
    <cellStyle name="Accent 1 1" xfId="2" xr:uid="{00000000-0005-0000-0000-000006000000}"/>
    <cellStyle name="Accent 2 1" xfId="3" xr:uid="{00000000-0005-0000-0000-000007000000}"/>
    <cellStyle name="Accent 3 1" xfId="4" xr:uid="{00000000-0005-0000-0000-000008000000}"/>
    <cellStyle name="Accent 4" xfId="5" xr:uid="{00000000-0005-0000-0000-000009000000}"/>
    <cellStyle name="Bad 1" xfId="6" xr:uid="{00000000-0005-0000-0000-00000A000000}"/>
    <cellStyle name="Buena" xfId="7" xr:uid="{00000000-0005-0000-0000-00000B000000}"/>
    <cellStyle name="Error 1" xfId="8" xr:uid="{00000000-0005-0000-0000-00000C000000}"/>
    <cellStyle name="Footnote 1" xfId="9" xr:uid="{00000000-0005-0000-0000-00000D000000}"/>
    <cellStyle name="Good 1" xfId="10" xr:uid="{00000000-0005-0000-0000-00000E000000}"/>
    <cellStyle name="Heading 1 1" xfId="11" xr:uid="{00000000-0005-0000-0000-00000F000000}"/>
    <cellStyle name="Heading 2 1" xfId="12" xr:uid="{00000000-0005-0000-0000-000010000000}"/>
    <cellStyle name="Heading 3" xfId="13" xr:uid="{00000000-0005-0000-0000-000011000000}"/>
    <cellStyle name="Neutral 1" xfId="14" xr:uid="{00000000-0005-0000-0000-000012000000}"/>
    <cellStyle name="Normal" xfId="0" builtinId="0"/>
    <cellStyle name="Normal 2 3" xfId="15" xr:uid="{00000000-0005-0000-0000-000013000000}"/>
    <cellStyle name="Normal 3" xfId="16" xr:uid="{00000000-0005-0000-0000-000014000000}"/>
    <cellStyle name="Note 1" xfId="17" xr:uid="{00000000-0005-0000-0000-000015000000}"/>
    <cellStyle name="Porcentaje" xfId="1" builtinId="5"/>
    <cellStyle name="Porcentual 3" xfId="18" xr:uid="{00000000-0005-0000-0000-000016000000}"/>
    <cellStyle name="Status 1" xfId="19" xr:uid="{00000000-0005-0000-0000-000017000000}"/>
    <cellStyle name="Text 1" xfId="20" xr:uid="{00000000-0005-0000-0000-000018000000}"/>
    <cellStyle name="Título 1" xfId="21" xr:uid="{00000000-0005-0000-0000-000019000000}"/>
    <cellStyle name="Warning 1" xfId="22" xr:uid="{00000000-0005-0000-0000-00001A000000}"/>
  </cellStyles>
  <dxfs count="19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8B8B8B"/>
      <rgbColor rgb="FF993366"/>
      <rgbColor rgb="FFFFFFCC"/>
      <rgbColor rgb="FFCCFFFF"/>
      <rgbColor rgb="FF660066"/>
      <rgbColor rgb="FFFF8080"/>
      <rgbColor rgb="FF0070C0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C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  <a:ea typeface="Calibri"/>
              </a:rPr>
              <a:t>Entrada vs Salida de asuntos</a:t>
            </a:r>
          </a:p>
        </c:rich>
      </c:tx>
      <c:layout>
        <c:manualLayout>
          <c:xMode val="edge"/>
          <c:yMode val="edge"/>
          <c:x val="0.25546199362767402"/>
          <c:y val="2.7584085315832601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495675921711403E-2"/>
          <c:y val="0.460726004922067"/>
          <c:w val="0.89684797451069598"/>
          <c:h val="0.38299835931091097"/>
        </c:manualLayout>
      </c:layout>
      <c:lineChart>
        <c:grouping val="standard"/>
        <c:varyColors val="0"/>
        <c:ser>
          <c:idx val="0"/>
          <c:order val="0"/>
          <c:spPr>
            <a:ln w="38160">
              <a:solidFill>
                <a:srgbClr val="666699"/>
              </a:solidFill>
              <a:round/>
            </a:ln>
          </c:spPr>
          <c:marker>
            <c:symbol val="diamond"/>
            <c:size val="9"/>
            <c:spPr>
              <a:solidFill>
                <a:srgbClr val="66669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Indicadores!$Q$5:$AL$5</c:f>
              <c:numCache>
                <c:formatCode>General</c:formatCode>
                <c:ptCount val="13"/>
                <c:pt idx="0">
                  <c:v>259</c:v>
                </c:pt>
                <c:pt idx="1">
                  <c:v>218</c:v>
                </c:pt>
                <c:pt idx="2">
                  <c:v>216</c:v>
                </c:pt>
                <c:pt idx="3">
                  <c:v>254</c:v>
                </c:pt>
                <c:pt idx="4">
                  <c:v>234</c:v>
                </c:pt>
                <c:pt idx="5">
                  <c:v>252</c:v>
                </c:pt>
                <c:pt idx="6">
                  <c:v>251</c:v>
                </c:pt>
                <c:pt idx="7">
                  <c:v>227</c:v>
                </c:pt>
                <c:pt idx="8">
                  <c:v>170</c:v>
                </c:pt>
                <c:pt idx="9">
                  <c:v>270</c:v>
                </c:pt>
                <c:pt idx="10">
                  <c:v>325</c:v>
                </c:pt>
                <c:pt idx="11">
                  <c:v>208</c:v>
                </c:pt>
                <c:pt idx="12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CA-467F-B955-907C4909E539}"/>
            </c:ext>
          </c:extLst>
        </c:ser>
        <c:ser>
          <c:idx val="1"/>
          <c:order val="1"/>
          <c:spPr>
            <a:ln w="38160">
              <a:solidFill>
                <a:srgbClr val="993366"/>
              </a:solidFill>
              <a:round/>
            </a:ln>
          </c:spPr>
          <c:marker>
            <c:symbol val="square"/>
            <c:size val="8"/>
            <c:spPr>
              <a:solidFill>
                <a:srgbClr val="99336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Indicadores!$Q$6:$AL$6</c:f>
              <c:numCache>
                <c:formatCode>General</c:formatCode>
                <c:ptCount val="13"/>
                <c:pt idx="0">
                  <c:v>173</c:v>
                </c:pt>
                <c:pt idx="1">
                  <c:v>248</c:v>
                </c:pt>
                <c:pt idx="2">
                  <c:v>263</c:v>
                </c:pt>
                <c:pt idx="3">
                  <c:v>228</c:v>
                </c:pt>
                <c:pt idx="4">
                  <c:v>234</c:v>
                </c:pt>
                <c:pt idx="5">
                  <c:v>191</c:v>
                </c:pt>
                <c:pt idx="6">
                  <c:v>179</c:v>
                </c:pt>
                <c:pt idx="7">
                  <c:v>207</c:v>
                </c:pt>
                <c:pt idx="8">
                  <c:v>182</c:v>
                </c:pt>
                <c:pt idx="9">
                  <c:v>190</c:v>
                </c:pt>
                <c:pt idx="10">
                  <c:v>347</c:v>
                </c:pt>
                <c:pt idx="11">
                  <c:v>197</c:v>
                </c:pt>
                <c:pt idx="12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A-467F-B955-907C4909E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98177522"/>
        <c:axId val="2512276"/>
      </c:lineChart>
      <c:dateAx>
        <c:axId val="98177522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2512276"/>
        <c:crosses val="autoZero"/>
        <c:auto val="1"/>
        <c:lblOffset val="100"/>
        <c:baseTimeUnit val="months"/>
      </c:dateAx>
      <c:valAx>
        <c:axId val="2512276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98177522"/>
        <c:crossesAt val="0"/>
        <c:crossBetween val="midCat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34551532382869099"/>
          <c:y val="0.80911255730499898"/>
          <c:w val="0.21926934012205401"/>
          <c:h val="6.0737671862037497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  <a:ea typeface="Calibri"/>
              </a:rPr>
              <a:t>Cantidad de Sentencias Dictadas</a:t>
            </a:r>
          </a:p>
        </c:rich>
      </c:tx>
      <c:layout>
        <c:manualLayout>
          <c:xMode val="edge"/>
          <c:yMode val="edge"/>
          <c:x val="0.22556956169769901"/>
          <c:y val="3.6047164514317803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25638949924803E-2"/>
          <c:y val="0.489387984278495"/>
          <c:w val="0.61541575112755897"/>
          <c:h val="0.4071869736103310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8080"/>
                </a:gs>
                <a:gs pos="50000">
                  <a:srgbClr val="FF8080"/>
                </a:gs>
                <a:gs pos="100000">
                  <a:srgbClr val="FF8080"/>
                </a:gs>
              </a:gsLst>
              <a:lin ang="16200000"/>
            </a:gradFill>
            <a:ln w="38160">
              <a:solidFill>
                <a:srgbClr val="666699"/>
              </a:solidFill>
              <a:round/>
            </a:ln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Indicadores!$Q$38:$AL$38</c:f>
              <c:numCache>
                <c:formatCode>0</c:formatCode>
                <c:ptCount val="13"/>
                <c:pt idx="0">
                  <c:v>169</c:v>
                </c:pt>
                <c:pt idx="1">
                  <c:v>211</c:v>
                </c:pt>
                <c:pt idx="2">
                  <c:v>156</c:v>
                </c:pt>
                <c:pt idx="3">
                  <c:v>204</c:v>
                </c:pt>
                <c:pt idx="4">
                  <c:v>180</c:v>
                </c:pt>
                <c:pt idx="5">
                  <c:v>185</c:v>
                </c:pt>
                <c:pt idx="6">
                  <c:v>214</c:v>
                </c:pt>
                <c:pt idx="7">
                  <c:v>169</c:v>
                </c:pt>
                <c:pt idx="8">
                  <c:v>170</c:v>
                </c:pt>
                <c:pt idx="9">
                  <c:v>180</c:v>
                </c:pt>
                <c:pt idx="10">
                  <c:v>302</c:v>
                </c:pt>
                <c:pt idx="11">
                  <c:v>171</c:v>
                </c:pt>
                <c:pt idx="12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4041-B54A-BE38909F3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495"/>
        <c:axId val="45553817"/>
      </c:barChart>
      <c:dateAx>
        <c:axId val="1554495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45553817"/>
        <c:crosses val="autoZero"/>
        <c:auto val="1"/>
        <c:lblOffset val="100"/>
        <c:baseTimeUnit val="months"/>
      </c:dateAx>
      <c:valAx>
        <c:axId val="45553817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1554495"/>
        <c:crossesAt val="0"/>
        <c:crossBetween val="between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25955098899061102"/>
          <c:y val="0.80047598778483597"/>
          <c:w val="0.32022524615724801"/>
          <c:h val="6.8883690343502196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600" b="1" strike="noStrike" spc="-1">
                <a:solidFill>
                  <a:srgbClr val="000000"/>
                </a:solidFill>
                <a:latin typeface="Calibri"/>
                <a:ea typeface="Calibri"/>
              </a:rPr>
              <a:t>Porcentaje de Rendimiento Global del Personal Técnico</a:t>
            </a:r>
          </a:p>
        </c:rich>
      </c:tx>
      <c:layout>
        <c:manualLayout>
          <c:xMode val="edge"/>
          <c:yMode val="edge"/>
          <c:x val="8.7855884525771394E-2"/>
          <c:y val="3.5261089275687801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1163266465896E-2"/>
          <c:y val="0.459966311061202"/>
          <c:w val="0.87736546002159499"/>
          <c:h val="0.36900617630544602"/>
        </c:manualLayout>
      </c:layout>
      <c:lineChart>
        <c:grouping val="standard"/>
        <c:varyColors val="0"/>
        <c:ser>
          <c:idx val="0"/>
          <c:order val="0"/>
          <c:spPr>
            <a:ln w="38160">
              <a:solidFill>
                <a:srgbClr val="003366"/>
              </a:solidFill>
              <a:round/>
            </a:ln>
          </c:spPr>
          <c:marker>
            <c:symbol val="square"/>
            <c:size val="9"/>
            <c:spPr>
              <a:solidFill>
                <a:srgbClr val="003366"/>
              </a:solidFill>
            </c:spPr>
          </c:marker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Indicadores!$Q$30:$AL$30</c:f>
              <c:numCache>
                <c:formatCode>0\ %</c:formatCode>
                <c:ptCount val="13"/>
                <c:pt idx="0">
                  <c:v>1.3315847644419072</c:v>
                </c:pt>
                <c:pt idx="1">
                  <c:v>1.4277701336945035</c:v>
                </c:pt>
                <c:pt idx="2">
                  <c:v>0.92470106521830664</c:v>
                </c:pt>
                <c:pt idx="3">
                  <c:v>1.0183646792050154</c:v>
                </c:pt>
                <c:pt idx="4">
                  <c:v>1.4513811585240155</c:v>
                </c:pt>
                <c:pt idx="5">
                  <c:v>0.90030562517404611</c:v>
                </c:pt>
                <c:pt idx="6">
                  <c:v>1.1817594406183525</c:v>
                </c:pt>
                <c:pt idx="7">
                  <c:v>0.85848329975264959</c:v>
                </c:pt>
                <c:pt idx="8">
                  <c:v>1.0081143646269697</c:v>
                </c:pt>
                <c:pt idx="9">
                  <c:v>1.0687136672850956</c:v>
                </c:pt>
                <c:pt idx="10">
                  <c:v>1.2546405228758171</c:v>
                </c:pt>
                <c:pt idx="11">
                  <c:v>1.0669222840651413</c:v>
                </c:pt>
                <c:pt idx="12">
                  <c:v>1.2810116867259722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9-4171-91D8-9785784DC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54685600"/>
        <c:axId val="30383361"/>
      </c:lineChart>
      <c:dateAx>
        <c:axId val="54685600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30383361"/>
        <c:crosses val="autoZero"/>
        <c:auto val="1"/>
        <c:lblOffset val="100"/>
        <c:baseTimeUnit val="months"/>
      </c:dateAx>
      <c:valAx>
        <c:axId val="30383361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\ %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54685600"/>
        <c:crossesAt val="0"/>
        <c:crossBetween val="midCat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18141617417620701"/>
          <c:y val="0.84323138179114698"/>
          <c:w val="0.51106263700858201"/>
          <c:h val="6.6508390676484896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600" b="1" strike="noStrike" spc="-1">
                <a:solidFill>
                  <a:srgbClr val="000000"/>
                </a:solidFill>
                <a:latin typeface="Calibri"/>
                <a:ea typeface="Calibri"/>
              </a:rPr>
              <a:t>Porcentaje de Rendimiento Global Personas Juzgadoras</a:t>
            </a:r>
          </a:p>
        </c:rich>
      </c:tx>
      <c:layout>
        <c:manualLayout>
          <c:xMode val="edge"/>
          <c:yMode val="edge"/>
          <c:x val="7.9565167109980295E-2"/>
          <c:y val="3.5261089275687801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13519139586002E-2"/>
          <c:y val="0.459966311061202"/>
          <c:w val="0.55111599398635402"/>
          <c:h val="0.37787759685569899"/>
        </c:manualLayout>
      </c:layout>
      <c:lineChart>
        <c:grouping val="standard"/>
        <c:varyColors val="0"/>
        <c:ser>
          <c:idx val="0"/>
          <c:order val="0"/>
          <c:spPr>
            <a:ln w="38160">
              <a:solidFill>
                <a:srgbClr val="666699"/>
              </a:solidFill>
              <a:round/>
            </a:ln>
          </c:spPr>
          <c:marker>
            <c:symbol val="triangle"/>
            <c:size val="8"/>
            <c:spPr>
              <a:solidFill>
                <a:srgbClr val="666699"/>
              </a:solidFill>
            </c:spPr>
          </c:marker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Indicadores!$Q$3:$AL$4</c:f>
              <c:strCache>
                <c:ptCount val="13"/>
                <c:pt idx="0">
                  <c:v>01/18</c:v>
                </c:pt>
                <c:pt idx="1">
                  <c:v>02/18</c:v>
                </c:pt>
                <c:pt idx="2">
                  <c:v>03/18</c:v>
                </c:pt>
                <c:pt idx="3">
                  <c:v>04/18</c:v>
                </c:pt>
                <c:pt idx="4">
                  <c:v>05/18</c:v>
                </c:pt>
                <c:pt idx="5">
                  <c:v>06/18</c:v>
                </c:pt>
                <c:pt idx="6">
                  <c:v>07/18</c:v>
                </c:pt>
                <c:pt idx="7">
                  <c:v>08/18</c:v>
                </c:pt>
                <c:pt idx="8">
                  <c:v>09/18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01/19</c:v>
                </c:pt>
              </c:strCache>
            </c:strRef>
          </c:cat>
          <c:val>
            <c:numRef>
              <c:f>Indicadores!$Q$48:$AL$48</c:f>
              <c:numCache>
                <c:formatCode>0\ 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5-46CC-BFEE-9D6334074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28749035"/>
        <c:axId val="4420694"/>
      </c:lineChart>
      <c:dateAx>
        <c:axId val="28749035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4420694"/>
        <c:crosses val="autoZero"/>
        <c:auto val="1"/>
        <c:lblOffset val="100"/>
        <c:baseTimeUnit val="months"/>
      </c:dateAx>
      <c:valAx>
        <c:axId val="4420694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\ %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28749035"/>
        <c:crossesAt val="1"/>
        <c:crossBetween val="midCat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193258745049286"/>
          <c:y val="0.80047598778483597"/>
          <c:w val="0.55955148275898003"/>
          <c:h val="6.8883690343502196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400" b="1" strike="noStrike" spc="-1">
                <a:solidFill>
                  <a:srgbClr val="000000"/>
                </a:solidFill>
                <a:latin typeface="Calibri"/>
                <a:ea typeface="Calibri"/>
              </a:rPr>
              <a:t>Movimiento del Circulante y Relación Salida/Entrada</a:t>
            </a:r>
          </a:p>
        </c:rich>
      </c:tx>
      <c:layout>
        <c:manualLayout>
          <c:xMode val="edge"/>
          <c:yMode val="edge"/>
          <c:x val="0.125065259005743"/>
          <c:y val="2.69242626657075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1327223156794E-2"/>
          <c:y val="0.394717911828178"/>
          <c:w val="0.57584546667440095"/>
          <c:h val="0.443119926009659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 w="2556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Verdana"/>
                    <a:ea typeface="Verdana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Indicadores!$Q$7:$AL$7</c:f>
              <c:numCache>
                <c:formatCode>General</c:formatCode>
                <c:ptCount val="13"/>
                <c:pt idx="0">
                  <c:v>2505</c:v>
                </c:pt>
                <c:pt idx="1">
                  <c:v>2494</c:v>
                </c:pt>
                <c:pt idx="2">
                  <c:v>2014</c:v>
                </c:pt>
                <c:pt idx="3">
                  <c:v>2040</c:v>
                </c:pt>
                <c:pt idx="4">
                  <c:v>2035</c:v>
                </c:pt>
                <c:pt idx="5">
                  <c:v>2097</c:v>
                </c:pt>
                <c:pt idx="6">
                  <c:v>2165</c:v>
                </c:pt>
                <c:pt idx="7">
                  <c:v>2185</c:v>
                </c:pt>
                <c:pt idx="8">
                  <c:v>2173</c:v>
                </c:pt>
                <c:pt idx="9">
                  <c:v>2253</c:v>
                </c:pt>
                <c:pt idx="10">
                  <c:v>2230</c:v>
                </c:pt>
                <c:pt idx="11">
                  <c:v>2241</c:v>
                </c:pt>
                <c:pt idx="12">
                  <c:v>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D-4F46-BE20-BAF9EFC96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0871052"/>
        <c:axId val="8466016"/>
      </c:barChart>
      <c:lineChart>
        <c:grouping val="standard"/>
        <c:varyColors val="0"/>
        <c:ser>
          <c:idx val="1"/>
          <c:order val="1"/>
          <c:spPr>
            <a:ln w="38160">
              <a:solidFill>
                <a:srgbClr val="99CC00"/>
              </a:solidFill>
              <a:round/>
            </a:ln>
          </c:spPr>
          <c:marker>
            <c:symbol val="triangle"/>
            <c:size val="6"/>
            <c:spPr>
              <a:solidFill>
                <a:srgbClr val="99CC00"/>
              </a:solidFill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Verdana"/>
                    <a:ea typeface="Verdana"/>
                  </a:defRPr>
                </a:pPr>
                <a:endParaRPr lang="es-C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Indicadores!$Q$8:$AL$8</c:f>
              <c:numCache>
                <c:formatCode>0.0%</c:formatCode>
                <c:ptCount val="13"/>
                <c:pt idx="0">
                  <c:v>0.66795366795366795</c:v>
                </c:pt>
                <c:pt idx="1">
                  <c:v>1.1376146788990826</c:v>
                </c:pt>
                <c:pt idx="2">
                  <c:v>1.2175925925925926</c:v>
                </c:pt>
                <c:pt idx="3">
                  <c:v>0.89763779527559051</c:v>
                </c:pt>
                <c:pt idx="4">
                  <c:v>1</c:v>
                </c:pt>
                <c:pt idx="5">
                  <c:v>0.75793650793650791</c:v>
                </c:pt>
                <c:pt idx="6">
                  <c:v>0.71314741035856577</c:v>
                </c:pt>
                <c:pt idx="7">
                  <c:v>0.91189427312775329</c:v>
                </c:pt>
                <c:pt idx="8">
                  <c:v>1.0705882352941176</c:v>
                </c:pt>
                <c:pt idx="9">
                  <c:v>0.70370370370370372</c:v>
                </c:pt>
                <c:pt idx="10">
                  <c:v>1.0676923076923077</c:v>
                </c:pt>
                <c:pt idx="11">
                  <c:v>0.94711538461538458</c:v>
                </c:pt>
                <c:pt idx="12">
                  <c:v>0.42394822006472493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D-4F46-BE20-BAF9EFC96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25669878"/>
        <c:axId val="30020485"/>
      </c:lineChart>
      <c:dateAx>
        <c:axId val="30871052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8466016"/>
        <c:crosses val="autoZero"/>
        <c:auto val="1"/>
        <c:lblOffset val="100"/>
        <c:baseTimeUnit val="months"/>
      </c:dateAx>
      <c:valAx>
        <c:axId val="8466016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30871052"/>
        <c:crossesAt val="0"/>
        <c:crossBetween val="between"/>
      </c:valAx>
      <c:dateAx>
        <c:axId val="25669878"/>
        <c:scaling>
          <c:orientation val="minMax"/>
        </c:scaling>
        <c:delete val="1"/>
        <c:axPos val="b"/>
        <c:numFmt formatCode="mm/yy" sourceLinked="1"/>
        <c:majorTickMark val="out"/>
        <c:minorTickMark val="none"/>
        <c:tickLblPos val="nextTo"/>
        <c:crossAx val="30020485"/>
        <c:crosses val="autoZero"/>
        <c:auto val="1"/>
        <c:lblOffset val="100"/>
        <c:baseTimeUnit val="months"/>
      </c:dateAx>
      <c:valAx>
        <c:axId val="30020485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25669878"/>
        <c:crosses val="max"/>
        <c:crossBetween val="between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235228891704691"/>
          <c:y val="0.74565355903291497"/>
          <c:w val="0.460424323573636"/>
          <c:h val="6.3043595370129796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  <a:ea typeface="Calibri"/>
              </a:rPr>
              <a:t>Plazo de espera de dictado de sentencia</a:t>
            </a:r>
          </a:p>
        </c:rich>
      </c:tx>
      <c:layout>
        <c:manualLayout>
          <c:xMode val="edge"/>
          <c:yMode val="edge"/>
          <c:x val="0.16286867079615799"/>
          <c:y val="3.5962357158861702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1163266465896E-2"/>
          <c:y val="0.483419224736724"/>
          <c:w val="0.60913792123657395"/>
          <c:h val="0.34259466726417198"/>
        </c:manualLayout>
      </c:layout>
      <c:lineChart>
        <c:grouping val="standard"/>
        <c:varyColors val="0"/>
        <c:ser>
          <c:idx val="0"/>
          <c:order val="0"/>
          <c:spPr>
            <a:ln w="38160">
              <a:solidFill>
                <a:srgbClr val="FFCC99"/>
              </a:solidFill>
              <a:round/>
            </a:ln>
          </c:spPr>
          <c:marker>
            <c:symbol val="square"/>
            <c:size val="8"/>
            <c:spPr>
              <a:solidFill>
                <a:srgbClr val="FFCC99"/>
              </a:solidFill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Indicadores!$Q$10:$AL$10</c:f>
              <c:numCache>
                <c:formatCode>0</c:formatCode>
                <c:ptCount val="13"/>
                <c:pt idx="0">
                  <c:v>204</c:v>
                </c:pt>
                <c:pt idx="1">
                  <c:v>230</c:v>
                </c:pt>
                <c:pt idx="2">
                  <c:v>134</c:v>
                </c:pt>
                <c:pt idx="3">
                  <c:v>105</c:v>
                </c:pt>
                <c:pt idx="4">
                  <c:v>113</c:v>
                </c:pt>
                <c:pt idx="5">
                  <c:v>141</c:v>
                </c:pt>
                <c:pt idx="6">
                  <c:v>170</c:v>
                </c:pt>
                <c:pt idx="7">
                  <c:v>183</c:v>
                </c:pt>
                <c:pt idx="8">
                  <c:v>162</c:v>
                </c:pt>
                <c:pt idx="9">
                  <c:v>237</c:v>
                </c:pt>
                <c:pt idx="10">
                  <c:v>268</c:v>
                </c:pt>
                <c:pt idx="11">
                  <c:v>269</c:v>
                </c:pt>
                <c:pt idx="12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E-4479-BD19-C3430487C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23365735"/>
        <c:axId val="97416799"/>
      </c:lineChart>
      <c:dateAx>
        <c:axId val="23365735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97416799"/>
        <c:crosses val="autoZero"/>
        <c:auto val="1"/>
        <c:lblOffset val="100"/>
        <c:baseTimeUnit val="months"/>
      </c:dateAx>
      <c:valAx>
        <c:axId val="97416799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23365735"/>
        <c:crossesAt val="0"/>
        <c:crossBetween val="midCat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29867296968034002"/>
          <c:y val="0.76540417203497302"/>
          <c:w val="0.41261117663246999"/>
          <c:h val="6.8720498418000694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  <a:ea typeface="Calibri"/>
              </a:rPr>
              <a:t>Plazo de espera para la realización de audiencias</a:t>
            </a:r>
          </a:p>
        </c:rich>
      </c:tx>
      <c:layout>
        <c:manualLayout>
          <c:xMode val="edge"/>
          <c:yMode val="edge"/>
          <c:x val="8.2199644107686098E-2"/>
          <c:y val="3.6047164514317803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07485218988595E-2"/>
          <c:y val="0.489387984278495"/>
          <c:w val="0.56908329028184401"/>
          <c:h val="0.351375631667602"/>
        </c:manualLayout>
      </c:layout>
      <c:lineChart>
        <c:grouping val="standard"/>
        <c:varyColors val="0"/>
        <c:ser>
          <c:idx val="0"/>
          <c:order val="0"/>
          <c:spPr>
            <a:ln w="38160">
              <a:solidFill>
                <a:srgbClr val="FF0000"/>
              </a:solidFill>
              <a:round/>
            </a:ln>
          </c:spPr>
          <c:marker>
            <c:symbol val="circle"/>
            <c:size val="8"/>
            <c:spPr>
              <a:solidFill>
                <a:srgbClr val="FF0000"/>
              </a:solidFill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Indicadores!$Q$3:$AL$4</c:f>
              <c:strCache>
                <c:ptCount val="13"/>
                <c:pt idx="0">
                  <c:v>01/18</c:v>
                </c:pt>
                <c:pt idx="1">
                  <c:v>02/18</c:v>
                </c:pt>
                <c:pt idx="2">
                  <c:v>03/18</c:v>
                </c:pt>
                <c:pt idx="3">
                  <c:v>04/18</c:v>
                </c:pt>
                <c:pt idx="4">
                  <c:v>05/18</c:v>
                </c:pt>
                <c:pt idx="5">
                  <c:v>06/18</c:v>
                </c:pt>
                <c:pt idx="6">
                  <c:v>07/18</c:v>
                </c:pt>
                <c:pt idx="7">
                  <c:v>08/18</c:v>
                </c:pt>
                <c:pt idx="8">
                  <c:v>09/18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01/19</c:v>
                </c:pt>
              </c:strCache>
            </c:strRef>
          </c:cat>
          <c:val>
            <c:numRef>
              <c:f>Indicadores!$Q$12:$AL$12</c:f>
              <c:numCache>
                <c:formatCode>0</c:formatCode>
                <c:ptCount val="13"/>
                <c:pt idx="0">
                  <c:v>455</c:v>
                </c:pt>
                <c:pt idx="1">
                  <c:v>470</c:v>
                </c:pt>
                <c:pt idx="2">
                  <c:v>560</c:v>
                </c:pt>
                <c:pt idx="3">
                  <c:v>554</c:v>
                </c:pt>
                <c:pt idx="4">
                  <c:v>449</c:v>
                </c:pt>
                <c:pt idx="5">
                  <c:v>413</c:v>
                </c:pt>
                <c:pt idx="6">
                  <c:v>459</c:v>
                </c:pt>
                <c:pt idx="7">
                  <c:v>519</c:v>
                </c:pt>
                <c:pt idx="8">
                  <c:v>482</c:v>
                </c:pt>
                <c:pt idx="9">
                  <c:v>458</c:v>
                </c:pt>
                <c:pt idx="10">
                  <c:v>427</c:v>
                </c:pt>
                <c:pt idx="11">
                  <c:v>398</c:v>
                </c:pt>
                <c:pt idx="12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0-4EEC-B31F-F655981F9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82347696"/>
        <c:axId val="22626217"/>
      </c:lineChart>
      <c:dateAx>
        <c:axId val="82347696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22626217"/>
        <c:crosses val="autoZero"/>
        <c:auto val="1"/>
        <c:lblOffset val="100"/>
        <c:baseTimeUnit val="months"/>
      </c:dateAx>
      <c:valAx>
        <c:axId val="22626217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82347696"/>
        <c:crossesAt val="1"/>
        <c:crossBetween val="midCat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22433063220646601"/>
          <c:y val="0.75059469477747198"/>
          <c:w val="0.49330417629481499"/>
          <c:h val="6.8883690343502196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  <a:ea typeface="Calibri"/>
              </a:rPr>
              <a:t>Plazo para resolver demandas nuevas</a:t>
            </a:r>
          </a:p>
        </c:rich>
      </c:tx>
      <c:layout>
        <c:manualLayout>
          <c:xMode val="edge"/>
          <c:yMode val="edge"/>
          <c:x val="0.178439506734102"/>
          <c:y val="3.6047164514317803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93089731204203E-2"/>
          <c:y val="0.489387984278495"/>
          <c:w val="0.60015911803148303"/>
          <c:h val="0.35137563166760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8080"/>
                </a:gs>
                <a:gs pos="50000">
                  <a:srgbClr val="FF8080"/>
                </a:gs>
                <a:gs pos="100000">
                  <a:srgbClr val="FF8080"/>
                </a:gs>
              </a:gsLst>
              <a:lin ang="16200000"/>
            </a:gradFill>
            <a:ln w="38160">
              <a:solidFill>
                <a:srgbClr val="FFCC00"/>
              </a:solidFill>
              <a:round/>
            </a:ln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Indicadores!$Q$3:$AL$4</c:f>
              <c:strCache>
                <c:ptCount val="13"/>
                <c:pt idx="0">
                  <c:v>01/18</c:v>
                </c:pt>
                <c:pt idx="1">
                  <c:v>02/18</c:v>
                </c:pt>
                <c:pt idx="2">
                  <c:v>03/18</c:v>
                </c:pt>
                <c:pt idx="3">
                  <c:v>04/18</c:v>
                </c:pt>
                <c:pt idx="4">
                  <c:v>05/18</c:v>
                </c:pt>
                <c:pt idx="5">
                  <c:v>06/18</c:v>
                </c:pt>
                <c:pt idx="6">
                  <c:v>07/18</c:v>
                </c:pt>
                <c:pt idx="7">
                  <c:v>08/18</c:v>
                </c:pt>
                <c:pt idx="8">
                  <c:v>09/18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01/19</c:v>
                </c:pt>
              </c:strCache>
            </c:strRef>
          </c:cat>
          <c:val>
            <c:numRef>
              <c:f>Indicadores!$Q$14:$AL$14</c:f>
              <c:numCache>
                <c:formatCode>0</c:formatCode>
                <c:ptCount val="13"/>
                <c:pt idx="0">
                  <c:v>2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13</c:v>
                </c:pt>
                <c:pt idx="5">
                  <c:v>7</c:v>
                </c:pt>
                <c:pt idx="6">
                  <c:v>1</c:v>
                </c:pt>
                <c:pt idx="7">
                  <c:v>2</c:v>
                </c:pt>
                <c:pt idx="8">
                  <c:v>16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6-47D3-965B-2677DEA88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99477"/>
        <c:axId val="658669"/>
      </c:barChart>
      <c:dateAx>
        <c:axId val="84399477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658669"/>
        <c:crosses val="autoZero"/>
        <c:auto val="1"/>
        <c:lblOffset val="100"/>
        <c:baseTimeUnit val="months"/>
      </c:dateAx>
      <c:valAx>
        <c:axId val="658669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84399477"/>
        <c:crossesAt val="1"/>
        <c:crossBetween val="between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29756677349633898"/>
          <c:y val="0.80997718645290495"/>
          <c:w val="0.36172615216841197"/>
          <c:h val="6.8883690343502196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  <a:ea typeface="Calibri"/>
              </a:rPr>
              <a:t>Plazo para resolver escritos</a:t>
            </a:r>
          </a:p>
        </c:rich>
      </c:tx>
      <c:layout>
        <c:manualLayout>
          <c:xMode val="edge"/>
          <c:yMode val="edge"/>
          <c:x val="0.262357414448669"/>
          <c:y val="3.5962357158861702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831547413296495E-2"/>
          <c:y val="0.48935693479722198"/>
          <c:w val="0.61815877405231001"/>
          <c:h val="0.34853237732466902"/>
        </c:manualLayout>
      </c:layout>
      <c:lineChart>
        <c:grouping val="standard"/>
        <c:varyColors val="0"/>
        <c:ser>
          <c:idx val="0"/>
          <c:order val="0"/>
          <c:spPr>
            <a:ln w="38160">
              <a:solidFill>
                <a:srgbClr val="00CCFF"/>
              </a:solidFill>
              <a:round/>
            </a:ln>
          </c:spPr>
          <c:marker>
            <c:symbol val="circle"/>
            <c:size val="8"/>
            <c:spPr>
              <a:solidFill>
                <a:srgbClr val="00CCFF"/>
              </a:solidFill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Indicadores!$Q$3:$AL$4</c:f>
              <c:strCache>
                <c:ptCount val="13"/>
                <c:pt idx="0">
                  <c:v>01/18</c:v>
                </c:pt>
                <c:pt idx="1">
                  <c:v>02/18</c:v>
                </c:pt>
                <c:pt idx="2">
                  <c:v>03/18</c:v>
                </c:pt>
                <c:pt idx="3">
                  <c:v>04/18</c:v>
                </c:pt>
                <c:pt idx="4">
                  <c:v>05/18</c:v>
                </c:pt>
                <c:pt idx="5">
                  <c:v>06/18</c:v>
                </c:pt>
                <c:pt idx="6">
                  <c:v>07/18</c:v>
                </c:pt>
                <c:pt idx="7">
                  <c:v>08/18</c:v>
                </c:pt>
                <c:pt idx="8">
                  <c:v>09/18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01/19</c:v>
                </c:pt>
              </c:strCache>
            </c:strRef>
          </c:cat>
          <c:val>
            <c:numRef>
              <c:f>Indicadores!$Q$16:$AL$16</c:f>
              <c:numCache>
                <c:formatCode>0</c:formatCode>
                <c:ptCount val="13"/>
                <c:pt idx="0">
                  <c:v>15</c:v>
                </c:pt>
                <c:pt idx="1">
                  <c:v>9</c:v>
                </c:pt>
                <c:pt idx="2">
                  <c:v>34</c:v>
                </c:pt>
                <c:pt idx="3">
                  <c:v>37</c:v>
                </c:pt>
                <c:pt idx="4">
                  <c:v>21</c:v>
                </c:pt>
                <c:pt idx="5">
                  <c:v>29</c:v>
                </c:pt>
                <c:pt idx="6">
                  <c:v>14</c:v>
                </c:pt>
                <c:pt idx="7">
                  <c:v>9</c:v>
                </c:pt>
                <c:pt idx="8">
                  <c:v>43</c:v>
                </c:pt>
                <c:pt idx="9">
                  <c:v>40</c:v>
                </c:pt>
                <c:pt idx="10">
                  <c:v>10</c:v>
                </c:pt>
                <c:pt idx="11">
                  <c:v>37</c:v>
                </c:pt>
                <c:pt idx="12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6-44BC-ABBA-B7CAD4B4A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76692648"/>
        <c:axId val="43614189"/>
      </c:lineChart>
      <c:dateAx>
        <c:axId val="76692648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43614189"/>
        <c:crosses val="autoZero"/>
        <c:auto val="1"/>
        <c:lblOffset val="100"/>
        <c:baseTimeUnit val="months"/>
      </c:dateAx>
      <c:valAx>
        <c:axId val="43614189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76692648"/>
        <c:crossesAt val="1"/>
        <c:crossBetween val="midCat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34714459924764701"/>
          <c:y val="0.81279761921980098"/>
          <c:w val="0.30011210515603098"/>
          <c:h val="6.8720498418000694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  <a:ea typeface="Calibri"/>
              </a:rPr>
              <a:t>Porcentaje de Efectividad de las Audiencias</a:t>
            </a:r>
          </a:p>
        </c:rich>
      </c:tx>
      <c:layout>
        <c:manualLayout>
          <c:xMode val="edge"/>
          <c:yMode val="edge"/>
          <c:x val="0.133147695629937"/>
          <c:y val="3.6047164514317803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64351878161105E-2"/>
          <c:y val="0.489387984278495"/>
          <c:w val="0.887992271409899"/>
          <c:h val="0.339696799550814"/>
        </c:manualLayout>
      </c:layout>
      <c:lineChart>
        <c:grouping val="standard"/>
        <c:varyColors val="0"/>
        <c:ser>
          <c:idx val="0"/>
          <c:order val="0"/>
          <c:spPr>
            <a:ln w="38160">
              <a:solidFill>
                <a:srgbClr val="33CCCC"/>
              </a:solidFill>
              <a:round/>
            </a:ln>
          </c:spPr>
          <c:marker>
            <c:symbol val="square"/>
            <c:size val="9"/>
            <c:spPr>
              <a:solidFill>
                <a:srgbClr val="33CCCC"/>
              </a:solidFill>
            </c:spPr>
          </c:marker>
          <c:dLbls>
            <c:numFmt formatCode="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Indicadores!$Q$18:$AL$18</c:f>
              <c:numCache>
                <c:formatCode>0\ %</c:formatCode>
                <c:ptCount val="13"/>
                <c:pt idx="0">
                  <c:v>0.52873563218390807</c:v>
                </c:pt>
                <c:pt idx="1">
                  <c:v>0.55208333333333337</c:v>
                </c:pt>
                <c:pt idx="2">
                  <c:v>0.62903225806451613</c:v>
                </c:pt>
                <c:pt idx="3">
                  <c:v>0.70329670329670335</c:v>
                </c:pt>
                <c:pt idx="4">
                  <c:v>0.58823529411764708</c:v>
                </c:pt>
                <c:pt idx="5">
                  <c:v>0.7191011235955056</c:v>
                </c:pt>
                <c:pt idx="6">
                  <c:v>0.63855421686746983</c:v>
                </c:pt>
                <c:pt idx="7">
                  <c:v>0.54117647058823526</c:v>
                </c:pt>
                <c:pt idx="8">
                  <c:v>0.61224489795918369</c:v>
                </c:pt>
                <c:pt idx="9">
                  <c:v>0.56481481481481477</c:v>
                </c:pt>
                <c:pt idx="10">
                  <c:v>0.57943925233644855</c:v>
                </c:pt>
                <c:pt idx="11">
                  <c:v>0.53846153846153844</c:v>
                </c:pt>
                <c:pt idx="1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79-40F4-9829-96E10EDBA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43362"/>
        <c:axId val="91911107"/>
      </c:lineChart>
      <c:dateAx>
        <c:axId val="143362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91911107"/>
        <c:crosses val="autoZero"/>
        <c:auto val="1"/>
        <c:lblOffset val="100"/>
        <c:baseTimeUnit val="months"/>
      </c:dateAx>
      <c:valAx>
        <c:axId val="91911107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\ %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143362"/>
        <c:crossesAt val="0"/>
        <c:crossBetween val="midCat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22898261008826101"/>
          <c:y val="0.83848078245711299"/>
          <c:w val="0.40929258808046598"/>
          <c:h val="6.6508390676484896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  <a:ea typeface="Calibri"/>
              </a:rPr>
              <a:t>Cantidad de Audiencias Pendientes de Realizar</a:t>
            </a:r>
          </a:p>
        </c:rich>
      </c:tx>
      <c:layout>
        <c:manualLayout>
          <c:xMode val="edge"/>
          <c:yMode val="edge"/>
          <c:x val="9.8415635480513505E-2"/>
          <c:y val="3.6047164514317803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54932346478503E-2"/>
          <c:y val="0.492307692307692"/>
          <c:w val="0.883196484329825"/>
          <c:h val="0.3367770915216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808000"/>
                </a:gs>
                <a:gs pos="100000">
                  <a:srgbClr val="99CC00"/>
                </a:gs>
              </a:gsLst>
              <a:lin ang="16200000"/>
            </a:gradFill>
            <a:ln w="25560">
              <a:noFill/>
            </a:ln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Indicadores!$Q$21:$AL$21</c:f>
              <c:numCache>
                <c:formatCode>0</c:formatCode>
                <c:ptCount val="13"/>
                <c:pt idx="0">
                  <c:v>509</c:v>
                </c:pt>
                <c:pt idx="1">
                  <c:v>961</c:v>
                </c:pt>
                <c:pt idx="2">
                  <c:v>602</c:v>
                </c:pt>
                <c:pt idx="3">
                  <c:v>602</c:v>
                </c:pt>
                <c:pt idx="4">
                  <c:v>619</c:v>
                </c:pt>
                <c:pt idx="5">
                  <c:v>575</c:v>
                </c:pt>
                <c:pt idx="6">
                  <c:v>565</c:v>
                </c:pt>
                <c:pt idx="7">
                  <c:v>669</c:v>
                </c:pt>
                <c:pt idx="8">
                  <c:v>769</c:v>
                </c:pt>
                <c:pt idx="9">
                  <c:v>774</c:v>
                </c:pt>
                <c:pt idx="10">
                  <c:v>738</c:v>
                </c:pt>
                <c:pt idx="11">
                  <c:v>748</c:v>
                </c:pt>
                <c:pt idx="12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5-452F-89D4-F1A35FB17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522843"/>
        <c:axId val="19887971"/>
      </c:barChart>
      <c:dateAx>
        <c:axId val="61522843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19887971"/>
        <c:crosses val="autoZero"/>
        <c:auto val="1"/>
        <c:lblOffset val="100"/>
        <c:baseTimeUnit val="months"/>
      </c:dateAx>
      <c:valAx>
        <c:axId val="19887971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61522843"/>
        <c:crossesAt val="0"/>
        <c:crossBetween val="between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230337457762231"/>
          <c:y val="0.84323138179114698"/>
          <c:w val="0.413483826617078"/>
          <c:h val="6.6508390676484896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  <a:ea typeface="Calibri"/>
              </a:rPr>
              <a:t>Cantidad de Expedientes pendientes de fallo</a:t>
            </a:r>
          </a:p>
        </c:rich>
      </c:tx>
      <c:layout>
        <c:manualLayout>
          <c:xMode val="edge"/>
          <c:yMode val="edge"/>
          <c:x val="0.12706711371256499"/>
          <c:y val="3.6047164514317803E-2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363073251122295E-2"/>
          <c:y val="0.492307692307692"/>
          <c:w val="0.89549355003693798"/>
          <c:h val="0.3367770915216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38160">
              <a:solidFill>
                <a:srgbClr val="003366"/>
              </a:solidFill>
              <a:round/>
            </a:ln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  <a:ea typeface="Calibri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Indicadores!$Q$3:$AL$3</c:f>
              <c:numCache>
                <c:formatCode>mm/yy</c:formatCode>
                <c:ptCount val="1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</c:numCache>
            </c:numRef>
          </c:cat>
          <c:val>
            <c:numRef>
              <c:f>Indicadores!$Q$22:$AL$22</c:f>
              <c:numCache>
                <c:formatCode>0</c:formatCode>
                <c:ptCount val="13"/>
                <c:pt idx="0">
                  <c:v>67</c:v>
                </c:pt>
                <c:pt idx="1">
                  <c:v>129</c:v>
                </c:pt>
                <c:pt idx="2">
                  <c:v>110</c:v>
                </c:pt>
                <c:pt idx="3">
                  <c:v>125</c:v>
                </c:pt>
                <c:pt idx="4">
                  <c:v>126</c:v>
                </c:pt>
                <c:pt idx="5">
                  <c:v>84</c:v>
                </c:pt>
                <c:pt idx="6">
                  <c:v>78</c:v>
                </c:pt>
                <c:pt idx="7">
                  <c:v>120</c:v>
                </c:pt>
                <c:pt idx="8">
                  <c:v>108</c:v>
                </c:pt>
                <c:pt idx="9">
                  <c:v>83</c:v>
                </c:pt>
                <c:pt idx="10">
                  <c:v>134</c:v>
                </c:pt>
                <c:pt idx="11">
                  <c:v>130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6-4E78-BF85-40CF56247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40955"/>
        <c:axId val="94893365"/>
      </c:barChart>
      <c:dateAx>
        <c:axId val="85440955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94893365"/>
        <c:crosses val="autoZero"/>
        <c:auto val="1"/>
        <c:lblOffset val="100"/>
        <c:baseTimeUnit val="months"/>
      </c:dateAx>
      <c:valAx>
        <c:axId val="94893365"/>
        <c:scaling>
          <c:orientation val="minMax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Calibri"/>
              </a:defRPr>
            </a:pPr>
            <a:endParaRPr lang="es-CR"/>
          </a:p>
        </c:txPr>
        <c:crossAx val="85440955"/>
        <c:crossesAt val="0"/>
        <c:crossBetween val="between"/>
      </c:valAx>
      <c:spPr>
        <a:solidFill>
          <a:srgbClr val="FFFFFF"/>
        </a:solidFill>
        <a:ln w="25560">
          <a:noFill/>
        </a:ln>
      </c:spPr>
    </c:plotArea>
    <c:legend>
      <c:legendPos val="r"/>
      <c:layout>
        <c:manualLayout>
          <c:xMode val="edge"/>
          <c:yMode val="edge"/>
          <c:x val="0.25000033758428503"/>
          <c:y val="0.84323138179114698"/>
          <c:w val="0.39048725295244502"/>
          <c:h val="6.6508390676484896E-2"/>
        </c:manualLayout>
      </c:layout>
      <c:overlay val="1"/>
      <c:spPr>
        <a:noFill/>
        <a:ln w="25560">
          <a:noFill/>
        </a:ln>
      </c:spPr>
      <c:txPr>
        <a:bodyPr/>
        <a:lstStyle/>
        <a:p>
          <a:pPr>
            <a:defRPr sz="500" b="0" strike="noStrike" spc="-1">
              <a:solidFill>
                <a:srgbClr val="000000"/>
              </a:solidFill>
              <a:latin typeface="Calibri"/>
              <a:ea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 w="648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477720</xdr:colOff>
      <xdr:row>22</xdr:row>
      <xdr:rowOff>149760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480240</xdr:colOff>
      <xdr:row>1</xdr:row>
      <xdr:rowOff>0</xdr:rowOff>
    </xdr:from>
    <xdr:to>
      <xdr:col>14</xdr:col>
      <xdr:colOff>836280</xdr:colOff>
      <xdr:row>22</xdr:row>
      <xdr:rowOff>142200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22</xdr:row>
      <xdr:rowOff>129600</xdr:rowOff>
    </xdr:from>
    <xdr:to>
      <xdr:col>7</xdr:col>
      <xdr:colOff>485280</xdr:colOff>
      <xdr:row>42</xdr:row>
      <xdr:rowOff>142200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480240</xdr:colOff>
      <xdr:row>22</xdr:row>
      <xdr:rowOff>122040</xdr:rowOff>
    </xdr:from>
    <xdr:to>
      <xdr:col>15</xdr:col>
      <xdr:colOff>65880</xdr:colOff>
      <xdr:row>42</xdr:row>
      <xdr:rowOff>127080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42</xdr:row>
      <xdr:rowOff>144720</xdr:rowOff>
    </xdr:from>
    <xdr:to>
      <xdr:col>7</xdr:col>
      <xdr:colOff>485280</xdr:colOff>
      <xdr:row>62</xdr:row>
      <xdr:rowOff>149760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</xdr:col>
      <xdr:colOff>480240</xdr:colOff>
      <xdr:row>42</xdr:row>
      <xdr:rowOff>129600</xdr:rowOff>
    </xdr:from>
    <xdr:to>
      <xdr:col>15</xdr:col>
      <xdr:colOff>43200</xdr:colOff>
      <xdr:row>62</xdr:row>
      <xdr:rowOff>142200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62</xdr:row>
      <xdr:rowOff>152280</xdr:rowOff>
    </xdr:from>
    <xdr:to>
      <xdr:col>7</xdr:col>
      <xdr:colOff>485280</xdr:colOff>
      <xdr:row>82</xdr:row>
      <xdr:rowOff>157320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7</xdr:col>
      <xdr:colOff>480240</xdr:colOff>
      <xdr:row>62</xdr:row>
      <xdr:rowOff>144720</xdr:rowOff>
    </xdr:from>
    <xdr:to>
      <xdr:col>15</xdr:col>
      <xdr:colOff>20160</xdr:colOff>
      <xdr:row>82</xdr:row>
      <xdr:rowOff>149760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83</xdr:row>
      <xdr:rowOff>0</xdr:rowOff>
    </xdr:from>
    <xdr:to>
      <xdr:col>7</xdr:col>
      <xdr:colOff>485280</xdr:colOff>
      <xdr:row>103</xdr:row>
      <xdr:rowOff>5040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7</xdr:col>
      <xdr:colOff>480240</xdr:colOff>
      <xdr:row>82</xdr:row>
      <xdr:rowOff>152280</xdr:rowOff>
    </xdr:from>
    <xdr:to>
      <xdr:col>15</xdr:col>
      <xdr:colOff>20160</xdr:colOff>
      <xdr:row>102</xdr:row>
      <xdr:rowOff>157320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103</xdr:row>
      <xdr:rowOff>0</xdr:rowOff>
    </xdr:from>
    <xdr:to>
      <xdr:col>7</xdr:col>
      <xdr:colOff>485280</xdr:colOff>
      <xdr:row>123</xdr:row>
      <xdr:rowOff>5040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7</xdr:col>
      <xdr:colOff>480240</xdr:colOff>
      <xdr:row>102</xdr:row>
      <xdr:rowOff>152280</xdr:rowOff>
    </xdr:from>
    <xdr:to>
      <xdr:col>15</xdr:col>
      <xdr:colOff>20160</xdr:colOff>
      <xdr:row>122</xdr:row>
      <xdr:rowOff>157320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K73"/>
  <sheetViews>
    <sheetView tabSelected="1" zoomScaleNormal="100" workbookViewId="0">
      <pane xSplit="16" ySplit="4" topLeftCell="S20" activePane="bottomRight" state="frozen"/>
      <selection pane="topRight" activeCell="Q1" sqref="Q1"/>
      <selection pane="bottomLeft" activeCell="A5" sqref="A5"/>
      <selection pane="bottomRight" activeCell="AC28" sqref="AC28"/>
    </sheetView>
  </sheetViews>
  <sheetFormatPr baseColWidth="10" defaultColWidth="9" defaultRowHeight="14.25" x14ac:dyDescent="0.2"/>
  <cols>
    <col min="1" max="1" width="2.5" style="1" customWidth="1"/>
    <col min="2" max="2" width="2.75" style="1" customWidth="1"/>
    <col min="3" max="3" width="13" style="2" customWidth="1"/>
    <col min="4" max="4" width="13.625" style="3" customWidth="1"/>
    <col min="5" max="5" width="9.375" style="4" hidden="1" customWidth="1"/>
    <col min="6" max="6" width="14.25" style="4" hidden="1" customWidth="1"/>
    <col min="7" max="7" width="23.125" style="4" hidden="1" customWidth="1"/>
    <col min="8" max="8" width="2.5" style="5" customWidth="1"/>
    <col min="9" max="9" width="5" style="4" customWidth="1"/>
    <col min="10" max="10" width="4.75" style="4" customWidth="1"/>
    <col min="11" max="12" width="3.375" style="4" customWidth="1"/>
    <col min="13" max="13" width="5.375" style="4" customWidth="1"/>
    <col min="14" max="14" width="4.875" style="4" customWidth="1"/>
    <col min="15" max="15" width="2.875" style="4" customWidth="1"/>
    <col min="16" max="16" width="6.375" style="4" customWidth="1"/>
    <col min="17" max="17" width="9.875" style="6" customWidth="1"/>
    <col min="18" max="28" width="10.375" style="6" customWidth="1"/>
    <col min="29" max="29" width="36.375" style="4" customWidth="1"/>
    <col min="30" max="1025" width="8.875" style="4" customWidth="1"/>
  </cols>
  <sheetData>
    <row r="1" spans="1:29" ht="18.75" customHeight="1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ht="24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spans="1:29" ht="25.5" customHeight="1" x14ac:dyDescent="0.2">
      <c r="A3" s="72" t="s">
        <v>1</v>
      </c>
      <c r="B3" s="72"/>
      <c r="C3" s="72"/>
      <c r="D3" s="72"/>
      <c r="E3" s="72"/>
      <c r="F3" s="72"/>
      <c r="G3" s="72"/>
      <c r="H3" s="73" t="s">
        <v>2</v>
      </c>
      <c r="I3" s="73"/>
      <c r="J3" s="73"/>
      <c r="K3" s="73"/>
      <c r="L3" s="73"/>
      <c r="M3" s="73"/>
      <c r="N3" s="73"/>
      <c r="O3" s="73"/>
      <c r="P3" s="73"/>
      <c r="Q3" s="74">
        <v>43831</v>
      </c>
      <c r="R3" s="74">
        <v>43862</v>
      </c>
      <c r="S3" s="74">
        <v>43891</v>
      </c>
      <c r="T3" s="74">
        <v>43922</v>
      </c>
      <c r="U3" s="74">
        <v>43952</v>
      </c>
      <c r="V3" s="74">
        <v>43983</v>
      </c>
      <c r="W3" s="74">
        <v>44013</v>
      </c>
      <c r="X3" s="74">
        <v>44044</v>
      </c>
      <c r="Y3" s="74">
        <v>44075</v>
      </c>
      <c r="Z3" s="74">
        <v>44105</v>
      </c>
      <c r="AA3" s="74">
        <v>44136</v>
      </c>
      <c r="AB3" s="74">
        <v>44166</v>
      </c>
      <c r="AC3" s="72" t="s">
        <v>3</v>
      </c>
    </row>
    <row r="4" spans="1:29" ht="12.75" x14ac:dyDescent="0.2">
      <c r="A4" s="7" t="s">
        <v>4</v>
      </c>
      <c r="B4" s="7" t="s">
        <v>5</v>
      </c>
      <c r="C4" s="8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5" t="s">
        <v>11</v>
      </c>
      <c r="I4" s="75"/>
      <c r="J4" s="76" t="s">
        <v>12</v>
      </c>
      <c r="K4" s="76"/>
      <c r="L4" s="76"/>
      <c r="M4" s="76"/>
      <c r="N4" s="76"/>
      <c r="O4" s="77" t="s">
        <v>13</v>
      </c>
      <c r="P4" s="77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2"/>
    </row>
    <row r="5" spans="1:29" ht="45" customHeight="1" x14ac:dyDescent="0.2">
      <c r="A5" s="78" t="s">
        <v>14</v>
      </c>
      <c r="B5" s="9">
        <v>1</v>
      </c>
      <c r="C5" s="10" t="s">
        <v>15</v>
      </c>
      <c r="D5" s="11" t="s">
        <v>16</v>
      </c>
      <c r="E5" s="11" t="s">
        <v>17</v>
      </c>
      <c r="F5" s="12" t="s">
        <v>18</v>
      </c>
      <c r="G5" s="13" t="s">
        <v>19</v>
      </c>
      <c r="H5" s="14" t="s">
        <v>20</v>
      </c>
      <c r="I5" s="15">
        <v>120</v>
      </c>
      <c r="J5" s="16">
        <f>P5</f>
        <v>100</v>
      </c>
      <c r="K5" s="17" t="s">
        <v>21</v>
      </c>
      <c r="L5" s="17" t="s">
        <v>22</v>
      </c>
      <c r="M5" s="17" t="s">
        <v>21</v>
      </c>
      <c r="N5" s="16">
        <f>I5</f>
        <v>120</v>
      </c>
      <c r="O5" s="18" t="s">
        <v>23</v>
      </c>
      <c r="P5" s="19">
        <v>100</v>
      </c>
      <c r="Q5" s="20">
        <v>301</v>
      </c>
      <c r="R5" s="20">
        <v>224</v>
      </c>
      <c r="S5" s="20">
        <v>136</v>
      </c>
      <c r="T5" s="20">
        <v>60</v>
      </c>
      <c r="U5" s="20">
        <v>172</v>
      </c>
      <c r="V5" s="20">
        <v>187</v>
      </c>
      <c r="W5" s="70">
        <v>167</v>
      </c>
      <c r="X5" s="20"/>
      <c r="Y5" s="20"/>
      <c r="Z5" s="20"/>
      <c r="AA5" s="20"/>
      <c r="AB5" s="20"/>
      <c r="AC5" s="21"/>
    </row>
    <row r="6" spans="1:29" ht="45" customHeight="1" x14ac:dyDescent="0.2">
      <c r="A6" s="78"/>
      <c r="B6" s="9">
        <v>2</v>
      </c>
      <c r="C6" s="10" t="s">
        <v>24</v>
      </c>
      <c r="D6" s="11" t="s">
        <v>25</v>
      </c>
      <c r="E6" s="11" t="s">
        <v>17</v>
      </c>
      <c r="F6" s="12" t="s">
        <v>18</v>
      </c>
      <c r="G6" s="13" t="s">
        <v>19</v>
      </c>
      <c r="H6" s="14" t="s">
        <v>23</v>
      </c>
      <c r="I6" s="15">
        <v>75</v>
      </c>
      <c r="J6" s="16">
        <f>I6</f>
        <v>75</v>
      </c>
      <c r="K6" s="17" t="s">
        <v>21</v>
      </c>
      <c r="L6" s="17" t="s">
        <v>22</v>
      </c>
      <c r="M6" s="17" t="s">
        <v>21</v>
      </c>
      <c r="N6" s="16">
        <f>P6</f>
        <v>100</v>
      </c>
      <c r="O6" s="22" t="s">
        <v>20</v>
      </c>
      <c r="P6" s="19">
        <v>100</v>
      </c>
      <c r="Q6" s="20">
        <v>173</v>
      </c>
      <c r="R6" s="20">
        <v>239</v>
      </c>
      <c r="S6" s="20">
        <v>194</v>
      </c>
      <c r="T6" s="20">
        <v>212</v>
      </c>
      <c r="U6" s="20">
        <v>165</v>
      </c>
      <c r="V6" s="20">
        <v>154</v>
      </c>
      <c r="W6" s="20">
        <v>191</v>
      </c>
      <c r="X6" s="20"/>
      <c r="Y6" s="20"/>
      <c r="Z6" s="20"/>
      <c r="AA6" s="20"/>
      <c r="AB6" s="20"/>
      <c r="AC6" s="21"/>
    </row>
    <row r="7" spans="1:29" ht="28.9" customHeight="1" x14ac:dyDescent="0.2">
      <c r="A7" s="78"/>
      <c r="B7" s="9">
        <v>3</v>
      </c>
      <c r="C7" s="10" t="s">
        <v>26</v>
      </c>
      <c r="D7" s="23" t="s">
        <v>27</v>
      </c>
      <c r="E7" s="11" t="s">
        <v>17</v>
      </c>
      <c r="F7" s="12" t="s">
        <v>18</v>
      </c>
      <c r="G7" s="13" t="s">
        <v>28</v>
      </c>
      <c r="H7" s="14" t="s">
        <v>20</v>
      </c>
      <c r="I7" s="15">
        <v>1850</v>
      </c>
      <c r="J7" s="16">
        <f>P7</f>
        <v>1600</v>
      </c>
      <c r="K7" s="17" t="s">
        <v>21</v>
      </c>
      <c r="L7" s="17" t="s">
        <v>22</v>
      </c>
      <c r="M7" s="17" t="s">
        <v>21</v>
      </c>
      <c r="N7" s="16">
        <f>I7</f>
        <v>1850</v>
      </c>
      <c r="O7" s="18" t="s">
        <v>23</v>
      </c>
      <c r="P7" s="19">
        <v>1600</v>
      </c>
      <c r="Q7" s="20">
        <v>2688</v>
      </c>
      <c r="R7" s="20">
        <v>2673</v>
      </c>
      <c r="S7" s="20">
        <v>2674</v>
      </c>
      <c r="T7" s="20">
        <v>2553</v>
      </c>
      <c r="U7" s="20">
        <v>2611</v>
      </c>
      <c r="V7" s="20">
        <v>2684</v>
      </c>
      <c r="W7" s="20">
        <v>2712</v>
      </c>
      <c r="X7" s="20"/>
      <c r="Y7" s="20"/>
      <c r="Z7" s="20"/>
      <c r="AA7" s="20"/>
      <c r="AB7" s="20"/>
      <c r="AC7" s="21"/>
    </row>
    <row r="8" spans="1:29" ht="28.9" customHeight="1" x14ac:dyDescent="0.2">
      <c r="A8" s="78"/>
      <c r="B8" s="9">
        <v>4</v>
      </c>
      <c r="C8" s="10" t="s">
        <v>29</v>
      </c>
      <c r="D8" s="23" t="s">
        <v>30</v>
      </c>
      <c r="E8" s="11" t="s">
        <v>17</v>
      </c>
      <c r="F8" s="12" t="s">
        <v>18</v>
      </c>
      <c r="G8" s="13" t="s">
        <v>31</v>
      </c>
      <c r="H8" s="14" t="s">
        <v>23</v>
      </c>
      <c r="I8" s="24">
        <v>0.9</v>
      </c>
      <c r="J8" s="25">
        <f>I8</f>
        <v>0.9</v>
      </c>
      <c r="K8" s="17" t="s">
        <v>21</v>
      </c>
      <c r="L8" s="17" t="s">
        <v>22</v>
      </c>
      <c r="M8" s="17" t="s">
        <v>21</v>
      </c>
      <c r="N8" s="25">
        <f>P8</f>
        <v>1</v>
      </c>
      <c r="O8" s="22" t="s">
        <v>20</v>
      </c>
      <c r="P8" s="26">
        <v>1</v>
      </c>
      <c r="Q8" s="27">
        <f t="shared" ref="Q8:W8" si="0">Q6/Q5</f>
        <v>0.57475083056478404</v>
      </c>
      <c r="R8" s="27">
        <f t="shared" si="0"/>
        <v>1.0669642857142858</v>
      </c>
      <c r="S8" s="27">
        <f t="shared" si="0"/>
        <v>1.4264705882352942</v>
      </c>
      <c r="T8" s="27">
        <f t="shared" si="0"/>
        <v>3.5333333333333332</v>
      </c>
      <c r="U8" s="27">
        <f t="shared" si="0"/>
        <v>0.95930232558139539</v>
      </c>
      <c r="V8" s="27">
        <f t="shared" si="0"/>
        <v>0.82352941176470584</v>
      </c>
      <c r="W8" s="27">
        <f t="shared" si="0"/>
        <v>1.1437125748502994</v>
      </c>
      <c r="X8" s="27"/>
      <c r="Y8" s="27"/>
      <c r="Z8" s="27"/>
      <c r="AA8" s="27"/>
      <c r="AB8" s="27"/>
      <c r="AC8" s="21"/>
    </row>
    <row r="9" spans="1:29" s="30" customFormat="1" ht="12.75" customHeight="1" x14ac:dyDescent="0.2">
      <c r="A9" s="78" t="s">
        <v>32</v>
      </c>
      <c r="B9" s="79" t="s">
        <v>33</v>
      </c>
      <c r="C9" s="79"/>
      <c r="D9" s="79"/>
      <c r="E9" s="79"/>
      <c r="F9" s="79"/>
      <c r="G9" s="79"/>
      <c r="H9" s="80" t="s">
        <v>34</v>
      </c>
      <c r="I9" s="80"/>
      <c r="J9" s="80"/>
      <c r="K9" s="80"/>
      <c r="L9" s="80"/>
      <c r="M9" s="80"/>
      <c r="N9" s="80"/>
      <c r="O9" s="80"/>
      <c r="P9" s="80"/>
      <c r="Q9" s="28">
        <v>43882</v>
      </c>
      <c r="R9" s="28">
        <v>43903</v>
      </c>
      <c r="S9" s="28">
        <v>43945</v>
      </c>
      <c r="T9" s="28">
        <v>43964</v>
      </c>
      <c r="U9" s="28">
        <v>44000</v>
      </c>
      <c r="V9" s="28">
        <v>44028</v>
      </c>
      <c r="W9" s="28">
        <v>44055</v>
      </c>
      <c r="X9" s="28"/>
      <c r="Y9" s="28"/>
      <c r="Z9" s="28"/>
      <c r="AA9" s="28"/>
      <c r="AB9" s="28"/>
      <c r="AC9" s="29"/>
    </row>
    <row r="10" spans="1:29" ht="25.5" customHeight="1" x14ac:dyDescent="0.2">
      <c r="A10" s="78"/>
      <c r="B10" s="81">
        <v>5</v>
      </c>
      <c r="C10" s="82" t="s">
        <v>35</v>
      </c>
      <c r="D10" s="83" t="s">
        <v>36</v>
      </c>
      <c r="E10" s="83" t="s">
        <v>17</v>
      </c>
      <c r="F10" s="84" t="s">
        <v>18</v>
      </c>
      <c r="G10" s="85" t="s">
        <v>37</v>
      </c>
      <c r="H10" s="14" t="s">
        <v>20</v>
      </c>
      <c r="I10" s="32">
        <v>15</v>
      </c>
      <c r="J10" s="16">
        <f>P10</f>
        <v>5</v>
      </c>
      <c r="K10" s="17" t="s">
        <v>21</v>
      </c>
      <c r="L10" s="17" t="s">
        <v>22</v>
      </c>
      <c r="M10" s="17" t="s">
        <v>21</v>
      </c>
      <c r="N10" s="16">
        <f>I10</f>
        <v>15</v>
      </c>
      <c r="O10" s="18" t="s">
        <v>23</v>
      </c>
      <c r="P10" s="33">
        <v>5</v>
      </c>
      <c r="Q10" s="34">
        <f t="shared" ref="Q10:AB10" si="1">IF(Q11&lt;&gt;""&amp;Q9&lt;&gt;"",Q9-Q11,"")</f>
        <v>408</v>
      </c>
      <c r="R10" s="34">
        <f t="shared" si="1"/>
        <v>303</v>
      </c>
      <c r="S10" s="34">
        <f t="shared" si="1"/>
        <v>157</v>
      </c>
      <c r="T10" s="34">
        <f t="shared" si="1"/>
        <v>85</v>
      </c>
      <c r="U10" s="34">
        <f t="shared" si="1"/>
        <v>45</v>
      </c>
      <c r="V10" s="34">
        <f t="shared" si="1"/>
        <v>30</v>
      </c>
      <c r="W10" s="34">
        <f t="shared" si="1"/>
        <v>36</v>
      </c>
      <c r="X10" s="34">
        <f t="shared" si="1"/>
        <v>0</v>
      </c>
      <c r="Y10" s="34">
        <f t="shared" si="1"/>
        <v>0</v>
      </c>
      <c r="Z10" s="34">
        <f t="shared" si="1"/>
        <v>0</v>
      </c>
      <c r="AA10" s="34">
        <f t="shared" si="1"/>
        <v>0</v>
      </c>
      <c r="AB10" s="34">
        <f t="shared" si="1"/>
        <v>0</v>
      </c>
      <c r="AC10" s="86"/>
    </row>
    <row r="11" spans="1:29" ht="33.75" customHeight="1" x14ac:dyDescent="0.2">
      <c r="A11" s="78"/>
      <c r="B11" s="81"/>
      <c r="C11" s="82"/>
      <c r="D11" s="83"/>
      <c r="E11" s="83"/>
      <c r="F11" s="84"/>
      <c r="G11" s="85"/>
      <c r="H11" s="80" t="s">
        <v>38</v>
      </c>
      <c r="I11" s="80"/>
      <c r="J11" s="80"/>
      <c r="K11" s="80"/>
      <c r="L11" s="80"/>
      <c r="M11" s="80"/>
      <c r="N11" s="80"/>
      <c r="O11" s="80"/>
      <c r="P11" s="80"/>
      <c r="Q11" s="36">
        <v>43474</v>
      </c>
      <c r="R11" s="36">
        <v>43600</v>
      </c>
      <c r="S11" s="36">
        <v>43788</v>
      </c>
      <c r="T11" s="36">
        <v>43879</v>
      </c>
      <c r="U11" s="36">
        <v>43955</v>
      </c>
      <c r="V11" s="36">
        <v>43998</v>
      </c>
      <c r="W11" s="36">
        <v>44019</v>
      </c>
      <c r="X11" s="36"/>
      <c r="Y11" s="36"/>
      <c r="Z11" s="36"/>
      <c r="AA11" s="36"/>
      <c r="AB11" s="36"/>
      <c r="AC11" s="86"/>
    </row>
    <row r="12" spans="1:29" ht="14.25" customHeight="1" x14ac:dyDescent="0.2">
      <c r="A12" s="78"/>
      <c r="B12" s="81">
        <v>6</v>
      </c>
      <c r="C12" s="82" t="s">
        <v>39</v>
      </c>
      <c r="D12" s="84" t="s">
        <v>40</v>
      </c>
      <c r="E12" s="83" t="s">
        <v>17</v>
      </c>
      <c r="F12" s="84" t="s">
        <v>18</v>
      </c>
      <c r="G12" s="85" t="s">
        <v>41</v>
      </c>
      <c r="H12" s="14" t="s">
        <v>20</v>
      </c>
      <c r="I12" s="32">
        <v>45</v>
      </c>
      <c r="J12" s="16">
        <f>P12</f>
        <v>15</v>
      </c>
      <c r="K12" s="17" t="s">
        <v>21</v>
      </c>
      <c r="L12" s="17" t="s">
        <v>22</v>
      </c>
      <c r="M12" s="17" t="s">
        <v>21</v>
      </c>
      <c r="N12" s="16">
        <f>I12</f>
        <v>45</v>
      </c>
      <c r="O12" s="18" t="s">
        <v>23</v>
      </c>
      <c r="P12" s="33">
        <v>15</v>
      </c>
      <c r="Q12" s="34">
        <f t="shared" ref="Q12:AB12" si="2">IF(Q13&lt;&gt;""&amp;Q9&lt;&gt;"",Q13-Q9,"")</f>
        <v>460</v>
      </c>
      <c r="R12" s="34">
        <f t="shared" si="2"/>
        <v>439</v>
      </c>
      <c r="S12" s="34">
        <f t="shared" si="2"/>
        <v>397</v>
      </c>
      <c r="T12" s="34">
        <f t="shared" si="2"/>
        <v>378</v>
      </c>
      <c r="U12" s="34">
        <f t="shared" si="2"/>
        <v>342</v>
      </c>
      <c r="V12" s="34">
        <f t="shared" si="2"/>
        <v>345</v>
      </c>
      <c r="W12" s="34">
        <f t="shared" si="2"/>
        <v>287</v>
      </c>
      <c r="X12" s="34">
        <f t="shared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si="2"/>
        <v>0</v>
      </c>
      <c r="AC12" s="86"/>
    </row>
    <row r="13" spans="1:29" ht="31.5" customHeight="1" x14ac:dyDescent="0.2">
      <c r="A13" s="78"/>
      <c r="B13" s="81"/>
      <c r="C13" s="82"/>
      <c r="D13" s="84"/>
      <c r="E13" s="83"/>
      <c r="F13" s="84"/>
      <c r="G13" s="85"/>
      <c r="H13" s="80" t="s">
        <v>42</v>
      </c>
      <c r="I13" s="80"/>
      <c r="J13" s="80"/>
      <c r="K13" s="80"/>
      <c r="L13" s="80"/>
      <c r="M13" s="80"/>
      <c r="N13" s="80"/>
      <c r="O13" s="80"/>
      <c r="P13" s="80"/>
      <c r="Q13" s="36">
        <v>44342</v>
      </c>
      <c r="R13" s="36">
        <v>44342</v>
      </c>
      <c r="S13" s="36">
        <v>44342</v>
      </c>
      <c r="T13" s="36">
        <v>44342</v>
      </c>
      <c r="U13" s="36">
        <v>44342</v>
      </c>
      <c r="V13" s="36">
        <v>44373</v>
      </c>
      <c r="W13" s="36">
        <v>44342</v>
      </c>
      <c r="X13" s="36"/>
      <c r="Y13" s="36"/>
      <c r="Z13" s="36"/>
      <c r="AA13" s="36"/>
      <c r="AB13" s="36"/>
      <c r="AC13" s="86"/>
    </row>
    <row r="14" spans="1:29" ht="29.25" customHeight="1" x14ac:dyDescent="0.2">
      <c r="A14" s="78"/>
      <c r="B14" s="81">
        <v>7</v>
      </c>
      <c r="C14" s="82" t="s">
        <v>43</v>
      </c>
      <c r="D14" s="84" t="s">
        <v>44</v>
      </c>
      <c r="E14" s="83" t="s">
        <v>17</v>
      </c>
      <c r="F14" s="84" t="s">
        <v>18</v>
      </c>
      <c r="G14" s="85" t="s">
        <v>45</v>
      </c>
      <c r="H14" s="14" t="s">
        <v>20</v>
      </c>
      <c r="I14" s="32">
        <v>7</v>
      </c>
      <c r="J14" s="16">
        <f>P14</f>
        <v>5</v>
      </c>
      <c r="K14" s="17" t="s">
        <v>21</v>
      </c>
      <c r="L14" s="17" t="s">
        <v>22</v>
      </c>
      <c r="M14" s="17" t="s">
        <v>21</v>
      </c>
      <c r="N14" s="16">
        <f>I14</f>
        <v>7</v>
      </c>
      <c r="O14" s="18" t="s">
        <v>23</v>
      </c>
      <c r="P14" s="33">
        <v>5</v>
      </c>
      <c r="Q14" s="34">
        <f t="shared" ref="Q14:AB14" si="3">IF(Q15&lt;&gt;""&amp;Q9&lt;&gt;"",Q9-Q15,"")</f>
        <v>3</v>
      </c>
      <c r="R14" s="34">
        <f t="shared" si="3"/>
        <v>3</v>
      </c>
      <c r="S14" s="34">
        <f t="shared" si="3"/>
        <v>4</v>
      </c>
      <c r="T14" s="34">
        <f t="shared" si="3"/>
        <v>5</v>
      </c>
      <c r="U14" s="34">
        <f t="shared" si="3"/>
        <v>8</v>
      </c>
      <c r="V14" s="34">
        <f t="shared" si="3"/>
        <v>13</v>
      </c>
      <c r="W14" s="34">
        <f t="shared" si="3"/>
        <v>19</v>
      </c>
      <c r="X14" s="34">
        <f t="shared" si="3"/>
        <v>0</v>
      </c>
      <c r="Y14" s="34">
        <f t="shared" si="3"/>
        <v>0</v>
      </c>
      <c r="Z14" s="34">
        <f t="shared" si="3"/>
        <v>0</v>
      </c>
      <c r="AA14" s="34">
        <f t="shared" si="3"/>
        <v>0</v>
      </c>
      <c r="AB14" s="34">
        <f t="shared" si="3"/>
        <v>0</v>
      </c>
      <c r="AC14" s="86"/>
    </row>
    <row r="15" spans="1:29" ht="30.75" customHeight="1" x14ac:dyDescent="0.2">
      <c r="A15" s="78"/>
      <c r="B15" s="81"/>
      <c r="C15" s="82"/>
      <c r="D15" s="84"/>
      <c r="E15" s="83"/>
      <c r="F15" s="84"/>
      <c r="G15" s="85"/>
      <c r="H15" s="80" t="s">
        <v>46</v>
      </c>
      <c r="I15" s="80"/>
      <c r="J15" s="80"/>
      <c r="K15" s="80"/>
      <c r="L15" s="80"/>
      <c r="M15" s="80"/>
      <c r="N15" s="80"/>
      <c r="O15" s="80"/>
      <c r="P15" s="80"/>
      <c r="Q15" s="36">
        <v>43879</v>
      </c>
      <c r="R15" s="36">
        <v>43900</v>
      </c>
      <c r="S15" s="36">
        <v>43941</v>
      </c>
      <c r="T15" s="36">
        <v>43959</v>
      </c>
      <c r="U15" s="36">
        <v>43992</v>
      </c>
      <c r="V15" s="36">
        <v>44015</v>
      </c>
      <c r="W15" s="36">
        <v>44036</v>
      </c>
      <c r="X15" s="36"/>
      <c r="Y15" s="36"/>
      <c r="Z15" s="36"/>
      <c r="AA15" s="36"/>
      <c r="AB15" s="36"/>
      <c r="AC15" s="86"/>
    </row>
    <row r="16" spans="1:29" ht="30" customHeight="1" x14ac:dyDescent="0.2">
      <c r="A16" s="78"/>
      <c r="B16" s="81">
        <v>8</v>
      </c>
      <c r="C16" s="82" t="s">
        <v>47</v>
      </c>
      <c r="D16" s="83" t="s">
        <v>48</v>
      </c>
      <c r="E16" s="83" t="s">
        <v>17</v>
      </c>
      <c r="F16" s="84" t="s">
        <v>18</v>
      </c>
      <c r="G16" s="85" t="s">
        <v>45</v>
      </c>
      <c r="H16" s="14" t="s">
        <v>20</v>
      </c>
      <c r="I16" s="32">
        <v>15</v>
      </c>
      <c r="J16" s="16">
        <f>P16</f>
        <v>10</v>
      </c>
      <c r="K16" s="17" t="s">
        <v>21</v>
      </c>
      <c r="L16" s="17" t="s">
        <v>22</v>
      </c>
      <c r="M16" s="17" t="s">
        <v>21</v>
      </c>
      <c r="N16" s="16">
        <f>I16</f>
        <v>15</v>
      </c>
      <c r="O16" s="18" t="s">
        <v>23</v>
      </c>
      <c r="P16" s="33">
        <v>10</v>
      </c>
      <c r="Q16" s="34">
        <f t="shared" ref="Q16:AB16" si="4">IF(Q17&lt;&gt;""&amp;Q9&lt;&gt;"",Q9-Q17,"")</f>
        <v>11</v>
      </c>
      <c r="R16" s="34">
        <f t="shared" si="4"/>
        <v>11</v>
      </c>
      <c r="S16" s="34">
        <f t="shared" si="4"/>
        <v>11</v>
      </c>
      <c r="T16" s="34">
        <f t="shared" si="4"/>
        <v>9</v>
      </c>
      <c r="U16" s="34">
        <f t="shared" si="4"/>
        <v>20</v>
      </c>
      <c r="V16" s="34">
        <f t="shared" si="4"/>
        <v>10</v>
      </c>
      <c r="W16" s="34">
        <f t="shared" si="4"/>
        <v>33</v>
      </c>
      <c r="X16" s="34">
        <f t="shared" si="4"/>
        <v>0</v>
      </c>
      <c r="Y16" s="34">
        <f t="shared" si="4"/>
        <v>0</v>
      </c>
      <c r="Z16" s="34">
        <f t="shared" si="4"/>
        <v>0</v>
      </c>
      <c r="AA16" s="34">
        <f t="shared" si="4"/>
        <v>0</v>
      </c>
      <c r="AB16" s="34">
        <f t="shared" si="4"/>
        <v>0</v>
      </c>
      <c r="AC16" s="86"/>
    </row>
    <row r="17" spans="1:29" ht="12.95" customHeight="1" x14ac:dyDescent="0.2">
      <c r="A17" s="78"/>
      <c r="B17" s="81"/>
      <c r="C17" s="82"/>
      <c r="D17" s="83"/>
      <c r="E17" s="83"/>
      <c r="F17" s="84"/>
      <c r="G17" s="85"/>
      <c r="H17" s="80" t="s">
        <v>49</v>
      </c>
      <c r="I17" s="80"/>
      <c r="J17" s="80"/>
      <c r="K17" s="80"/>
      <c r="L17" s="80"/>
      <c r="M17" s="80"/>
      <c r="N17" s="80"/>
      <c r="O17" s="80"/>
      <c r="P17" s="80"/>
      <c r="Q17" s="36">
        <v>43871</v>
      </c>
      <c r="R17" s="36">
        <v>43892</v>
      </c>
      <c r="S17" s="36">
        <v>43934</v>
      </c>
      <c r="T17" s="36">
        <v>43955</v>
      </c>
      <c r="U17" s="36">
        <v>43980</v>
      </c>
      <c r="V17" s="36">
        <v>44018</v>
      </c>
      <c r="W17" s="36">
        <v>44022</v>
      </c>
      <c r="X17" s="36"/>
      <c r="Y17" s="36"/>
      <c r="Z17" s="36"/>
      <c r="AA17" s="36"/>
      <c r="AB17" s="36"/>
      <c r="AC17" s="86"/>
    </row>
    <row r="18" spans="1:29" ht="15" customHeight="1" x14ac:dyDescent="0.2">
      <c r="A18" s="78" t="s">
        <v>50</v>
      </c>
      <c r="B18" s="87">
        <v>9</v>
      </c>
      <c r="C18" s="88" t="s">
        <v>51</v>
      </c>
      <c r="D18" s="84" t="s">
        <v>52</v>
      </c>
      <c r="E18" s="84" t="s">
        <v>17</v>
      </c>
      <c r="F18" s="84" t="s">
        <v>18</v>
      </c>
      <c r="G18" s="84" t="s">
        <v>41</v>
      </c>
      <c r="H18" s="14" t="s">
        <v>23</v>
      </c>
      <c r="I18" s="24">
        <v>0.95</v>
      </c>
      <c r="J18" s="25">
        <f>I18</f>
        <v>0.95</v>
      </c>
      <c r="K18" s="17" t="s">
        <v>21</v>
      </c>
      <c r="L18" s="17" t="s">
        <v>22</v>
      </c>
      <c r="M18" s="17" t="s">
        <v>21</v>
      </c>
      <c r="N18" s="25">
        <f>P18</f>
        <v>1</v>
      </c>
      <c r="O18" s="22" t="s">
        <v>20</v>
      </c>
      <c r="P18" s="26">
        <v>1</v>
      </c>
      <c r="Q18" s="38">
        <f t="shared" ref="Q18:AB18" si="5">Q20/Q19</f>
        <v>0.73333333333333328</v>
      </c>
      <c r="R18" s="38">
        <f t="shared" si="5"/>
        <v>0.73282442748091603</v>
      </c>
      <c r="S18" s="38">
        <f t="shared" si="5"/>
        <v>0.37662337662337664</v>
      </c>
      <c r="T18" s="38">
        <f t="shared" si="5"/>
        <v>9.8039215686274508E-3</v>
      </c>
      <c r="U18" s="38">
        <f t="shared" si="5"/>
        <v>3.0303030303030304E-2</v>
      </c>
      <c r="V18" s="38">
        <f t="shared" si="5"/>
        <v>0.2857142857142857</v>
      </c>
      <c r="W18" s="38">
        <f t="shared" si="5"/>
        <v>0.15032679738562091</v>
      </c>
      <c r="X18" s="38" t="e">
        <f t="shared" si="5"/>
        <v>#DIV/0!</v>
      </c>
      <c r="Y18" s="38" t="e">
        <f t="shared" si="5"/>
        <v>#DIV/0!</v>
      </c>
      <c r="Z18" s="38" t="e">
        <f t="shared" si="5"/>
        <v>#DIV/0!</v>
      </c>
      <c r="AA18" s="38" t="e">
        <f t="shared" si="5"/>
        <v>#DIV/0!</v>
      </c>
      <c r="AB18" s="38" t="e">
        <f t="shared" si="5"/>
        <v>#DIV/0!</v>
      </c>
      <c r="AC18" s="35"/>
    </row>
    <row r="19" spans="1:29" ht="17.100000000000001" customHeight="1" x14ac:dyDescent="0.2">
      <c r="A19" s="78"/>
      <c r="B19" s="87"/>
      <c r="C19" s="88"/>
      <c r="D19" s="84"/>
      <c r="E19" s="84"/>
      <c r="F19" s="84"/>
      <c r="G19" s="84"/>
      <c r="H19" s="80" t="s">
        <v>53</v>
      </c>
      <c r="I19" s="80"/>
      <c r="J19" s="80"/>
      <c r="K19" s="80"/>
      <c r="L19" s="80"/>
      <c r="M19" s="80"/>
      <c r="N19" s="80"/>
      <c r="O19" s="80"/>
      <c r="P19" s="80"/>
      <c r="Q19" s="39">
        <v>105</v>
      </c>
      <c r="R19" s="39">
        <v>131</v>
      </c>
      <c r="S19" s="39">
        <v>154</v>
      </c>
      <c r="T19" s="39">
        <v>102</v>
      </c>
      <c r="U19" s="39">
        <v>99</v>
      </c>
      <c r="V19" s="39">
        <v>147</v>
      </c>
      <c r="W19" s="39">
        <v>153</v>
      </c>
      <c r="X19" s="39"/>
      <c r="Y19" s="39"/>
      <c r="Z19" s="39"/>
      <c r="AA19" s="39"/>
      <c r="AB19" s="39"/>
      <c r="AC19" s="35"/>
    </row>
    <row r="20" spans="1:29" ht="23.25" customHeight="1" x14ac:dyDescent="0.2">
      <c r="A20" s="78"/>
      <c r="B20" s="87"/>
      <c r="C20" s="88"/>
      <c r="D20" s="84"/>
      <c r="E20" s="84"/>
      <c r="F20" s="84"/>
      <c r="G20" s="84"/>
      <c r="H20" s="80" t="s">
        <v>54</v>
      </c>
      <c r="I20" s="80"/>
      <c r="J20" s="80"/>
      <c r="K20" s="80"/>
      <c r="L20" s="80"/>
      <c r="M20" s="80"/>
      <c r="N20" s="80"/>
      <c r="O20" s="80"/>
      <c r="P20" s="80"/>
      <c r="Q20" s="39">
        <v>77</v>
      </c>
      <c r="R20" s="39">
        <v>96</v>
      </c>
      <c r="S20" s="39">
        <v>58</v>
      </c>
      <c r="T20" s="39">
        <v>1</v>
      </c>
      <c r="U20" s="39">
        <v>3</v>
      </c>
      <c r="V20" s="39">
        <v>42</v>
      </c>
      <c r="W20" s="39">
        <v>23</v>
      </c>
      <c r="X20" s="39"/>
      <c r="Y20" s="39"/>
      <c r="Z20" s="39"/>
      <c r="AA20" s="39"/>
      <c r="AB20" s="39"/>
      <c r="AC20" s="35"/>
    </row>
    <row r="21" spans="1:29" ht="45" x14ac:dyDescent="0.2">
      <c r="A21" s="78"/>
      <c r="B21" s="9">
        <v>10</v>
      </c>
      <c r="C21" s="10" t="s">
        <v>55</v>
      </c>
      <c r="D21" s="11" t="s">
        <v>56</v>
      </c>
      <c r="E21" s="11" t="s">
        <v>17</v>
      </c>
      <c r="F21" s="12" t="s">
        <v>18</v>
      </c>
      <c r="G21" s="13" t="s">
        <v>57</v>
      </c>
      <c r="H21" s="14" t="s">
        <v>20</v>
      </c>
      <c r="I21" s="32">
        <v>37</v>
      </c>
      <c r="J21" s="16">
        <f>P21</f>
        <v>7</v>
      </c>
      <c r="K21" s="17" t="s">
        <v>21</v>
      </c>
      <c r="L21" s="17" t="s">
        <v>22</v>
      </c>
      <c r="M21" s="17" t="s">
        <v>21</v>
      </c>
      <c r="N21" s="16">
        <f>I21</f>
        <v>37</v>
      </c>
      <c r="O21" s="18" t="s">
        <v>23</v>
      </c>
      <c r="P21" s="33">
        <v>7</v>
      </c>
      <c r="Q21" s="39">
        <v>1064</v>
      </c>
      <c r="R21" s="39">
        <v>976</v>
      </c>
      <c r="S21" s="39">
        <v>852</v>
      </c>
      <c r="T21" s="39">
        <v>760</v>
      </c>
      <c r="U21" s="39">
        <v>689</v>
      </c>
      <c r="V21" s="39">
        <v>646</v>
      </c>
      <c r="W21" s="39">
        <v>512</v>
      </c>
      <c r="X21" s="39"/>
      <c r="Y21" s="39"/>
      <c r="Z21" s="39"/>
      <c r="AA21" s="39"/>
      <c r="AB21" s="39"/>
      <c r="AC21" s="35"/>
    </row>
    <row r="22" spans="1:29" ht="33.75" x14ac:dyDescent="0.2">
      <c r="A22" s="78"/>
      <c r="B22" s="9">
        <v>11</v>
      </c>
      <c r="C22" s="31" t="s">
        <v>58</v>
      </c>
      <c r="D22" s="11" t="s">
        <v>59</v>
      </c>
      <c r="E22" s="11" t="s">
        <v>17</v>
      </c>
      <c r="F22" s="12" t="s">
        <v>18</v>
      </c>
      <c r="G22" s="13" t="s">
        <v>37</v>
      </c>
      <c r="H22" s="14" t="s">
        <v>20</v>
      </c>
      <c r="I22" s="32">
        <v>37</v>
      </c>
      <c r="J22" s="16">
        <f>P22</f>
        <v>7</v>
      </c>
      <c r="K22" s="17" t="s">
        <v>21</v>
      </c>
      <c r="L22" s="17" t="s">
        <v>22</v>
      </c>
      <c r="M22" s="17" t="s">
        <v>21</v>
      </c>
      <c r="N22" s="16">
        <f>I22</f>
        <v>37</v>
      </c>
      <c r="O22" s="18" t="s">
        <v>23</v>
      </c>
      <c r="P22" s="33">
        <v>7</v>
      </c>
      <c r="Q22" s="39">
        <v>244</v>
      </c>
      <c r="R22" s="39">
        <v>268</v>
      </c>
      <c r="S22" s="39">
        <v>126</v>
      </c>
      <c r="T22" s="39">
        <v>77</v>
      </c>
      <c r="U22" s="39">
        <v>36</v>
      </c>
      <c r="V22" s="39">
        <v>34</v>
      </c>
      <c r="W22" s="39">
        <v>25</v>
      </c>
      <c r="X22" s="39"/>
      <c r="Y22" s="39"/>
      <c r="Z22" s="39"/>
      <c r="AA22" s="39"/>
      <c r="AB22" s="39"/>
      <c r="AC22" s="35"/>
    </row>
    <row r="23" spans="1:29" ht="26.25" customHeight="1" x14ac:dyDescent="0.2">
      <c r="A23" s="78"/>
      <c r="B23" s="89">
        <v>12</v>
      </c>
      <c r="C23" s="90" t="s">
        <v>60</v>
      </c>
      <c r="D23" s="90" t="s">
        <v>61</v>
      </c>
      <c r="E23" s="84" t="s">
        <v>17</v>
      </c>
      <c r="F23" s="84" t="s">
        <v>18</v>
      </c>
      <c r="G23" s="84" t="s">
        <v>62</v>
      </c>
      <c r="H23" s="91" t="s">
        <v>63</v>
      </c>
      <c r="I23" s="91"/>
      <c r="J23" s="91"/>
      <c r="K23" s="91"/>
      <c r="L23" s="91"/>
      <c r="M23" s="91"/>
      <c r="N23" s="91"/>
      <c r="O23" s="91"/>
      <c r="P23" s="91"/>
      <c r="Q23" s="34">
        <v>243</v>
      </c>
      <c r="R23" s="34">
        <v>251</v>
      </c>
      <c r="S23" s="34">
        <v>299</v>
      </c>
      <c r="T23" s="34">
        <v>192</v>
      </c>
      <c r="U23" s="34">
        <v>296</v>
      </c>
      <c r="V23" s="34">
        <v>282</v>
      </c>
      <c r="W23" s="34">
        <v>323</v>
      </c>
      <c r="X23" s="34"/>
      <c r="Y23" s="34"/>
      <c r="Z23" s="34"/>
      <c r="AA23" s="34"/>
      <c r="AB23" s="34"/>
      <c r="AC23" s="86"/>
    </row>
    <row r="24" spans="1:29" ht="15.75" customHeight="1" x14ac:dyDescent="0.2">
      <c r="A24" s="78"/>
      <c r="B24" s="89"/>
      <c r="C24" s="90"/>
      <c r="D24" s="90"/>
      <c r="E24" s="84"/>
      <c r="F24" s="84"/>
      <c r="G24" s="84"/>
      <c r="H24" s="91" t="s">
        <v>64</v>
      </c>
      <c r="I24" s="91"/>
      <c r="J24" s="91"/>
      <c r="K24" s="91"/>
      <c r="L24" s="91"/>
      <c r="M24" s="91"/>
      <c r="N24" s="91"/>
      <c r="O24" s="91"/>
      <c r="P24" s="91"/>
      <c r="Q24" s="34">
        <v>255</v>
      </c>
      <c r="R24" s="34">
        <v>299</v>
      </c>
      <c r="S24" s="34">
        <v>283</v>
      </c>
      <c r="T24" s="34">
        <v>214</v>
      </c>
      <c r="U24" s="34">
        <v>370</v>
      </c>
      <c r="V24" s="34">
        <v>318</v>
      </c>
      <c r="W24" s="34">
        <v>373</v>
      </c>
      <c r="X24" s="34"/>
      <c r="Y24" s="34"/>
      <c r="Z24" s="34"/>
      <c r="AA24" s="34"/>
      <c r="AB24" s="34"/>
      <c r="AC24" s="86"/>
    </row>
    <row r="25" spans="1:29" ht="15.75" customHeight="1" x14ac:dyDescent="0.2">
      <c r="A25" s="78"/>
      <c r="B25" s="89"/>
      <c r="C25" s="90"/>
      <c r="D25" s="90"/>
      <c r="E25" s="84"/>
      <c r="F25" s="84"/>
      <c r="G25" s="84"/>
      <c r="H25" s="91" t="s">
        <v>65</v>
      </c>
      <c r="I25" s="91"/>
      <c r="J25" s="91"/>
      <c r="K25" s="91"/>
      <c r="L25" s="91"/>
      <c r="M25" s="91"/>
      <c r="N25" s="91"/>
      <c r="O25" s="91"/>
      <c r="P25" s="91"/>
      <c r="Q25" s="34">
        <v>412</v>
      </c>
      <c r="R25" s="34">
        <v>364</v>
      </c>
      <c r="S25" s="34">
        <v>338</v>
      </c>
      <c r="T25" s="34">
        <v>242</v>
      </c>
      <c r="U25" s="34">
        <v>404</v>
      </c>
      <c r="V25" s="34">
        <v>410</v>
      </c>
      <c r="W25" s="34">
        <v>371</v>
      </c>
      <c r="X25" s="34"/>
      <c r="Y25" s="34"/>
      <c r="Z25" s="34"/>
      <c r="AA25" s="34"/>
      <c r="AB25" s="34"/>
      <c r="AC25" s="86"/>
    </row>
    <row r="26" spans="1:29" ht="15.75" customHeight="1" x14ac:dyDescent="0.2">
      <c r="A26" s="78"/>
      <c r="B26" s="89"/>
      <c r="C26" s="90"/>
      <c r="D26" s="90"/>
      <c r="E26" s="84"/>
      <c r="F26" s="84"/>
      <c r="G26" s="84"/>
      <c r="H26" s="91" t="s">
        <v>66</v>
      </c>
      <c r="I26" s="91"/>
      <c r="J26" s="91"/>
      <c r="K26" s="91"/>
      <c r="L26" s="91"/>
      <c r="M26" s="91"/>
      <c r="N26" s="91"/>
      <c r="O26" s="91"/>
      <c r="P26" s="91"/>
      <c r="Q26" s="34">
        <v>376</v>
      </c>
      <c r="R26" s="34">
        <v>359</v>
      </c>
      <c r="S26" s="34">
        <v>237</v>
      </c>
      <c r="T26" s="34">
        <v>230</v>
      </c>
      <c r="U26" s="34">
        <v>171</v>
      </c>
      <c r="V26" s="34">
        <v>374</v>
      </c>
      <c r="W26" s="34">
        <v>390</v>
      </c>
      <c r="X26" s="34"/>
      <c r="Y26" s="34"/>
      <c r="Z26" s="34"/>
      <c r="AA26" s="34"/>
      <c r="AB26" s="34"/>
      <c r="AC26" s="35"/>
    </row>
    <row r="27" spans="1:29" ht="15.75" customHeight="1" x14ac:dyDescent="0.2">
      <c r="A27" s="78"/>
      <c r="B27" s="89"/>
      <c r="C27" s="90"/>
      <c r="D27" s="90"/>
      <c r="E27" s="84"/>
      <c r="F27" s="84"/>
      <c r="G27" s="84"/>
      <c r="H27" s="91" t="s">
        <v>67</v>
      </c>
      <c r="I27" s="91"/>
      <c r="J27" s="91"/>
      <c r="K27" s="91"/>
      <c r="L27" s="91"/>
      <c r="M27" s="91"/>
      <c r="N27" s="91"/>
      <c r="O27" s="91"/>
      <c r="P27" s="91"/>
      <c r="Q27" s="34">
        <v>190</v>
      </c>
      <c r="R27" s="34">
        <v>367</v>
      </c>
      <c r="S27" s="34">
        <v>312</v>
      </c>
      <c r="T27" s="34">
        <v>170</v>
      </c>
      <c r="U27" s="34">
        <v>251</v>
      </c>
      <c r="V27" s="34">
        <v>424</v>
      </c>
      <c r="W27" s="34">
        <v>299</v>
      </c>
      <c r="X27" s="34"/>
      <c r="Y27" s="34"/>
      <c r="Z27" s="34"/>
      <c r="AA27" s="34"/>
      <c r="AB27" s="34"/>
      <c r="AC27" s="35"/>
    </row>
    <row r="28" spans="1:29" ht="15.75" customHeight="1" x14ac:dyDescent="0.2">
      <c r="A28" s="78"/>
      <c r="B28" s="89"/>
      <c r="C28" s="90"/>
      <c r="D28" s="90"/>
      <c r="E28" s="84"/>
      <c r="F28" s="84"/>
      <c r="G28" s="84"/>
      <c r="H28" s="91" t="s">
        <v>68</v>
      </c>
      <c r="I28" s="91"/>
      <c r="J28" s="91"/>
      <c r="K28" s="91"/>
      <c r="L28" s="91"/>
      <c r="M28" s="91"/>
      <c r="N28" s="91"/>
      <c r="O28" s="91"/>
      <c r="P28" s="91"/>
      <c r="Q28" s="34">
        <v>298</v>
      </c>
      <c r="R28" s="34">
        <v>306</v>
      </c>
      <c r="S28" s="34">
        <v>297</v>
      </c>
      <c r="T28" s="34">
        <v>253</v>
      </c>
      <c r="U28" s="34">
        <v>330</v>
      </c>
      <c r="V28" s="34">
        <v>357</v>
      </c>
      <c r="W28" s="34">
        <v>337</v>
      </c>
      <c r="X28" s="34"/>
      <c r="Y28" s="34"/>
      <c r="Z28" s="34"/>
      <c r="AA28" s="34"/>
      <c r="AB28" s="34"/>
      <c r="AC28" s="35"/>
    </row>
    <row r="29" spans="1:29" ht="22.5" customHeight="1" x14ac:dyDescent="0.2">
      <c r="A29" s="78"/>
      <c r="B29" s="89"/>
      <c r="C29" s="90"/>
      <c r="D29" s="90"/>
      <c r="E29" s="84"/>
      <c r="F29" s="84"/>
      <c r="G29" s="84"/>
      <c r="H29" s="91" t="s">
        <v>69</v>
      </c>
      <c r="I29" s="91"/>
      <c r="J29" s="91"/>
      <c r="K29" s="91"/>
      <c r="L29" s="91"/>
      <c r="M29" s="91"/>
      <c r="N29" s="91"/>
      <c r="O29" s="91"/>
      <c r="P29" s="91"/>
      <c r="Q29" s="34">
        <v>390</v>
      </c>
      <c r="R29" s="34">
        <v>332</v>
      </c>
      <c r="S29" s="34">
        <v>284</v>
      </c>
      <c r="T29" s="34">
        <v>313</v>
      </c>
      <c r="U29" s="34">
        <v>323</v>
      </c>
      <c r="V29" s="34">
        <v>360</v>
      </c>
      <c r="W29" s="34">
        <v>348</v>
      </c>
      <c r="X29" s="34"/>
      <c r="Y29" s="34"/>
      <c r="Z29" s="34"/>
      <c r="AA29" s="34"/>
      <c r="AB29" s="34"/>
      <c r="AC29" s="35"/>
    </row>
    <row r="30" spans="1:29" ht="32.25" customHeight="1" x14ac:dyDescent="0.2">
      <c r="A30" s="78"/>
      <c r="B30" s="92">
        <v>13</v>
      </c>
      <c r="C30" s="88" t="s">
        <v>70</v>
      </c>
      <c r="D30" s="92" t="s">
        <v>71</v>
      </c>
      <c r="E30" s="84" t="s">
        <v>17</v>
      </c>
      <c r="F30" s="84" t="s">
        <v>18</v>
      </c>
      <c r="G30" s="84" t="s">
        <v>45</v>
      </c>
      <c r="H30" s="14" t="s">
        <v>23</v>
      </c>
      <c r="I30" s="24">
        <v>0.95</v>
      </c>
      <c r="J30" s="25">
        <f>I30</f>
        <v>0.95</v>
      </c>
      <c r="K30" s="17" t="s">
        <v>21</v>
      </c>
      <c r="L30" s="17" t="s">
        <v>22</v>
      </c>
      <c r="M30" s="17">
        <v>197</v>
      </c>
      <c r="N30" s="25">
        <f>P30</f>
        <v>1</v>
      </c>
      <c r="O30" s="22" t="s">
        <v>20</v>
      </c>
      <c r="P30" s="26">
        <v>1</v>
      </c>
      <c r="Q30" s="40">
        <f t="shared" ref="Q30:AB30" si="6">AVERAGE(Q31:Q37)</f>
        <v>1.198015873015873</v>
      </c>
      <c r="R30" s="40">
        <f t="shared" si="6"/>
        <v>1.3272385620915033</v>
      </c>
      <c r="S30" s="40">
        <f t="shared" si="6"/>
        <v>0.91025974025974032</v>
      </c>
      <c r="T30" s="40">
        <f t="shared" si="6"/>
        <v>0.90420168067226891</v>
      </c>
      <c r="U30" s="40">
        <f t="shared" si="6"/>
        <v>1.0214285714285716</v>
      </c>
      <c r="V30" s="40">
        <f t="shared" si="6"/>
        <v>1.1340852130325816</v>
      </c>
      <c r="W30" s="40">
        <f t="shared" si="6"/>
        <v>1.0567099567099567</v>
      </c>
      <c r="X30" s="40" t="e">
        <f t="shared" si="6"/>
        <v>#DIV/0!</v>
      </c>
      <c r="Y30" s="40" t="e">
        <f t="shared" si="6"/>
        <v>#DIV/0!</v>
      </c>
      <c r="Z30" s="40" t="e">
        <f t="shared" si="6"/>
        <v>#DIV/0!</v>
      </c>
      <c r="AA30" s="40" t="e">
        <f t="shared" si="6"/>
        <v>#DIV/0!</v>
      </c>
      <c r="AB30" s="40" t="e">
        <f t="shared" si="6"/>
        <v>#DIV/0!</v>
      </c>
      <c r="AC30" s="41"/>
    </row>
    <row r="31" spans="1:29" ht="29.25" customHeight="1" x14ac:dyDescent="0.2">
      <c r="A31" s="78"/>
      <c r="B31" s="92"/>
      <c r="C31" s="88"/>
      <c r="D31" s="92"/>
      <c r="E31" s="84"/>
      <c r="F31" s="84"/>
      <c r="G31" s="84"/>
      <c r="H31" s="93" t="s">
        <v>63</v>
      </c>
      <c r="I31" s="93"/>
      <c r="J31" s="93"/>
      <c r="K31" s="93"/>
      <c r="L31" s="93"/>
      <c r="M31" s="93"/>
      <c r="N31" s="93"/>
      <c r="O31" s="93"/>
      <c r="P31" s="93"/>
      <c r="Q31" s="40">
        <f t="shared" ref="Q31:AB31" si="7">(Q23/((Q57-Q58)*$L$58))</f>
        <v>1.0125</v>
      </c>
      <c r="R31" s="40">
        <f t="shared" si="7"/>
        <v>1.0458333333333334</v>
      </c>
      <c r="S31" s="40">
        <f t="shared" si="7"/>
        <v>0.90606060606060601</v>
      </c>
      <c r="T31" s="40">
        <f t="shared" si="7"/>
        <v>0.75294117647058822</v>
      </c>
      <c r="U31" s="40">
        <f t="shared" si="7"/>
        <v>0.98666666666666669</v>
      </c>
      <c r="V31" s="40">
        <f t="shared" si="7"/>
        <v>0.98947368421052628</v>
      </c>
      <c r="W31" s="40">
        <f t="shared" si="7"/>
        <v>0.97878787878787876</v>
      </c>
      <c r="X31" s="40" t="e">
        <f t="shared" si="7"/>
        <v>#DIV/0!</v>
      </c>
      <c r="Y31" s="40" t="e">
        <f t="shared" si="7"/>
        <v>#DIV/0!</v>
      </c>
      <c r="Z31" s="40" t="e">
        <f t="shared" si="7"/>
        <v>#DIV/0!</v>
      </c>
      <c r="AA31" s="40" t="e">
        <f t="shared" si="7"/>
        <v>#DIV/0!</v>
      </c>
      <c r="AB31" s="40" t="e">
        <f t="shared" si="7"/>
        <v>#DIV/0!</v>
      </c>
      <c r="AC31" s="42"/>
    </row>
    <row r="32" spans="1:29" ht="25.5" customHeight="1" x14ac:dyDescent="0.2">
      <c r="A32" s="78"/>
      <c r="B32" s="92"/>
      <c r="C32" s="88"/>
      <c r="D32" s="92"/>
      <c r="E32" s="84"/>
      <c r="F32" s="84"/>
      <c r="G32" s="84"/>
      <c r="H32" s="93" t="s">
        <v>64</v>
      </c>
      <c r="I32" s="93"/>
      <c r="J32" s="93"/>
      <c r="K32" s="93"/>
      <c r="L32" s="93"/>
      <c r="M32" s="93"/>
      <c r="N32" s="93"/>
      <c r="O32" s="93"/>
      <c r="P32" s="93"/>
      <c r="Q32" s="40">
        <f t="shared" ref="Q32:AB32" si="8">(Q24/((Q57-Q59)*$L$59))</f>
        <v>1.0625</v>
      </c>
      <c r="R32" s="40">
        <f t="shared" si="8"/>
        <v>1.1725490196078432</v>
      </c>
      <c r="S32" s="40">
        <f t="shared" si="8"/>
        <v>0.85757575757575755</v>
      </c>
      <c r="T32" s="40">
        <f t="shared" si="8"/>
        <v>0.83921568627450982</v>
      </c>
      <c r="U32" s="40">
        <f t="shared" si="8"/>
        <v>1.2333333333333334</v>
      </c>
      <c r="V32" s="40">
        <f t="shared" si="8"/>
        <v>1.1157894736842104</v>
      </c>
      <c r="W32" s="40">
        <f t="shared" si="8"/>
        <v>1.1303030303030304</v>
      </c>
      <c r="X32" s="40" t="e">
        <f t="shared" si="8"/>
        <v>#DIV/0!</v>
      </c>
      <c r="Y32" s="40" t="e">
        <f t="shared" si="8"/>
        <v>#DIV/0!</v>
      </c>
      <c r="Z32" s="40" t="e">
        <f t="shared" si="8"/>
        <v>#DIV/0!</v>
      </c>
      <c r="AA32" s="40" t="e">
        <f t="shared" si="8"/>
        <v>#DIV/0!</v>
      </c>
      <c r="AB32" s="40" t="e">
        <f t="shared" si="8"/>
        <v>#DIV/0!</v>
      </c>
      <c r="AC32" s="42"/>
    </row>
    <row r="33" spans="1:29" ht="33.75" customHeight="1" x14ac:dyDescent="0.2">
      <c r="A33" s="78"/>
      <c r="B33" s="92"/>
      <c r="C33" s="88"/>
      <c r="D33" s="92"/>
      <c r="E33" s="84"/>
      <c r="F33" s="84"/>
      <c r="G33" s="84"/>
      <c r="H33" s="93" t="s">
        <v>65</v>
      </c>
      <c r="I33" s="93"/>
      <c r="J33" s="93"/>
      <c r="K33" s="93"/>
      <c r="L33" s="93"/>
      <c r="M33" s="93"/>
      <c r="N33" s="93"/>
      <c r="O33" s="93"/>
      <c r="P33" s="93"/>
      <c r="Q33" s="40">
        <f t="shared" ref="Q33:AB33" si="9">(Q25/((Q57-Q60)*$L$60))</f>
        <v>1.5259259259259259</v>
      </c>
      <c r="R33" s="40">
        <f t="shared" si="9"/>
        <v>1.5166666666666666</v>
      </c>
      <c r="S33" s="40">
        <f t="shared" si="9"/>
        <v>1.0242424242424242</v>
      </c>
      <c r="T33" s="40">
        <f t="shared" si="9"/>
        <v>0.94901960784313721</v>
      </c>
      <c r="U33" s="40">
        <f t="shared" si="9"/>
        <v>1.3466666666666667</v>
      </c>
      <c r="V33" s="40">
        <f t="shared" si="9"/>
        <v>1.2424242424242424</v>
      </c>
      <c r="W33" s="40">
        <f t="shared" si="9"/>
        <v>1.1242424242424243</v>
      </c>
      <c r="X33" s="40" t="e">
        <f t="shared" si="9"/>
        <v>#DIV/0!</v>
      </c>
      <c r="Y33" s="40" t="e">
        <f t="shared" si="9"/>
        <v>#DIV/0!</v>
      </c>
      <c r="Z33" s="40" t="e">
        <f t="shared" si="9"/>
        <v>#DIV/0!</v>
      </c>
      <c r="AA33" s="40" t="e">
        <f t="shared" si="9"/>
        <v>#DIV/0!</v>
      </c>
      <c r="AB33" s="40" t="e">
        <f t="shared" si="9"/>
        <v>#DIV/0!</v>
      </c>
      <c r="AC33" s="42"/>
    </row>
    <row r="34" spans="1:29" ht="29.25" customHeight="1" x14ac:dyDescent="0.2">
      <c r="A34" s="78"/>
      <c r="B34" s="92"/>
      <c r="C34" s="88"/>
      <c r="D34" s="92"/>
      <c r="E34" s="84"/>
      <c r="F34" s="84"/>
      <c r="G34" s="84"/>
      <c r="H34" s="93" t="s">
        <v>66</v>
      </c>
      <c r="I34" s="93"/>
      <c r="J34" s="93"/>
      <c r="K34" s="93"/>
      <c r="L34" s="93"/>
      <c r="M34" s="93"/>
      <c r="N34" s="93"/>
      <c r="O34" s="93"/>
      <c r="P34" s="93"/>
      <c r="Q34" s="40">
        <f t="shared" ref="Q34:AB34" si="10">(Q26/((Q57-Q61)*$L$61))</f>
        <v>1.3925925925925926</v>
      </c>
      <c r="R34" s="40">
        <f t="shared" si="10"/>
        <v>1.4078431372549021</v>
      </c>
      <c r="S34" s="40">
        <f t="shared" si="10"/>
        <v>0.79</v>
      </c>
      <c r="T34" s="40">
        <f t="shared" si="10"/>
        <v>0.90196078431372551</v>
      </c>
      <c r="U34" s="40">
        <f t="shared" si="10"/>
        <v>0.56999999999999995</v>
      </c>
      <c r="V34" s="40">
        <f t="shared" si="10"/>
        <v>1.1333333333333333</v>
      </c>
      <c r="W34" s="40">
        <f t="shared" si="10"/>
        <v>1.1818181818181819</v>
      </c>
      <c r="X34" s="40" t="e">
        <f t="shared" si="10"/>
        <v>#DIV/0!</v>
      </c>
      <c r="Y34" s="40" t="e">
        <f t="shared" si="10"/>
        <v>#DIV/0!</v>
      </c>
      <c r="Z34" s="40" t="e">
        <f t="shared" si="10"/>
        <v>#DIV/0!</v>
      </c>
      <c r="AA34" s="40" t="e">
        <f t="shared" si="10"/>
        <v>#DIV/0!</v>
      </c>
      <c r="AB34" s="40" t="e">
        <f t="shared" si="10"/>
        <v>#DIV/0!</v>
      </c>
      <c r="AC34" s="42"/>
    </row>
    <row r="35" spans="1:29" ht="31.5" customHeight="1" x14ac:dyDescent="0.2">
      <c r="A35" s="78"/>
      <c r="B35" s="92"/>
      <c r="C35" s="88"/>
      <c r="D35" s="92"/>
      <c r="E35" s="84"/>
      <c r="F35" s="84"/>
      <c r="G35" s="84"/>
      <c r="H35" s="93" t="s">
        <v>67</v>
      </c>
      <c r="I35" s="93"/>
      <c r="J35" s="93"/>
      <c r="K35" s="93"/>
      <c r="L35" s="93"/>
      <c r="M35" s="93"/>
      <c r="N35" s="93"/>
      <c r="O35" s="93"/>
      <c r="P35" s="93"/>
      <c r="Q35" s="40">
        <f t="shared" ref="Q35:AB35" si="11">(Q27/((Q57-Q62)*$L$62))</f>
        <v>0.84444444444444444</v>
      </c>
      <c r="R35" s="40">
        <f t="shared" si="11"/>
        <v>1.6311111111111112</v>
      </c>
      <c r="S35" s="40">
        <f t="shared" si="11"/>
        <v>0.99047619047619051</v>
      </c>
      <c r="T35" s="40">
        <f t="shared" si="11"/>
        <v>0.66666666666666663</v>
      </c>
      <c r="U35" s="40">
        <f t="shared" si="11"/>
        <v>0.83666666666666667</v>
      </c>
      <c r="V35" s="40">
        <f t="shared" si="11"/>
        <v>1.2848484848484849</v>
      </c>
      <c r="W35" s="40">
        <f t="shared" si="11"/>
        <v>0.90606060606060601</v>
      </c>
      <c r="X35" s="40" t="e">
        <f t="shared" si="11"/>
        <v>#DIV/0!</v>
      </c>
      <c r="Y35" s="40" t="e">
        <f t="shared" si="11"/>
        <v>#DIV/0!</v>
      </c>
      <c r="Z35" s="40" t="e">
        <f t="shared" si="11"/>
        <v>#DIV/0!</v>
      </c>
      <c r="AA35" s="40" t="e">
        <f t="shared" si="11"/>
        <v>#DIV/0!</v>
      </c>
      <c r="AB35" s="40" t="e">
        <f t="shared" si="11"/>
        <v>#DIV/0!</v>
      </c>
      <c r="AC35" s="42"/>
    </row>
    <row r="36" spans="1:29" ht="27.75" customHeight="1" x14ac:dyDescent="0.2">
      <c r="A36" s="78"/>
      <c r="B36" s="92"/>
      <c r="C36" s="88"/>
      <c r="D36" s="92"/>
      <c r="E36" s="84"/>
      <c r="F36" s="84"/>
      <c r="G36" s="84"/>
      <c r="H36" s="93" t="s">
        <v>68</v>
      </c>
      <c r="I36" s="93"/>
      <c r="J36" s="93"/>
      <c r="K36" s="93"/>
      <c r="L36" s="93"/>
      <c r="M36" s="93"/>
      <c r="N36" s="93"/>
      <c r="O36" s="93"/>
      <c r="P36" s="93"/>
      <c r="Q36" s="40">
        <f t="shared" ref="Q36:AB36" si="12">(Q28/((Q57-Q63)*$L$63))</f>
        <v>1.1037037037037036</v>
      </c>
      <c r="R36" s="40">
        <f t="shared" si="12"/>
        <v>1.1333333333333333</v>
      </c>
      <c r="S36" s="40">
        <f t="shared" si="12"/>
        <v>0.94285714285714284</v>
      </c>
      <c r="T36" s="40">
        <f t="shared" si="12"/>
        <v>0.99215686274509807</v>
      </c>
      <c r="U36" s="40">
        <f t="shared" si="12"/>
        <v>1.1000000000000001</v>
      </c>
      <c r="V36" s="40">
        <f t="shared" si="12"/>
        <v>1.0818181818181818</v>
      </c>
      <c r="W36" s="40">
        <f t="shared" si="12"/>
        <v>1.0212121212121212</v>
      </c>
      <c r="X36" s="40" t="e">
        <f t="shared" si="12"/>
        <v>#DIV/0!</v>
      </c>
      <c r="Y36" s="40" t="e">
        <f t="shared" si="12"/>
        <v>#DIV/0!</v>
      </c>
      <c r="Z36" s="40" t="e">
        <f t="shared" si="12"/>
        <v>#DIV/0!</v>
      </c>
      <c r="AA36" s="40" t="e">
        <f t="shared" si="12"/>
        <v>#DIV/0!</v>
      </c>
      <c r="AB36" s="40" t="e">
        <f t="shared" si="12"/>
        <v>#DIV/0!</v>
      </c>
      <c r="AC36" s="42"/>
    </row>
    <row r="37" spans="1:29" ht="30" customHeight="1" x14ac:dyDescent="0.2">
      <c r="A37" s="78"/>
      <c r="B37" s="92"/>
      <c r="C37" s="88"/>
      <c r="D37" s="92"/>
      <c r="E37" s="84"/>
      <c r="F37" s="84"/>
      <c r="G37" s="84"/>
      <c r="H37" s="93" t="s">
        <v>69</v>
      </c>
      <c r="I37" s="93"/>
      <c r="J37" s="93"/>
      <c r="K37" s="93"/>
      <c r="L37" s="93"/>
      <c r="M37" s="93"/>
      <c r="N37" s="93"/>
      <c r="O37" s="93"/>
      <c r="P37" s="93"/>
      <c r="Q37" s="40">
        <f t="shared" ref="Q37:AB37" si="13">(Q29/((Q57-Q64)*$L$64))</f>
        <v>1.4444444444444444</v>
      </c>
      <c r="R37" s="40">
        <f t="shared" si="13"/>
        <v>1.3833333333333333</v>
      </c>
      <c r="S37" s="40">
        <f t="shared" si="13"/>
        <v>0.8606060606060606</v>
      </c>
      <c r="T37" s="40">
        <f t="shared" si="13"/>
        <v>1.2274509803921569</v>
      </c>
      <c r="U37" s="40">
        <f t="shared" si="13"/>
        <v>1.0766666666666667</v>
      </c>
      <c r="V37" s="40">
        <f t="shared" si="13"/>
        <v>1.0909090909090908</v>
      </c>
      <c r="W37" s="40">
        <f t="shared" si="13"/>
        <v>1.0545454545454545</v>
      </c>
      <c r="X37" s="40" t="e">
        <f t="shared" si="13"/>
        <v>#DIV/0!</v>
      </c>
      <c r="Y37" s="40" t="e">
        <f t="shared" si="13"/>
        <v>#DIV/0!</v>
      </c>
      <c r="Z37" s="40" t="e">
        <f t="shared" si="13"/>
        <v>#DIV/0!</v>
      </c>
      <c r="AA37" s="40" t="e">
        <f t="shared" si="13"/>
        <v>#DIV/0!</v>
      </c>
      <c r="AB37" s="40" t="e">
        <f t="shared" si="13"/>
        <v>#DIV/0!</v>
      </c>
      <c r="AC37" s="42"/>
    </row>
    <row r="38" spans="1:29" ht="39.75" customHeight="1" x14ac:dyDescent="0.2">
      <c r="A38" s="78"/>
      <c r="B38" s="81">
        <v>14</v>
      </c>
      <c r="C38" s="37" t="s">
        <v>72</v>
      </c>
      <c r="D38" s="37">
        <v>7</v>
      </c>
      <c r="E38" s="12"/>
      <c r="F38" s="12"/>
      <c r="G38" s="12"/>
      <c r="H38" s="14" t="s">
        <v>23</v>
      </c>
      <c r="I38" s="15">
        <v>128</v>
      </c>
      <c r="J38" s="16">
        <v>128</v>
      </c>
      <c r="K38" s="17" t="s">
        <v>21</v>
      </c>
      <c r="L38" s="17" t="s">
        <v>22</v>
      </c>
      <c r="M38" s="17" t="s">
        <v>21</v>
      </c>
      <c r="N38" s="16">
        <v>136</v>
      </c>
      <c r="O38" s="22" t="s">
        <v>20</v>
      </c>
      <c r="P38" s="19">
        <v>136</v>
      </c>
      <c r="Q38" s="39">
        <f t="shared" ref="Q38:AB38" si="14">SUM(Q40:Q47)</f>
        <v>177</v>
      </c>
      <c r="R38" s="39">
        <f t="shared" si="14"/>
        <v>239</v>
      </c>
      <c r="S38" s="39">
        <f t="shared" si="14"/>
        <v>177</v>
      </c>
      <c r="T38" s="39">
        <f t="shared" si="14"/>
        <v>142</v>
      </c>
      <c r="U38" s="39">
        <f t="shared" si="14"/>
        <v>152</v>
      </c>
      <c r="V38" s="39">
        <f t="shared" si="14"/>
        <v>150</v>
      </c>
      <c r="W38" s="39">
        <f t="shared" si="14"/>
        <v>160</v>
      </c>
      <c r="X38" s="39">
        <f t="shared" si="14"/>
        <v>0</v>
      </c>
      <c r="Y38" s="39">
        <f t="shared" si="14"/>
        <v>0</v>
      </c>
      <c r="Z38" s="39">
        <f t="shared" si="14"/>
        <v>0</v>
      </c>
      <c r="AA38" s="39">
        <f t="shared" si="14"/>
        <v>0</v>
      </c>
      <c r="AB38" s="39">
        <f t="shared" si="14"/>
        <v>0</v>
      </c>
      <c r="AC38" s="35"/>
    </row>
    <row r="39" spans="1:29" ht="32.25" customHeight="1" x14ac:dyDescent="0.2">
      <c r="A39" s="78"/>
      <c r="B39" s="81"/>
      <c r="C39" s="88" t="s">
        <v>73</v>
      </c>
      <c r="D39" s="12" t="s">
        <v>74</v>
      </c>
      <c r="E39" s="84" t="s">
        <v>17</v>
      </c>
      <c r="F39" s="84" t="s">
        <v>18</v>
      </c>
      <c r="G39" s="84" t="s">
        <v>75</v>
      </c>
      <c r="H39" s="14" t="s">
        <v>23</v>
      </c>
      <c r="I39" s="15">
        <v>16</v>
      </c>
      <c r="J39" s="16">
        <f>I39</f>
        <v>16</v>
      </c>
      <c r="K39" s="17" t="s">
        <v>21</v>
      </c>
      <c r="L39" s="17" t="s">
        <v>22</v>
      </c>
      <c r="M39" s="17" t="s">
        <v>21</v>
      </c>
      <c r="N39" s="16">
        <f>P39</f>
        <v>17</v>
      </c>
      <c r="O39" s="22" t="s">
        <v>20</v>
      </c>
      <c r="P39" s="19">
        <v>17</v>
      </c>
      <c r="Q39" s="43"/>
      <c r="R39" s="43"/>
      <c r="S39" s="43"/>
      <c r="T39" s="43"/>
      <c r="U39" s="43"/>
      <c r="V39" s="44"/>
      <c r="W39" s="44"/>
      <c r="X39" s="44"/>
      <c r="Y39" s="44"/>
      <c r="Z39" s="44"/>
      <c r="AA39" s="44"/>
      <c r="AB39" s="44"/>
      <c r="AC39" s="45"/>
    </row>
    <row r="40" spans="1:29" ht="14.25" customHeight="1" x14ac:dyDescent="0.2">
      <c r="A40" s="78"/>
      <c r="B40" s="81"/>
      <c r="C40" s="88"/>
      <c r="D40" s="84" t="s">
        <v>75</v>
      </c>
      <c r="E40" s="84"/>
      <c r="F40" s="84"/>
      <c r="G40" s="84"/>
      <c r="H40" s="46"/>
      <c r="I40" s="91" t="s">
        <v>76</v>
      </c>
      <c r="J40" s="91"/>
      <c r="K40" s="91"/>
      <c r="L40" s="91"/>
      <c r="M40" s="91"/>
      <c r="N40" s="91"/>
      <c r="O40" s="91"/>
      <c r="P40" s="91"/>
      <c r="Q40" s="39">
        <v>31</v>
      </c>
      <c r="R40" s="39">
        <v>41</v>
      </c>
      <c r="S40" s="39">
        <v>21</v>
      </c>
      <c r="T40" s="39">
        <v>21</v>
      </c>
      <c r="U40" s="39">
        <v>28</v>
      </c>
      <c r="V40" s="47">
        <v>26</v>
      </c>
      <c r="W40" s="39">
        <v>25</v>
      </c>
      <c r="X40" s="39"/>
      <c r="Y40" s="39"/>
      <c r="Z40" s="39"/>
      <c r="AA40" s="39"/>
      <c r="AB40" s="39"/>
      <c r="AC40" s="45"/>
    </row>
    <row r="41" spans="1:29" ht="14.25" customHeight="1" x14ac:dyDescent="0.2">
      <c r="A41" s="78"/>
      <c r="B41" s="81"/>
      <c r="C41" s="88"/>
      <c r="D41" s="84"/>
      <c r="E41" s="84"/>
      <c r="F41" s="84"/>
      <c r="G41" s="84"/>
      <c r="H41" s="46"/>
      <c r="I41" s="91" t="s">
        <v>77</v>
      </c>
      <c r="J41" s="91"/>
      <c r="K41" s="91"/>
      <c r="L41" s="91"/>
      <c r="M41" s="91"/>
      <c r="N41" s="91"/>
      <c r="O41" s="91"/>
      <c r="P41" s="91"/>
      <c r="Q41" s="39">
        <v>21</v>
      </c>
      <c r="R41" s="39">
        <v>24</v>
      </c>
      <c r="S41" s="39">
        <v>27</v>
      </c>
      <c r="T41" s="39">
        <v>10</v>
      </c>
      <c r="U41" s="39">
        <v>18</v>
      </c>
      <c r="V41" s="47">
        <v>20</v>
      </c>
      <c r="W41" s="39">
        <v>18</v>
      </c>
      <c r="X41" s="39"/>
      <c r="Y41" s="39"/>
      <c r="Z41" s="39"/>
      <c r="AA41" s="39"/>
      <c r="AB41" s="39"/>
      <c r="AC41" s="45"/>
    </row>
    <row r="42" spans="1:29" ht="16.5" customHeight="1" x14ac:dyDescent="0.2">
      <c r="A42" s="78"/>
      <c r="B42" s="81"/>
      <c r="C42" s="88"/>
      <c r="D42" s="84"/>
      <c r="E42" s="84"/>
      <c r="F42" s="84"/>
      <c r="G42" s="84"/>
      <c r="H42" s="46"/>
      <c r="I42" s="91" t="s">
        <v>78</v>
      </c>
      <c r="J42" s="91"/>
      <c r="K42" s="91"/>
      <c r="L42" s="91"/>
      <c r="M42" s="91"/>
      <c r="N42" s="91"/>
      <c r="O42" s="91"/>
      <c r="P42" s="91"/>
      <c r="Q42" s="39">
        <v>29</v>
      </c>
      <c r="R42" s="39">
        <v>25</v>
      </c>
      <c r="S42" s="39">
        <v>10</v>
      </c>
      <c r="T42" s="39">
        <v>25</v>
      </c>
      <c r="U42" s="39">
        <v>23</v>
      </c>
      <c r="V42" s="47">
        <v>23</v>
      </c>
      <c r="W42" s="39">
        <v>27</v>
      </c>
      <c r="X42" s="39"/>
      <c r="Y42" s="39"/>
      <c r="Z42" s="39"/>
      <c r="AA42" s="39"/>
      <c r="AB42" s="39"/>
      <c r="AC42" s="42"/>
    </row>
    <row r="43" spans="1:29" ht="14.25" customHeight="1" x14ac:dyDescent="0.2">
      <c r="A43" s="78"/>
      <c r="B43" s="81"/>
      <c r="C43" s="88"/>
      <c r="D43" s="84"/>
      <c r="E43" s="12"/>
      <c r="F43" s="12"/>
      <c r="G43" s="12"/>
      <c r="H43" s="46"/>
      <c r="I43" s="91" t="s">
        <v>79</v>
      </c>
      <c r="J43" s="91"/>
      <c r="K43" s="91"/>
      <c r="L43" s="91"/>
      <c r="M43" s="91"/>
      <c r="N43" s="91"/>
      <c r="O43" s="91"/>
      <c r="P43" s="91"/>
      <c r="Q43" s="39">
        <v>28</v>
      </c>
      <c r="R43" s="39">
        <v>47</v>
      </c>
      <c r="S43" s="39">
        <v>25</v>
      </c>
      <c r="T43" s="39">
        <v>27</v>
      </c>
      <c r="U43" s="39">
        <v>25</v>
      </c>
      <c r="V43" s="47">
        <v>21</v>
      </c>
      <c r="W43" s="39">
        <v>20</v>
      </c>
      <c r="X43" s="39"/>
      <c r="Y43" s="39"/>
      <c r="Z43" s="39"/>
      <c r="AA43" s="39"/>
      <c r="AB43" s="39"/>
      <c r="AC43" s="35"/>
    </row>
    <row r="44" spans="1:29" ht="14.25" customHeight="1" x14ac:dyDescent="0.2">
      <c r="A44" s="78"/>
      <c r="B44" s="81"/>
      <c r="C44" s="88"/>
      <c r="D44" s="84"/>
      <c r="E44" s="12"/>
      <c r="F44" s="12"/>
      <c r="G44" s="12"/>
      <c r="H44" s="46"/>
      <c r="I44" s="91" t="s">
        <v>80</v>
      </c>
      <c r="J44" s="91"/>
      <c r="K44" s="91"/>
      <c r="L44" s="91"/>
      <c r="M44" s="91"/>
      <c r="N44" s="91"/>
      <c r="O44" s="91"/>
      <c r="P44" s="91"/>
      <c r="Q44" s="39">
        <v>33</v>
      </c>
      <c r="R44" s="39">
        <v>51</v>
      </c>
      <c r="S44" s="48">
        <v>24</v>
      </c>
      <c r="T44" s="48">
        <v>18</v>
      </c>
      <c r="U44" s="48">
        <v>27</v>
      </c>
      <c r="V44" s="49">
        <v>27</v>
      </c>
      <c r="W44" s="48">
        <v>31</v>
      </c>
      <c r="X44" s="48"/>
      <c r="Y44" s="48"/>
      <c r="Z44" s="48"/>
      <c r="AA44" s="48"/>
      <c r="AB44" s="48"/>
      <c r="AC44" s="50"/>
    </row>
    <row r="45" spans="1:29" ht="90" customHeight="1" x14ac:dyDescent="0.2">
      <c r="A45" s="78"/>
      <c r="B45" s="81"/>
      <c r="C45" s="88"/>
      <c r="D45" s="84"/>
      <c r="E45" s="12"/>
      <c r="F45" s="12"/>
      <c r="G45" s="12"/>
      <c r="H45" s="46"/>
      <c r="I45" s="91" t="s">
        <v>81</v>
      </c>
      <c r="J45" s="91"/>
      <c r="K45" s="91"/>
      <c r="L45" s="91"/>
      <c r="M45" s="91"/>
      <c r="N45" s="91"/>
      <c r="O45" s="91"/>
      <c r="P45" s="91"/>
      <c r="Q45" s="39">
        <v>19</v>
      </c>
      <c r="R45" s="39">
        <v>21</v>
      </c>
      <c r="S45" s="39">
        <v>16</v>
      </c>
      <c r="T45" s="39">
        <v>20</v>
      </c>
      <c r="U45" s="39">
        <v>15</v>
      </c>
      <c r="V45" s="47">
        <v>16</v>
      </c>
      <c r="W45" s="39">
        <v>18</v>
      </c>
      <c r="X45" s="39"/>
      <c r="Y45" s="39"/>
      <c r="Z45" s="39"/>
      <c r="AA45" s="39"/>
      <c r="AB45" s="39"/>
      <c r="AC45" s="42" t="s">
        <v>82</v>
      </c>
    </row>
    <row r="46" spans="1:29" ht="50.25" customHeight="1" x14ac:dyDescent="0.2">
      <c r="A46" s="78"/>
      <c r="B46" s="81"/>
      <c r="C46" s="88"/>
      <c r="D46" s="84"/>
      <c r="E46" s="12"/>
      <c r="F46" s="12"/>
      <c r="G46" s="12"/>
      <c r="H46" s="46"/>
      <c r="I46" s="91" t="s">
        <v>83</v>
      </c>
      <c r="J46" s="91"/>
      <c r="K46" s="91"/>
      <c r="L46" s="91"/>
      <c r="M46" s="91"/>
      <c r="N46" s="91"/>
      <c r="O46" s="91"/>
      <c r="P46" s="91"/>
      <c r="Q46" s="39">
        <v>16</v>
      </c>
      <c r="R46" s="39">
        <v>30</v>
      </c>
      <c r="S46" s="39">
        <v>20</v>
      </c>
      <c r="T46" s="39">
        <v>21</v>
      </c>
      <c r="U46" s="39">
        <v>16</v>
      </c>
      <c r="V46" s="47">
        <v>17</v>
      </c>
      <c r="W46" s="39">
        <v>21</v>
      </c>
      <c r="X46" s="39"/>
      <c r="Y46" s="39"/>
      <c r="Z46" s="39"/>
      <c r="AA46" s="39"/>
      <c r="AB46" s="39"/>
      <c r="AC46" s="42" t="s">
        <v>84</v>
      </c>
    </row>
    <row r="47" spans="1:29" ht="41.25" customHeight="1" x14ac:dyDescent="0.2">
      <c r="A47" s="78"/>
      <c r="B47" s="81"/>
      <c r="C47" s="88"/>
      <c r="D47" s="84"/>
      <c r="E47" s="12"/>
      <c r="F47" s="12"/>
      <c r="G47" s="12"/>
      <c r="H47" s="46"/>
      <c r="I47" s="91" t="s">
        <v>85</v>
      </c>
      <c r="J47" s="91"/>
      <c r="K47" s="91"/>
      <c r="L47" s="91"/>
      <c r="M47" s="91"/>
      <c r="N47" s="91"/>
      <c r="O47" s="91"/>
      <c r="P47" s="91"/>
      <c r="Q47" s="39"/>
      <c r="R47" s="39"/>
      <c r="S47" s="39">
        <v>34</v>
      </c>
      <c r="T47" s="39"/>
      <c r="U47" s="39"/>
      <c r="V47" s="47"/>
      <c r="W47" s="39"/>
      <c r="X47" s="39"/>
      <c r="Y47" s="39"/>
      <c r="Z47" s="39"/>
      <c r="AA47" s="39"/>
      <c r="AB47" s="39"/>
      <c r="AC47" s="35"/>
    </row>
    <row r="48" spans="1:29" ht="24" customHeight="1" x14ac:dyDescent="0.2">
      <c r="A48" s="78"/>
      <c r="B48" s="94">
        <v>15</v>
      </c>
      <c r="C48" s="88" t="s">
        <v>86</v>
      </c>
      <c r="D48" s="92" t="s">
        <v>87</v>
      </c>
      <c r="E48" s="84" t="s">
        <v>17</v>
      </c>
      <c r="F48" s="84" t="s">
        <v>18</v>
      </c>
      <c r="G48" s="84" t="s">
        <v>45</v>
      </c>
      <c r="H48" s="14" t="s">
        <v>23</v>
      </c>
      <c r="I48" s="24">
        <v>0.95</v>
      </c>
      <c r="J48" s="25">
        <f>I48</f>
        <v>0.95</v>
      </c>
      <c r="K48" s="17" t="s">
        <v>21</v>
      </c>
      <c r="L48" s="17" t="s">
        <v>22</v>
      </c>
      <c r="M48" s="17" t="s">
        <v>21</v>
      </c>
      <c r="N48" s="25">
        <f>P48</f>
        <v>1</v>
      </c>
      <c r="O48" s="22" t="s">
        <v>20</v>
      </c>
      <c r="P48" s="26">
        <v>1</v>
      </c>
      <c r="Q48" s="40">
        <f t="shared" ref="Q48:AB48" si="15">AVERAGE(Q49:Q56)</f>
        <v>1.6375198728139906</v>
      </c>
      <c r="R48" s="40">
        <f t="shared" si="15"/>
        <v>2.2725005080268237</v>
      </c>
      <c r="S48" s="40">
        <f t="shared" si="15"/>
        <v>1.4690388440388442</v>
      </c>
      <c r="T48" s="40">
        <f t="shared" si="15"/>
        <v>1.5285032932091758</v>
      </c>
      <c r="U48" s="40">
        <f t="shared" si="15"/>
        <v>1.4278474903474903</v>
      </c>
      <c r="V48" s="40">
        <f t="shared" si="15"/>
        <v>1.2299929799929799</v>
      </c>
      <c r="W48" s="40">
        <f t="shared" si="15"/>
        <v>1.3472504972504973</v>
      </c>
      <c r="X48" s="40" t="e">
        <f t="shared" si="15"/>
        <v>#DIV/0!</v>
      </c>
      <c r="Y48" s="40" t="e">
        <f t="shared" si="15"/>
        <v>#DIV/0!</v>
      </c>
      <c r="Z48" s="40" t="e">
        <f t="shared" si="15"/>
        <v>#DIV/0!</v>
      </c>
      <c r="AA48" s="40" t="e">
        <f t="shared" si="15"/>
        <v>#DIV/0!</v>
      </c>
      <c r="AB48" s="40" t="e">
        <f t="shared" si="15"/>
        <v>#DIV/0!</v>
      </c>
      <c r="AC48" s="51"/>
    </row>
    <row r="49" spans="1:30" ht="14.25" customHeight="1" x14ac:dyDescent="0.2">
      <c r="A49" s="78"/>
      <c r="B49" s="94"/>
      <c r="C49" s="88"/>
      <c r="D49" s="92"/>
      <c r="E49" s="84"/>
      <c r="F49" s="84"/>
      <c r="G49" s="84"/>
      <c r="H49" s="52"/>
      <c r="I49" s="93" t="s">
        <v>76</v>
      </c>
      <c r="J49" s="93"/>
      <c r="K49" s="93"/>
      <c r="L49" s="93"/>
      <c r="M49" s="93"/>
      <c r="N49" s="93"/>
      <c r="O49" s="93"/>
      <c r="P49" s="93"/>
      <c r="Q49" s="40">
        <f t="shared" ref="Q49:AB49" si="16">(Q40/($L$66*(Q57-Q66)))</f>
        <v>2.0945945945945943</v>
      </c>
      <c r="R49" s="40">
        <f t="shared" si="16"/>
        <v>2.9160739687055477</v>
      </c>
      <c r="S49" s="40">
        <f t="shared" si="16"/>
        <v>1.3513513513513513</v>
      </c>
      <c r="T49" s="40">
        <f t="shared" si="16"/>
        <v>1.6693163751987281</v>
      </c>
      <c r="U49" s="40">
        <f t="shared" si="16"/>
        <v>1.8918918918918919</v>
      </c>
      <c r="V49" s="40">
        <f t="shared" si="16"/>
        <v>1.597051597051597</v>
      </c>
      <c r="W49" s="40">
        <f t="shared" si="16"/>
        <v>1.6087516087516089</v>
      </c>
      <c r="X49" s="40" t="e">
        <f t="shared" si="16"/>
        <v>#DIV/0!</v>
      </c>
      <c r="Y49" s="40" t="e">
        <f t="shared" si="16"/>
        <v>#DIV/0!</v>
      </c>
      <c r="Z49" s="40" t="e">
        <f t="shared" si="16"/>
        <v>#DIV/0!</v>
      </c>
      <c r="AA49" s="40" t="e">
        <f t="shared" si="16"/>
        <v>#DIV/0!</v>
      </c>
      <c r="AB49" s="40" t="e">
        <f t="shared" si="16"/>
        <v>#DIV/0!</v>
      </c>
      <c r="AC49" s="35"/>
    </row>
    <row r="50" spans="1:30" ht="14.25" customHeight="1" x14ac:dyDescent="0.2">
      <c r="A50" s="78"/>
      <c r="B50" s="94"/>
      <c r="C50" s="88"/>
      <c r="D50" s="92"/>
      <c r="E50" s="84"/>
      <c r="F50" s="84"/>
      <c r="G50" s="84"/>
      <c r="H50" s="52"/>
      <c r="I50" s="93" t="s">
        <v>77</v>
      </c>
      <c r="J50" s="93"/>
      <c r="K50" s="93"/>
      <c r="L50" s="93"/>
      <c r="M50" s="93"/>
      <c r="N50" s="93"/>
      <c r="O50" s="93"/>
      <c r="P50" s="93"/>
      <c r="Q50" s="40">
        <f t="shared" ref="Q50:AB50" si="17">(Q41/($L$67*(Q57-Q67)))</f>
        <v>1.4189189189189189</v>
      </c>
      <c r="R50" s="40">
        <f t="shared" si="17"/>
        <v>1.6216216216216215</v>
      </c>
      <c r="S50" s="40">
        <f t="shared" si="17"/>
        <v>1.6584766584766584</v>
      </c>
      <c r="T50" s="40">
        <f t="shared" si="17"/>
        <v>0.79491255961844198</v>
      </c>
      <c r="U50" s="40">
        <f t="shared" si="17"/>
        <v>1.2162162162162162</v>
      </c>
      <c r="V50" s="40">
        <f t="shared" si="17"/>
        <v>1.2285012285012284</v>
      </c>
      <c r="W50" s="40">
        <f t="shared" si="17"/>
        <v>1.1056511056511056</v>
      </c>
      <c r="X50" s="40" t="e">
        <f t="shared" si="17"/>
        <v>#DIV/0!</v>
      </c>
      <c r="Y50" s="40" t="e">
        <f t="shared" si="17"/>
        <v>#DIV/0!</v>
      </c>
      <c r="Z50" s="40" t="e">
        <f t="shared" si="17"/>
        <v>#DIV/0!</v>
      </c>
      <c r="AA50" s="40" t="e">
        <f t="shared" si="17"/>
        <v>#DIV/0!</v>
      </c>
      <c r="AB50" s="40" t="e">
        <f t="shared" si="17"/>
        <v>#DIV/0!</v>
      </c>
      <c r="AC50" s="35"/>
    </row>
    <row r="51" spans="1:30" ht="14.25" customHeight="1" x14ac:dyDescent="0.2">
      <c r="A51" s="78"/>
      <c r="B51" s="94"/>
      <c r="C51" s="88"/>
      <c r="D51" s="92"/>
      <c r="E51" s="84"/>
      <c r="F51" s="84"/>
      <c r="G51" s="84"/>
      <c r="H51" s="52"/>
      <c r="I51" s="93" t="s">
        <v>78</v>
      </c>
      <c r="J51" s="93"/>
      <c r="K51" s="93"/>
      <c r="L51" s="93"/>
      <c r="M51" s="93"/>
      <c r="N51" s="93"/>
      <c r="O51" s="93"/>
      <c r="P51" s="93"/>
      <c r="Q51" s="40">
        <f t="shared" ref="Q51:AB51" si="18">(Q42/($L$68*(Q57-Q68)))</f>
        <v>1.9594594594594594</v>
      </c>
      <c r="R51" s="40">
        <f t="shared" si="18"/>
        <v>1.689189189189189</v>
      </c>
      <c r="S51" s="40">
        <f t="shared" si="18"/>
        <v>0.61425061425061422</v>
      </c>
      <c r="T51" s="40">
        <f t="shared" si="18"/>
        <v>1.9872813990461049</v>
      </c>
      <c r="U51" s="40">
        <f t="shared" si="18"/>
        <v>1.5540540540540539</v>
      </c>
      <c r="V51" s="40">
        <f t="shared" si="18"/>
        <v>1.4127764127764126</v>
      </c>
      <c r="W51" s="40">
        <f t="shared" si="18"/>
        <v>1.6584766584766584</v>
      </c>
      <c r="X51" s="40" t="e">
        <f t="shared" si="18"/>
        <v>#DIV/0!</v>
      </c>
      <c r="Y51" s="40" t="e">
        <f t="shared" si="18"/>
        <v>#DIV/0!</v>
      </c>
      <c r="Z51" s="40" t="e">
        <f t="shared" si="18"/>
        <v>#DIV/0!</v>
      </c>
      <c r="AA51" s="40" t="e">
        <f t="shared" si="18"/>
        <v>#DIV/0!</v>
      </c>
      <c r="AB51" s="40" t="e">
        <f t="shared" si="18"/>
        <v>#DIV/0!</v>
      </c>
      <c r="AC51" s="35"/>
    </row>
    <row r="52" spans="1:30" ht="14.25" customHeight="1" x14ac:dyDescent="0.2">
      <c r="A52" s="78"/>
      <c r="B52" s="94"/>
      <c r="C52" s="88"/>
      <c r="D52" s="92"/>
      <c r="E52" s="12"/>
      <c r="F52" s="12"/>
      <c r="G52" s="12"/>
      <c r="H52" s="52"/>
      <c r="I52" s="93" t="s">
        <v>79</v>
      </c>
      <c r="J52" s="93"/>
      <c r="K52" s="93"/>
      <c r="L52" s="93"/>
      <c r="M52" s="93"/>
      <c r="N52" s="93"/>
      <c r="O52" s="93"/>
      <c r="P52" s="93"/>
      <c r="Q52" s="40">
        <f t="shared" ref="Q52:AB52" si="19">(Q43/($L$69*(Q57-Q69)))</f>
        <v>1.8918918918918919</v>
      </c>
      <c r="R52" s="40">
        <f t="shared" si="19"/>
        <v>3.1756756756756754</v>
      </c>
      <c r="S52" s="40">
        <f t="shared" si="19"/>
        <v>1.6087516087516089</v>
      </c>
      <c r="T52" s="40">
        <f t="shared" si="19"/>
        <v>2.1462639109697932</v>
      </c>
      <c r="U52" s="40">
        <f t="shared" si="19"/>
        <v>1.689189189189189</v>
      </c>
      <c r="V52" s="40">
        <f t="shared" si="19"/>
        <v>1.2899262899262898</v>
      </c>
      <c r="W52" s="40">
        <f t="shared" si="19"/>
        <v>1.2285012285012284</v>
      </c>
      <c r="X52" s="40" t="e">
        <f t="shared" si="19"/>
        <v>#DIV/0!</v>
      </c>
      <c r="Y52" s="40" t="e">
        <f t="shared" si="19"/>
        <v>#DIV/0!</v>
      </c>
      <c r="Z52" s="40" t="e">
        <f t="shared" si="19"/>
        <v>#DIV/0!</v>
      </c>
      <c r="AA52" s="40" t="e">
        <f t="shared" si="19"/>
        <v>#DIV/0!</v>
      </c>
      <c r="AB52" s="40" t="e">
        <f t="shared" si="19"/>
        <v>#DIV/0!</v>
      </c>
      <c r="AC52" s="35"/>
    </row>
    <row r="53" spans="1:30" ht="14.25" customHeight="1" x14ac:dyDescent="0.2">
      <c r="A53" s="78"/>
      <c r="B53" s="94"/>
      <c r="C53" s="88"/>
      <c r="D53" s="92"/>
      <c r="E53" s="12"/>
      <c r="F53" s="12"/>
      <c r="G53" s="12"/>
      <c r="H53" s="52"/>
      <c r="I53" s="93" t="s">
        <v>80</v>
      </c>
      <c r="J53" s="93"/>
      <c r="K53" s="93"/>
      <c r="L53" s="93"/>
      <c r="M53" s="93"/>
      <c r="N53" s="93"/>
      <c r="O53" s="93"/>
      <c r="P53" s="93"/>
      <c r="Q53" s="40">
        <f t="shared" ref="Q53:AB53" si="20">(Q44/($L$70*(Q57-Q70)))</f>
        <v>2.3571428571428572</v>
      </c>
      <c r="R53" s="40">
        <f t="shared" si="20"/>
        <v>3.8345864661654137</v>
      </c>
      <c r="S53" s="40">
        <f t="shared" si="20"/>
        <v>1.5584415584415585</v>
      </c>
      <c r="T53" s="40">
        <f t="shared" si="20"/>
        <v>1.5126050420168069</v>
      </c>
      <c r="U53" s="40">
        <f t="shared" si="20"/>
        <v>1.9285714285714286</v>
      </c>
      <c r="V53" s="40">
        <f t="shared" si="20"/>
        <v>1.7532467532467535</v>
      </c>
      <c r="W53" s="40">
        <f t="shared" si="20"/>
        <v>2.0129870129870131</v>
      </c>
      <c r="X53" s="40" t="e">
        <f t="shared" si="20"/>
        <v>#DIV/0!</v>
      </c>
      <c r="Y53" s="40" t="e">
        <f t="shared" si="20"/>
        <v>#DIV/0!</v>
      </c>
      <c r="Z53" s="40" t="e">
        <f t="shared" si="20"/>
        <v>#DIV/0!</v>
      </c>
      <c r="AA53" s="40" t="e">
        <f t="shared" si="20"/>
        <v>#DIV/0!</v>
      </c>
      <c r="AB53" s="40" t="e">
        <f t="shared" si="20"/>
        <v>#DIV/0!</v>
      </c>
      <c r="AC53" s="35"/>
    </row>
    <row r="54" spans="1:30" ht="76.5" customHeight="1" x14ac:dyDescent="0.2">
      <c r="A54" s="78"/>
      <c r="B54" s="94"/>
      <c r="C54" s="88"/>
      <c r="D54" s="92"/>
      <c r="E54" s="12"/>
      <c r="F54" s="12"/>
      <c r="G54" s="12"/>
      <c r="H54" s="52"/>
      <c r="I54" s="93" t="s">
        <v>81</v>
      </c>
      <c r="J54" s="93"/>
      <c r="K54" s="93"/>
      <c r="L54" s="93"/>
      <c r="M54" s="93"/>
      <c r="N54" s="93"/>
      <c r="O54" s="93"/>
      <c r="P54" s="93"/>
      <c r="Q54" s="40">
        <f t="shared" ref="Q54:AB54" si="21">(Q45/($L$71*(Q57-Q71)))</f>
        <v>2.2352941176470589</v>
      </c>
      <c r="R54" s="40">
        <f t="shared" si="21"/>
        <v>2.8</v>
      </c>
      <c r="S54" s="40">
        <f t="shared" si="21"/>
        <v>1.4545454545454546</v>
      </c>
      <c r="T54" s="40">
        <f t="shared" si="21"/>
        <v>2.3529411764705883</v>
      </c>
      <c r="U54" s="40">
        <f t="shared" si="21"/>
        <v>2</v>
      </c>
      <c r="V54" s="40">
        <f t="shared" si="21"/>
        <v>1.4545454545454546</v>
      </c>
      <c r="W54" s="40">
        <f t="shared" si="21"/>
        <v>1.8</v>
      </c>
      <c r="X54" s="40" t="e">
        <f t="shared" si="21"/>
        <v>#DIV/0!</v>
      </c>
      <c r="Y54" s="40" t="e">
        <f t="shared" si="21"/>
        <v>#DIV/0!</v>
      </c>
      <c r="Z54" s="40" t="e">
        <f t="shared" si="21"/>
        <v>#DIV/0!</v>
      </c>
      <c r="AA54" s="40" t="e">
        <f t="shared" si="21"/>
        <v>#DIV/0!</v>
      </c>
      <c r="AB54" s="40" t="e">
        <f t="shared" si="21"/>
        <v>#DIV/0!</v>
      </c>
      <c r="AC54" s="42"/>
    </row>
    <row r="55" spans="1:30" ht="57.75" customHeight="1" x14ac:dyDescent="0.2">
      <c r="A55" s="78"/>
      <c r="B55" s="94"/>
      <c r="C55" s="88"/>
      <c r="D55" s="92"/>
      <c r="E55" s="12"/>
      <c r="F55" s="12"/>
      <c r="G55" s="12"/>
      <c r="H55" s="52"/>
      <c r="I55" s="93" t="s">
        <v>83</v>
      </c>
      <c r="J55" s="93"/>
      <c r="K55" s="93"/>
      <c r="L55" s="93"/>
      <c r="M55" s="93"/>
      <c r="N55" s="93"/>
      <c r="O55" s="93"/>
      <c r="P55" s="93"/>
      <c r="Q55" s="40">
        <f t="shared" ref="Q55:AB55" si="22">(Q46/($L$72*(Q57-Q72)))</f>
        <v>1.1428571428571428</v>
      </c>
      <c r="R55" s="40">
        <f t="shared" si="22"/>
        <v>2.1428571428571428</v>
      </c>
      <c r="S55" s="40">
        <f t="shared" si="22"/>
        <v>1.2987012987012989</v>
      </c>
      <c r="T55" s="40">
        <f t="shared" si="22"/>
        <v>1.7647058823529413</v>
      </c>
      <c r="U55" s="40">
        <f t="shared" si="22"/>
        <v>1.1428571428571428</v>
      </c>
      <c r="V55" s="40">
        <f t="shared" si="22"/>
        <v>1.1038961038961039</v>
      </c>
      <c r="W55" s="40">
        <f t="shared" si="22"/>
        <v>1.3636363636363638</v>
      </c>
      <c r="X55" s="40" t="e">
        <f t="shared" si="22"/>
        <v>#DIV/0!</v>
      </c>
      <c r="Y55" s="40" t="e">
        <f t="shared" si="22"/>
        <v>#DIV/0!</v>
      </c>
      <c r="Z55" s="40" t="e">
        <f t="shared" si="22"/>
        <v>#DIV/0!</v>
      </c>
      <c r="AA55" s="40" t="e">
        <f t="shared" si="22"/>
        <v>#DIV/0!</v>
      </c>
      <c r="AB55" s="40" t="e">
        <f t="shared" si="22"/>
        <v>#DIV/0!</v>
      </c>
      <c r="AC55" s="42" t="s">
        <v>84</v>
      </c>
    </row>
    <row r="56" spans="1:30" ht="14.25" customHeight="1" x14ac:dyDescent="0.2">
      <c r="A56" s="78"/>
      <c r="B56" s="94"/>
      <c r="C56" s="88"/>
      <c r="D56" s="92"/>
      <c r="E56" s="12"/>
      <c r="F56" s="12"/>
      <c r="G56" s="12"/>
      <c r="H56" s="52"/>
      <c r="I56" s="93" t="s">
        <v>88</v>
      </c>
      <c r="J56" s="93"/>
      <c r="K56" s="93"/>
      <c r="L56" s="93"/>
      <c r="M56" s="93"/>
      <c r="N56" s="93"/>
      <c r="O56" s="93"/>
      <c r="P56" s="93"/>
      <c r="Q56" s="40">
        <f t="shared" ref="Q56:AB56" si="23">(Q47/($L$73*(Q57-Q73)))</f>
        <v>0</v>
      </c>
      <c r="R56" s="40">
        <f t="shared" si="23"/>
        <v>0</v>
      </c>
      <c r="S56" s="40">
        <f t="shared" si="23"/>
        <v>2.2077922077922079</v>
      </c>
      <c r="T56" s="40">
        <f t="shared" si="23"/>
        <v>0</v>
      </c>
      <c r="U56" s="40">
        <f t="shared" si="23"/>
        <v>0</v>
      </c>
      <c r="V56" s="40">
        <f t="shared" si="23"/>
        <v>0</v>
      </c>
      <c r="W56" s="40">
        <f t="shared" si="23"/>
        <v>0</v>
      </c>
      <c r="X56" s="40" t="e">
        <f t="shared" si="23"/>
        <v>#DIV/0!</v>
      </c>
      <c r="Y56" s="40" t="e">
        <f t="shared" si="23"/>
        <v>#DIV/0!</v>
      </c>
      <c r="Z56" s="40" t="e">
        <f t="shared" si="23"/>
        <v>#DIV/0!</v>
      </c>
      <c r="AA56" s="40" t="e">
        <f t="shared" si="23"/>
        <v>#DIV/0!</v>
      </c>
      <c r="AB56" s="40" t="e">
        <f t="shared" si="23"/>
        <v>#DIV/0!</v>
      </c>
      <c r="AC56" s="35"/>
    </row>
    <row r="57" spans="1:30" ht="14.25" customHeight="1" x14ac:dyDescent="0.2">
      <c r="A57" s="78"/>
      <c r="B57" s="95" t="s">
        <v>89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34">
        <v>20</v>
      </c>
      <c r="R57" s="34">
        <v>20</v>
      </c>
      <c r="S57" s="34">
        <v>22</v>
      </c>
      <c r="T57" s="34">
        <v>17</v>
      </c>
      <c r="U57" s="34">
        <v>20</v>
      </c>
      <c r="V57" s="34">
        <v>22</v>
      </c>
      <c r="W57" s="34">
        <v>22</v>
      </c>
      <c r="X57" s="34"/>
      <c r="Y57" s="34"/>
      <c r="Z57" s="34"/>
      <c r="AA57" s="34"/>
      <c r="AB57" s="34"/>
      <c r="AC57" s="53"/>
      <c r="AD57" s="54"/>
    </row>
    <row r="58" spans="1:30" ht="15.75" customHeight="1" x14ac:dyDescent="0.2">
      <c r="A58" s="78"/>
      <c r="B58" s="87">
        <v>16</v>
      </c>
      <c r="C58" s="84" t="s">
        <v>90</v>
      </c>
      <c r="D58" s="84" t="s">
        <v>91</v>
      </c>
      <c r="E58" s="84" t="s">
        <v>17</v>
      </c>
      <c r="F58" s="84" t="s">
        <v>18</v>
      </c>
      <c r="G58" s="84" t="s">
        <v>62</v>
      </c>
      <c r="H58" s="96" t="s">
        <v>92</v>
      </c>
      <c r="I58" s="96"/>
      <c r="J58" s="96"/>
      <c r="K58" s="96"/>
      <c r="L58" s="97">
        <v>15</v>
      </c>
      <c r="M58" s="97"/>
      <c r="N58" s="91" t="s">
        <v>63</v>
      </c>
      <c r="O58" s="91"/>
      <c r="P58" s="91"/>
      <c r="Q58" s="34">
        <v>4</v>
      </c>
      <c r="R58" s="34">
        <v>4</v>
      </c>
      <c r="S58" s="34"/>
      <c r="T58" s="34"/>
      <c r="U58" s="34"/>
      <c r="V58" s="34">
        <v>3</v>
      </c>
      <c r="W58" s="34"/>
      <c r="X58" s="34"/>
      <c r="Y58" s="34"/>
      <c r="Z58" s="34"/>
      <c r="AA58" s="34"/>
      <c r="AB58" s="34"/>
      <c r="AC58" s="86"/>
    </row>
    <row r="59" spans="1:30" ht="15.75" customHeight="1" x14ac:dyDescent="0.2">
      <c r="A59" s="78"/>
      <c r="B59" s="87"/>
      <c r="C59" s="84"/>
      <c r="D59" s="84"/>
      <c r="E59" s="84"/>
      <c r="F59" s="84"/>
      <c r="G59" s="84"/>
      <c r="H59" s="96" t="s">
        <v>92</v>
      </c>
      <c r="I59" s="96"/>
      <c r="J59" s="96"/>
      <c r="K59" s="96"/>
      <c r="L59" s="97">
        <v>15</v>
      </c>
      <c r="M59" s="97"/>
      <c r="N59" s="91" t="s">
        <v>64</v>
      </c>
      <c r="O59" s="91"/>
      <c r="P59" s="91"/>
      <c r="Q59" s="34">
        <v>4</v>
      </c>
      <c r="R59" s="34">
        <v>3</v>
      </c>
      <c r="S59" s="34"/>
      <c r="T59" s="34"/>
      <c r="U59" s="34"/>
      <c r="V59" s="34">
        <v>3</v>
      </c>
      <c r="W59" s="34"/>
      <c r="X59" s="34"/>
      <c r="Y59" s="34"/>
      <c r="Z59" s="34"/>
      <c r="AA59" s="34"/>
      <c r="AB59" s="34"/>
      <c r="AC59" s="86"/>
    </row>
    <row r="60" spans="1:30" ht="15.75" customHeight="1" x14ac:dyDescent="0.2">
      <c r="A60" s="78"/>
      <c r="B60" s="87"/>
      <c r="C60" s="84"/>
      <c r="D60" s="84"/>
      <c r="E60" s="84"/>
      <c r="F60" s="84"/>
      <c r="G60" s="84"/>
      <c r="H60" s="96" t="s">
        <v>92</v>
      </c>
      <c r="I60" s="96"/>
      <c r="J60" s="96"/>
      <c r="K60" s="96"/>
      <c r="L60" s="97">
        <v>15</v>
      </c>
      <c r="M60" s="97"/>
      <c r="N60" s="91" t="s">
        <v>65</v>
      </c>
      <c r="O60" s="91"/>
      <c r="P60" s="91"/>
      <c r="Q60" s="34">
        <v>2</v>
      </c>
      <c r="R60" s="34">
        <v>4</v>
      </c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86"/>
    </row>
    <row r="61" spans="1:30" ht="15.75" customHeight="1" x14ac:dyDescent="0.2">
      <c r="A61" s="78"/>
      <c r="B61" s="87"/>
      <c r="C61" s="84"/>
      <c r="D61" s="84"/>
      <c r="E61" s="84"/>
      <c r="F61" s="84"/>
      <c r="G61" s="84"/>
      <c r="H61" s="96" t="s">
        <v>92</v>
      </c>
      <c r="I61" s="96"/>
      <c r="J61" s="96"/>
      <c r="K61" s="96"/>
      <c r="L61" s="97">
        <v>15</v>
      </c>
      <c r="M61" s="97"/>
      <c r="N61" s="91" t="s">
        <v>66</v>
      </c>
      <c r="O61" s="91"/>
      <c r="P61" s="91"/>
      <c r="Q61" s="34">
        <v>2</v>
      </c>
      <c r="R61" s="34">
        <v>3</v>
      </c>
      <c r="S61" s="34">
        <v>2</v>
      </c>
      <c r="T61" s="34"/>
      <c r="U61" s="34"/>
      <c r="V61" s="34"/>
      <c r="W61" s="34"/>
      <c r="X61" s="34"/>
      <c r="Y61" s="34"/>
      <c r="Z61" s="34"/>
      <c r="AA61" s="34"/>
      <c r="AB61" s="34"/>
      <c r="AC61" s="35"/>
    </row>
    <row r="62" spans="1:30" ht="15.75" customHeight="1" x14ac:dyDescent="0.2">
      <c r="A62" s="78"/>
      <c r="B62" s="87"/>
      <c r="C62" s="84"/>
      <c r="D62" s="84"/>
      <c r="E62" s="84"/>
      <c r="F62" s="84"/>
      <c r="G62" s="84"/>
      <c r="H62" s="96" t="s">
        <v>92</v>
      </c>
      <c r="I62" s="96"/>
      <c r="J62" s="96"/>
      <c r="K62" s="96"/>
      <c r="L62" s="97">
        <v>15</v>
      </c>
      <c r="M62" s="97"/>
      <c r="N62" s="91" t="s">
        <v>67</v>
      </c>
      <c r="O62" s="91"/>
      <c r="P62" s="91"/>
      <c r="Q62" s="34">
        <v>5</v>
      </c>
      <c r="R62" s="34">
        <v>5</v>
      </c>
      <c r="S62" s="34">
        <v>1</v>
      </c>
      <c r="T62" s="34"/>
      <c r="U62" s="34"/>
      <c r="V62" s="34"/>
      <c r="W62" s="34"/>
      <c r="X62" s="34"/>
      <c r="Y62" s="34"/>
      <c r="Z62" s="34"/>
      <c r="AA62" s="34"/>
      <c r="AB62" s="34"/>
      <c r="AC62" s="35"/>
    </row>
    <row r="63" spans="1:30" ht="15.75" customHeight="1" x14ac:dyDescent="0.2">
      <c r="A63" s="78"/>
      <c r="B63" s="87"/>
      <c r="C63" s="84"/>
      <c r="D63" s="84"/>
      <c r="E63" s="84"/>
      <c r="F63" s="84"/>
      <c r="G63" s="84"/>
      <c r="H63" s="96" t="s">
        <v>92</v>
      </c>
      <c r="I63" s="96"/>
      <c r="J63" s="96"/>
      <c r="K63" s="96"/>
      <c r="L63" s="97">
        <v>15</v>
      </c>
      <c r="M63" s="97"/>
      <c r="N63" s="91" t="s">
        <v>68</v>
      </c>
      <c r="O63" s="91"/>
      <c r="P63" s="91"/>
      <c r="Q63" s="34">
        <v>2</v>
      </c>
      <c r="R63" s="34">
        <v>2</v>
      </c>
      <c r="S63" s="34">
        <v>1</v>
      </c>
      <c r="T63" s="34"/>
      <c r="U63" s="34"/>
      <c r="V63" s="34"/>
      <c r="W63" s="34"/>
      <c r="X63" s="34"/>
      <c r="Y63" s="34"/>
      <c r="Z63" s="34"/>
      <c r="AA63" s="34"/>
      <c r="AB63" s="34"/>
      <c r="AC63" s="35"/>
    </row>
    <row r="64" spans="1:30" ht="15.75" customHeight="1" x14ac:dyDescent="0.2">
      <c r="A64" s="78"/>
      <c r="B64" s="87"/>
      <c r="C64" s="84"/>
      <c r="D64" s="84"/>
      <c r="E64" s="84"/>
      <c r="F64" s="84"/>
      <c r="G64" s="84"/>
      <c r="H64" s="96" t="s">
        <v>92</v>
      </c>
      <c r="I64" s="96"/>
      <c r="J64" s="96"/>
      <c r="K64" s="96"/>
      <c r="L64" s="97">
        <v>15</v>
      </c>
      <c r="M64" s="97"/>
      <c r="N64" s="91" t="s">
        <v>69</v>
      </c>
      <c r="O64" s="91"/>
      <c r="P64" s="91"/>
      <c r="Q64" s="34">
        <v>2</v>
      </c>
      <c r="R64" s="34">
        <v>4</v>
      </c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5"/>
    </row>
    <row r="65" spans="1:29" ht="15.75" customHeight="1" x14ac:dyDescent="0.2">
      <c r="A65" s="78"/>
      <c r="B65" s="87"/>
      <c r="C65" s="84"/>
      <c r="D65" s="84"/>
      <c r="E65" s="84"/>
      <c r="F65" s="84"/>
      <c r="G65" s="84"/>
      <c r="H65" s="96" t="s">
        <v>92</v>
      </c>
      <c r="I65" s="96"/>
      <c r="J65" s="96"/>
      <c r="K65" s="96"/>
      <c r="L65" s="97"/>
      <c r="M65" s="97"/>
      <c r="N65" s="91" t="s">
        <v>93</v>
      </c>
      <c r="O65" s="91"/>
      <c r="P65" s="91"/>
      <c r="Q65" s="34"/>
      <c r="R65" s="34">
        <v>2</v>
      </c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5"/>
    </row>
    <row r="66" spans="1:29" ht="15.75" customHeight="1" x14ac:dyDescent="0.2">
      <c r="A66" s="78"/>
      <c r="B66" s="87"/>
      <c r="C66" s="84"/>
      <c r="D66" s="84"/>
      <c r="E66" s="84"/>
      <c r="F66" s="84"/>
      <c r="G66" s="84"/>
      <c r="H66" s="96" t="s">
        <v>92</v>
      </c>
      <c r="I66" s="96"/>
      <c r="J66" s="96"/>
      <c r="K66" s="96"/>
      <c r="L66" s="98">
        <v>0.74</v>
      </c>
      <c r="M66" s="98"/>
      <c r="N66" s="91" t="s">
        <v>76</v>
      </c>
      <c r="O66" s="91"/>
      <c r="P66" s="91"/>
      <c r="Q66" s="34"/>
      <c r="R66" s="34">
        <v>1</v>
      </c>
      <c r="S66" s="34">
        <v>1</v>
      </c>
      <c r="T66" s="34"/>
      <c r="U66" s="34"/>
      <c r="V66" s="34"/>
      <c r="W66" s="34">
        <v>1</v>
      </c>
      <c r="X66" s="34"/>
      <c r="Y66" s="34"/>
      <c r="Z66" s="34"/>
      <c r="AA66" s="34"/>
      <c r="AB66" s="34"/>
      <c r="AC66" s="35"/>
    </row>
    <row r="67" spans="1:29" ht="15.75" customHeight="1" x14ac:dyDescent="0.2">
      <c r="A67" s="78"/>
      <c r="B67" s="87"/>
      <c r="C67" s="84"/>
      <c r="D67" s="84"/>
      <c r="E67" s="84"/>
      <c r="F67" s="84"/>
      <c r="G67" s="84"/>
      <c r="H67" s="96" t="s">
        <v>92</v>
      </c>
      <c r="I67" s="96"/>
      <c r="J67" s="96"/>
      <c r="K67" s="96"/>
      <c r="L67" s="98">
        <v>0.74</v>
      </c>
      <c r="M67" s="98"/>
      <c r="N67" s="91" t="s">
        <v>77</v>
      </c>
      <c r="O67" s="91"/>
      <c r="P67" s="91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5"/>
    </row>
    <row r="68" spans="1:29" ht="15.75" customHeight="1" x14ac:dyDescent="0.2">
      <c r="A68" s="78"/>
      <c r="B68" s="87"/>
      <c r="C68" s="84"/>
      <c r="D68" s="84"/>
      <c r="E68" s="84"/>
      <c r="F68" s="84"/>
      <c r="G68" s="84"/>
      <c r="H68" s="96" t="s">
        <v>92</v>
      </c>
      <c r="I68" s="96"/>
      <c r="J68" s="96"/>
      <c r="K68" s="96"/>
      <c r="L68" s="98">
        <v>0.74</v>
      </c>
      <c r="M68" s="98"/>
      <c r="N68" s="91" t="s">
        <v>78</v>
      </c>
      <c r="O68" s="91"/>
      <c r="P68" s="91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5"/>
    </row>
    <row r="69" spans="1:29" ht="15.75" customHeight="1" x14ac:dyDescent="0.2">
      <c r="A69" s="78"/>
      <c r="B69" s="87"/>
      <c r="C69" s="84"/>
      <c r="D69" s="84"/>
      <c r="E69" s="12"/>
      <c r="F69" s="12"/>
      <c r="G69" s="12"/>
      <c r="H69" s="96" t="s">
        <v>92</v>
      </c>
      <c r="I69" s="96"/>
      <c r="J69" s="96"/>
      <c r="K69" s="96"/>
      <c r="L69" s="98">
        <v>0.74</v>
      </c>
      <c r="M69" s="98"/>
      <c r="N69" s="91" t="s">
        <v>79</v>
      </c>
      <c r="O69" s="91"/>
      <c r="P69" s="91"/>
      <c r="Q69" s="34"/>
      <c r="R69" s="34"/>
      <c r="S69" s="34">
        <v>1</v>
      </c>
      <c r="T69" s="34"/>
      <c r="U69" s="34"/>
      <c r="V69" s="34"/>
      <c r="W69" s="34"/>
      <c r="X69" s="34"/>
      <c r="Y69" s="34"/>
      <c r="Z69" s="34"/>
      <c r="AA69" s="34"/>
      <c r="AB69" s="34"/>
      <c r="AC69" s="35"/>
    </row>
    <row r="70" spans="1:29" ht="15.75" customHeight="1" x14ac:dyDescent="0.2">
      <c r="A70" s="78"/>
      <c r="B70" s="87"/>
      <c r="C70" s="84"/>
      <c r="D70" s="84"/>
      <c r="E70" s="12"/>
      <c r="F70" s="12"/>
      <c r="G70" s="12"/>
      <c r="H70" s="96" t="s">
        <v>92</v>
      </c>
      <c r="I70" s="96"/>
      <c r="J70" s="96"/>
      <c r="K70" s="96"/>
      <c r="L70" s="98">
        <v>0.7</v>
      </c>
      <c r="M70" s="98"/>
      <c r="N70" s="91" t="s">
        <v>80</v>
      </c>
      <c r="O70" s="91"/>
      <c r="P70" s="91"/>
      <c r="Q70" s="34"/>
      <c r="R70" s="34">
        <v>1</v>
      </c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5"/>
    </row>
    <row r="71" spans="1:29" s="54" customFormat="1" ht="15.75" customHeight="1" x14ac:dyDescent="0.2">
      <c r="A71" s="78"/>
      <c r="B71" s="87"/>
      <c r="C71" s="84"/>
      <c r="D71" s="84"/>
      <c r="E71" s="37"/>
      <c r="F71" s="37"/>
      <c r="G71" s="37"/>
      <c r="H71" s="96" t="s">
        <v>92</v>
      </c>
      <c r="I71" s="96"/>
      <c r="J71" s="96"/>
      <c r="K71" s="96"/>
      <c r="L71" s="98">
        <v>0.5</v>
      </c>
      <c r="M71" s="98"/>
      <c r="N71" s="99" t="s">
        <v>81</v>
      </c>
      <c r="O71" s="99"/>
      <c r="P71" s="99"/>
      <c r="Q71" s="34">
        <v>3</v>
      </c>
      <c r="R71" s="34">
        <v>5</v>
      </c>
      <c r="S71" s="34"/>
      <c r="T71" s="34"/>
      <c r="U71" s="34">
        <v>5</v>
      </c>
      <c r="V71" s="34"/>
      <c r="W71" s="34">
        <v>2</v>
      </c>
      <c r="X71" s="34"/>
      <c r="Y71" s="34"/>
      <c r="Z71" s="34"/>
      <c r="AA71" s="34"/>
      <c r="AB71" s="34"/>
      <c r="AC71" s="53"/>
    </row>
    <row r="72" spans="1:29" ht="15.75" customHeight="1" x14ac:dyDescent="0.2">
      <c r="A72" s="78"/>
      <c r="B72" s="87"/>
      <c r="C72" s="84"/>
      <c r="D72" s="84"/>
      <c r="E72" s="12"/>
      <c r="F72" s="12"/>
      <c r="G72" s="12"/>
      <c r="H72" s="96" t="s">
        <v>92</v>
      </c>
      <c r="I72" s="96"/>
      <c r="J72" s="96"/>
      <c r="K72" s="96"/>
      <c r="L72" s="98">
        <v>0.7</v>
      </c>
      <c r="M72" s="98"/>
      <c r="N72" s="91" t="s">
        <v>83</v>
      </c>
      <c r="O72" s="91"/>
      <c r="P72" s="91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5"/>
    </row>
    <row r="73" spans="1:29" ht="15.75" customHeight="1" x14ac:dyDescent="0.2">
      <c r="A73" s="78"/>
      <c r="B73" s="87"/>
      <c r="C73" s="84"/>
      <c r="D73" s="84"/>
      <c r="E73" s="12"/>
      <c r="F73" s="12"/>
      <c r="G73" s="12"/>
      <c r="H73" s="96" t="s">
        <v>92</v>
      </c>
      <c r="I73" s="96"/>
      <c r="J73" s="96"/>
      <c r="K73" s="96"/>
      <c r="L73" s="98">
        <v>0.7</v>
      </c>
      <c r="M73" s="98"/>
      <c r="N73" s="91" t="s">
        <v>88</v>
      </c>
      <c r="O73" s="91"/>
      <c r="P73" s="91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5"/>
    </row>
  </sheetData>
  <mergeCells count="175">
    <mergeCell ref="H73:K73"/>
    <mergeCell ref="L73:M73"/>
    <mergeCell ref="N73:P73"/>
    <mergeCell ref="H70:K70"/>
    <mergeCell ref="L70:M70"/>
    <mergeCell ref="N70:P70"/>
    <mergeCell ref="H71:K71"/>
    <mergeCell ref="L71:M71"/>
    <mergeCell ref="N71:P71"/>
    <mergeCell ref="H72:K72"/>
    <mergeCell ref="L72:M72"/>
    <mergeCell ref="N72:P72"/>
    <mergeCell ref="N66:P66"/>
    <mergeCell ref="H67:K67"/>
    <mergeCell ref="L67:M67"/>
    <mergeCell ref="N67:P67"/>
    <mergeCell ref="H68:K68"/>
    <mergeCell ref="L68:M68"/>
    <mergeCell ref="N68:P68"/>
    <mergeCell ref="H69:K69"/>
    <mergeCell ref="L69:M69"/>
    <mergeCell ref="N69:P69"/>
    <mergeCell ref="AC58:AC60"/>
    <mergeCell ref="H59:K59"/>
    <mergeCell ref="L59:M59"/>
    <mergeCell ref="N59:P59"/>
    <mergeCell ref="H60:K60"/>
    <mergeCell ref="L60:M60"/>
    <mergeCell ref="N60:P60"/>
    <mergeCell ref="H61:K61"/>
    <mergeCell ref="L61:M61"/>
    <mergeCell ref="N61:P61"/>
    <mergeCell ref="B57:P57"/>
    <mergeCell ref="B58:B73"/>
    <mergeCell ref="C58:C73"/>
    <mergeCell ref="D58:D73"/>
    <mergeCell ref="E58:E68"/>
    <mergeCell ref="F58:F68"/>
    <mergeCell ref="G58:G68"/>
    <mergeCell ref="H58:K58"/>
    <mergeCell ref="L58:M58"/>
    <mergeCell ref="N58:P58"/>
    <mergeCell ref="H62:K62"/>
    <mergeCell ref="L62:M62"/>
    <mergeCell ref="N62:P62"/>
    <mergeCell ref="H63:K63"/>
    <mergeCell ref="L63:M63"/>
    <mergeCell ref="N63:P63"/>
    <mergeCell ref="H64:K64"/>
    <mergeCell ref="L64:M64"/>
    <mergeCell ref="N64:P64"/>
    <mergeCell ref="H65:K65"/>
    <mergeCell ref="L65:M65"/>
    <mergeCell ref="N65:P65"/>
    <mergeCell ref="H66:K66"/>
    <mergeCell ref="L66:M66"/>
    <mergeCell ref="I42:P42"/>
    <mergeCell ref="I43:P43"/>
    <mergeCell ref="I44:P44"/>
    <mergeCell ref="I45:P45"/>
    <mergeCell ref="I46:P46"/>
    <mergeCell ref="I47:P47"/>
    <mergeCell ref="B48:B56"/>
    <mergeCell ref="C48:C56"/>
    <mergeCell ref="D48:D56"/>
    <mergeCell ref="E48:E51"/>
    <mergeCell ref="F48:F51"/>
    <mergeCell ref="G48:G51"/>
    <mergeCell ref="I49:P49"/>
    <mergeCell ref="I50:P50"/>
    <mergeCell ref="I51:P51"/>
    <mergeCell ref="I52:P52"/>
    <mergeCell ref="I53:P53"/>
    <mergeCell ref="I54:P54"/>
    <mergeCell ref="I55:P55"/>
    <mergeCell ref="I56:P56"/>
    <mergeCell ref="AC23:AC25"/>
    <mergeCell ref="H24:P24"/>
    <mergeCell ref="H25:P25"/>
    <mergeCell ref="H26:P26"/>
    <mergeCell ref="H27:P27"/>
    <mergeCell ref="H28:P28"/>
    <mergeCell ref="H29:P29"/>
    <mergeCell ref="B30:B37"/>
    <mergeCell ref="C30:C37"/>
    <mergeCell ref="D30:D37"/>
    <mergeCell ref="E30:E37"/>
    <mergeCell ref="F30:F37"/>
    <mergeCell ref="G30:G37"/>
    <mergeCell ref="H31:P31"/>
    <mergeCell ref="H32:P32"/>
    <mergeCell ref="H33:P33"/>
    <mergeCell ref="H34:P34"/>
    <mergeCell ref="H35:P35"/>
    <mergeCell ref="H36:P36"/>
    <mergeCell ref="H37:P37"/>
    <mergeCell ref="A18:A73"/>
    <mergeCell ref="B18:B20"/>
    <mergeCell ref="C18:C20"/>
    <mergeCell ref="D18:D20"/>
    <mergeCell ref="E18:E20"/>
    <mergeCell ref="F18:F20"/>
    <mergeCell ref="G18:G20"/>
    <mergeCell ref="H19:P19"/>
    <mergeCell ref="H20:P20"/>
    <mergeCell ref="B23:B29"/>
    <mergeCell ref="C23:C29"/>
    <mergeCell ref="D23:D29"/>
    <mergeCell ref="E23:E29"/>
    <mergeCell ref="F23:F29"/>
    <mergeCell ref="G23:G29"/>
    <mergeCell ref="H23:P23"/>
    <mergeCell ref="B38:B47"/>
    <mergeCell ref="C39:C47"/>
    <mergeCell ref="E39:E42"/>
    <mergeCell ref="F39:F42"/>
    <mergeCell ref="G39:G42"/>
    <mergeCell ref="D40:D47"/>
    <mergeCell ref="I40:P40"/>
    <mergeCell ref="I41:P41"/>
    <mergeCell ref="AC14:AC15"/>
    <mergeCell ref="H15:P15"/>
    <mergeCell ref="B16:B17"/>
    <mergeCell ref="C16:C17"/>
    <mergeCell ref="D16:D17"/>
    <mergeCell ref="E16:E17"/>
    <mergeCell ref="F16:F17"/>
    <mergeCell ref="G16:G17"/>
    <mergeCell ref="AC16:AC17"/>
    <mergeCell ref="H17:P17"/>
    <mergeCell ref="AC10:AC11"/>
    <mergeCell ref="H11:P11"/>
    <mergeCell ref="B12:B13"/>
    <mergeCell ref="C12:C13"/>
    <mergeCell ref="D12:D13"/>
    <mergeCell ref="E12:E13"/>
    <mergeCell ref="F12:F13"/>
    <mergeCell ref="G12:G13"/>
    <mergeCell ref="AC12:AC13"/>
    <mergeCell ref="H13:P13"/>
    <mergeCell ref="A5:A8"/>
    <mergeCell ref="A9:A17"/>
    <mergeCell ref="B9:G9"/>
    <mergeCell ref="H9:P9"/>
    <mergeCell ref="B10:B11"/>
    <mergeCell ref="C10:C11"/>
    <mergeCell ref="D10:D11"/>
    <mergeCell ref="E10:E11"/>
    <mergeCell ref="F10:F11"/>
    <mergeCell ref="G10:G11"/>
    <mergeCell ref="B14:B15"/>
    <mergeCell ref="C14:C15"/>
    <mergeCell ref="D14:D15"/>
    <mergeCell ref="E14:E15"/>
    <mergeCell ref="F14:F15"/>
    <mergeCell ref="G14:G15"/>
    <mergeCell ref="A1:AC2"/>
    <mergeCell ref="A3:G3"/>
    <mergeCell ref="H3:P3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H4:I4"/>
    <mergeCell ref="J4:N4"/>
    <mergeCell ref="O4:P4"/>
  </mergeCells>
  <conditionalFormatting sqref="Q18:AB18">
    <cfRule type="cellIs" dxfId="191" priority="2" operator="between">
      <formula>$I$18</formula>
      <formula>$P$18</formula>
    </cfRule>
    <cfRule type="cellIs" dxfId="190" priority="3" operator="lessThan">
      <formula>$I$18</formula>
    </cfRule>
    <cfRule type="cellIs" dxfId="189" priority="4" operator="greaterThan">
      <formula>$P$18</formula>
    </cfRule>
  </conditionalFormatting>
  <conditionalFormatting sqref="Q5:AB5">
    <cfRule type="cellIs" dxfId="188" priority="5" operator="greaterThan">
      <formula>$I$5</formula>
    </cfRule>
    <cfRule type="cellIs" dxfId="187" priority="6" operator="between">
      <formula>$P$5</formula>
      <formula>$I$5</formula>
    </cfRule>
    <cfRule type="cellIs" dxfId="186" priority="7" operator="lessThan">
      <formula>$P$5</formula>
    </cfRule>
  </conditionalFormatting>
  <conditionalFormatting sqref="Q6:AB6">
    <cfRule type="cellIs" dxfId="185" priority="8" operator="greaterThan">
      <formula>$P$6</formula>
    </cfRule>
    <cfRule type="cellIs" dxfId="184" priority="9" operator="between">
      <formula>$I$6</formula>
      <formula>$P$6</formula>
    </cfRule>
    <cfRule type="cellIs" dxfId="183" priority="10" operator="lessThan">
      <formula>$I$6</formula>
    </cfRule>
  </conditionalFormatting>
  <conditionalFormatting sqref="Q7:AB7">
    <cfRule type="cellIs" dxfId="182" priority="11" operator="greaterThan">
      <formula>$I$7</formula>
    </cfRule>
    <cfRule type="cellIs" dxfId="181" priority="12" operator="between">
      <formula>$I$7</formula>
      <formula>$P$7</formula>
    </cfRule>
    <cfRule type="cellIs" dxfId="180" priority="13" operator="lessThan">
      <formula>$P$7</formula>
    </cfRule>
  </conditionalFormatting>
  <conditionalFormatting sqref="Q10:AB10">
    <cfRule type="cellIs" dxfId="179" priority="14" operator="greaterThan">
      <formula>$I$10</formula>
    </cfRule>
    <cfRule type="cellIs" dxfId="178" priority="15" operator="between">
      <formula>$P$10</formula>
      <formula>$I$10</formula>
    </cfRule>
    <cfRule type="cellIs" dxfId="177" priority="16" operator="lessThan">
      <formula>$P$10</formula>
    </cfRule>
  </conditionalFormatting>
  <conditionalFormatting sqref="Q12:AB12">
    <cfRule type="cellIs" dxfId="176" priority="17" operator="greaterThan">
      <formula>$I$12</formula>
    </cfRule>
    <cfRule type="cellIs" dxfId="175" priority="18" operator="between">
      <formula>$P$12</formula>
      <formula>$I$12</formula>
    </cfRule>
    <cfRule type="cellIs" dxfId="174" priority="19" operator="lessThan">
      <formula>$P$12</formula>
    </cfRule>
  </conditionalFormatting>
  <conditionalFormatting sqref="Q14:AB14">
    <cfRule type="cellIs" dxfId="173" priority="20" operator="greaterThan">
      <formula>$I$14</formula>
    </cfRule>
    <cfRule type="cellIs" dxfId="172" priority="21" operator="between">
      <formula>$P$14</formula>
      <formula>$I$14</formula>
    </cfRule>
    <cfRule type="cellIs" dxfId="171" priority="22" operator="lessThan">
      <formula>$P$14</formula>
    </cfRule>
  </conditionalFormatting>
  <conditionalFormatting sqref="Q16:AB16">
    <cfRule type="cellIs" dxfId="170" priority="23" operator="greaterThan">
      <formula>$I$16</formula>
    </cfRule>
    <cfRule type="cellIs" dxfId="169" priority="24" operator="between">
      <formula>$P$16</formula>
      <formula>$I$16</formula>
    </cfRule>
    <cfRule type="cellIs" dxfId="168" priority="25" operator="lessThan">
      <formula>$P$16</formula>
    </cfRule>
  </conditionalFormatting>
  <conditionalFormatting sqref="Q21:AB21">
    <cfRule type="cellIs" dxfId="167" priority="26" operator="greaterThan">
      <formula>$I$21</formula>
    </cfRule>
    <cfRule type="cellIs" dxfId="166" priority="27" operator="between">
      <formula>$P$21</formula>
      <formula>$I$21</formula>
    </cfRule>
    <cfRule type="cellIs" dxfId="165" priority="28" operator="lessThan">
      <formula>$P$21</formula>
    </cfRule>
  </conditionalFormatting>
  <conditionalFormatting sqref="Q22:AB22">
    <cfRule type="cellIs" dxfId="164" priority="29" operator="greaterThan">
      <formula>$I$22</formula>
    </cfRule>
    <cfRule type="cellIs" dxfId="163" priority="30" operator="between">
      <formula>$P$22</formula>
      <formula>$I$22</formula>
    </cfRule>
    <cfRule type="cellIs" dxfId="162" priority="31" operator="lessThan">
      <formula>$P$22</formula>
    </cfRule>
  </conditionalFormatting>
  <conditionalFormatting sqref="Q38:AB38">
    <cfRule type="cellIs" dxfId="161" priority="32" operator="greaterThan">
      <formula>$P$38</formula>
    </cfRule>
    <cfRule type="cellIs" dxfId="160" priority="33" operator="between">
      <formula>$I$38</formula>
      <formula>$P$38</formula>
    </cfRule>
    <cfRule type="cellIs" dxfId="159" priority="34" operator="lessThan">
      <formula>$I$38</formula>
    </cfRule>
  </conditionalFormatting>
  <conditionalFormatting sqref="Q40:AB47">
    <cfRule type="cellIs" dxfId="158" priority="35" operator="lessThan">
      <formula>$I$39</formula>
    </cfRule>
    <cfRule type="cellIs" dxfId="157" priority="36" operator="between">
      <formula>$I$39</formula>
      <formula>$P$39</formula>
    </cfRule>
    <cfRule type="cellIs" dxfId="156" priority="37" operator="greaterThan">
      <formula>$P$39</formula>
    </cfRule>
  </conditionalFormatting>
  <conditionalFormatting sqref="Q8:AB8">
    <cfRule type="cellIs" dxfId="155" priority="38" operator="greaterThan">
      <formula>$P$8</formula>
    </cfRule>
    <cfRule type="cellIs" dxfId="154" priority="39" operator="between">
      <formula>$I$8</formula>
      <formula>$P$8</formula>
    </cfRule>
    <cfRule type="cellIs" dxfId="153" priority="40" operator="lessThan">
      <formula>$I$8</formula>
    </cfRule>
  </conditionalFormatting>
  <conditionalFormatting sqref="Q30:AB37">
    <cfRule type="cellIs" dxfId="152" priority="41" operator="greaterThan">
      <formula>$P$30</formula>
    </cfRule>
    <cfRule type="cellIs" dxfId="151" priority="42" operator="between">
      <formula>$I$30</formula>
      <formula>$P$30</formula>
    </cfRule>
    <cfRule type="cellIs" dxfId="150" priority="43" operator="lessThan">
      <formula>$I$30</formula>
    </cfRule>
  </conditionalFormatting>
  <conditionalFormatting sqref="Q48:AB56">
    <cfRule type="cellIs" dxfId="149" priority="44" operator="greaterThan">
      <formula>$P$48</formula>
    </cfRule>
    <cfRule type="cellIs" dxfId="148" priority="45" operator="between">
      <formula>$I$48</formula>
      <formula>$P$48</formula>
    </cfRule>
    <cfRule type="cellIs" dxfId="147" priority="46" operator="lessThan">
      <formula>$I$48</formula>
    </cfRule>
  </conditionalFormatting>
  <printOptions horizontalCentered="1"/>
  <pageMargins left="0.42013888888888901" right="0.37986111111111098" top="1" bottom="1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1"/>
  <sheetViews>
    <sheetView showGridLines="0" topLeftCell="A58" zoomScaleNormal="100" workbookViewId="0">
      <selection activeCellId="1" sqref="A10:XFD10 A1:O1"/>
    </sheetView>
  </sheetViews>
  <sheetFormatPr baseColWidth="10" defaultColWidth="9" defaultRowHeight="12.75" x14ac:dyDescent="0.2"/>
  <cols>
    <col min="1" max="1025" width="10.375" customWidth="1"/>
  </cols>
  <sheetData>
    <row r="1" spans="1:15" ht="33.75" customHeight="1" x14ac:dyDescent="0.2">
      <c r="A1" s="100" t="s">
        <v>94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</sheetData>
  <mergeCells count="1">
    <mergeCell ref="A1:O1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zoomScaleNormal="100" workbookViewId="0">
      <selection activeCellId="1" sqref="A10:XFD10 A1:E1"/>
    </sheetView>
  </sheetViews>
  <sheetFormatPr baseColWidth="10" defaultColWidth="9" defaultRowHeight="12.75" x14ac:dyDescent="0.2"/>
  <cols>
    <col min="1" max="1" width="8.875" customWidth="1"/>
    <col min="2" max="1025" width="10.375" customWidth="1"/>
  </cols>
  <sheetData>
    <row r="1" spans="1:5" ht="15" x14ac:dyDescent="0.25">
      <c r="A1" s="104" t="s">
        <v>95</v>
      </c>
      <c r="B1" s="104"/>
      <c r="C1" s="104"/>
      <c r="D1" s="104"/>
      <c r="E1" s="104"/>
    </row>
    <row r="2" spans="1:5" ht="15.6" customHeight="1" x14ac:dyDescent="0.25">
      <c r="A2" s="55" t="s">
        <v>96</v>
      </c>
      <c r="B2" s="101" t="s">
        <v>97</v>
      </c>
      <c r="C2" s="101"/>
      <c r="D2" s="101"/>
      <c r="E2" s="101"/>
    </row>
    <row r="3" spans="1:5" ht="15" x14ac:dyDescent="0.25">
      <c r="A3" s="55" t="s">
        <v>98</v>
      </c>
      <c r="B3" s="102">
        <v>43970</v>
      </c>
      <c r="C3" s="102"/>
      <c r="D3" s="102"/>
      <c r="E3" s="102"/>
    </row>
    <row r="4" spans="1:5" ht="46.15" customHeight="1" x14ac:dyDescent="0.25">
      <c r="A4" s="55" t="s">
        <v>99</v>
      </c>
      <c r="B4" s="103" t="s">
        <v>100</v>
      </c>
      <c r="C4" s="103"/>
      <c r="D4" s="103"/>
      <c r="E4" s="103"/>
    </row>
    <row r="5" spans="1:5" ht="15" x14ac:dyDescent="0.25">
      <c r="A5" s="104" t="s">
        <v>95</v>
      </c>
      <c r="B5" s="104"/>
      <c r="C5" s="104"/>
      <c r="D5" s="104"/>
      <c r="E5" s="104"/>
    </row>
    <row r="6" spans="1:5" ht="15.6" customHeight="1" x14ac:dyDescent="0.25">
      <c r="A6" s="55" t="s">
        <v>96</v>
      </c>
      <c r="B6" s="101" t="s">
        <v>97</v>
      </c>
      <c r="C6" s="101"/>
      <c r="D6" s="101"/>
      <c r="E6" s="101"/>
    </row>
    <row r="7" spans="1:5" ht="15" x14ac:dyDescent="0.25">
      <c r="A7" s="55" t="s">
        <v>98</v>
      </c>
      <c r="B7" s="102">
        <v>44015</v>
      </c>
      <c r="C7" s="102"/>
      <c r="D7" s="102"/>
      <c r="E7" s="102"/>
    </row>
    <row r="8" spans="1:5" ht="70.150000000000006" customHeight="1" x14ac:dyDescent="0.25">
      <c r="A8" s="55" t="s">
        <v>99</v>
      </c>
      <c r="B8" s="103" t="s">
        <v>101</v>
      </c>
      <c r="C8" s="103"/>
      <c r="D8" s="103"/>
      <c r="E8" s="103"/>
    </row>
  </sheetData>
  <sheetProtection algorithmName="SHA-512" hashValue="S+7w7wZqDjIsX37jaGuWWxB2OSFg0bnlL/Ul1z+w8D4K1chHmKvFtiYyhkyOCn+Iw24m1nDnMkXYp23+Cyyx2g==" saltValue="1Pk+efVtqGCcAhZen9WkGg==" spinCount="100000" sheet="1" objects="1" scenarios="1"/>
  <mergeCells count="8">
    <mergeCell ref="B6:E6"/>
    <mergeCell ref="B7:E7"/>
    <mergeCell ref="B8:E8"/>
    <mergeCell ref="A1:E1"/>
    <mergeCell ref="B2:E2"/>
    <mergeCell ref="B3:E3"/>
    <mergeCell ref="B4:E4"/>
    <mergeCell ref="A5:E5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73"/>
  <sheetViews>
    <sheetView zoomScaleNormal="100" workbookViewId="0">
      <pane xSplit="25" ySplit="4" topLeftCell="AW5" activePane="bottomRight" state="frozen"/>
      <selection pane="topRight" activeCell="AW1" sqref="AW1"/>
      <selection pane="bottomLeft" activeCell="A5" sqref="A5"/>
      <selection pane="bottomRight" activeCellId="1" sqref="A9:XFD17 A1:AX2"/>
    </sheetView>
  </sheetViews>
  <sheetFormatPr baseColWidth="10" defaultColWidth="9" defaultRowHeight="14.25" x14ac:dyDescent="0.2"/>
  <cols>
    <col min="1" max="1" width="2.5" style="1" customWidth="1"/>
    <col min="2" max="2" width="2.75" style="1" customWidth="1"/>
    <col min="3" max="3" width="13" style="2" customWidth="1"/>
    <col min="4" max="4" width="13.625" style="3" customWidth="1"/>
    <col min="5" max="5" width="9.375" style="4" hidden="1" customWidth="1"/>
    <col min="6" max="6" width="14.25" style="4" hidden="1" customWidth="1"/>
    <col min="7" max="7" width="23.125" style="4" hidden="1" customWidth="1"/>
    <col min="8" max="8" width="2.5" style="5" customWidth="1"/>
    <col min="9" max="9" width="5" style="4" customWidth="1"/>
    <col min="10" max="10" width="4.75" style="4" customWidth="1"/>
    <col min="11" max="12" width="3.375" style="4" customWidth="1"/>
    <col min="13" max="13" width="5.375" style="4" customWidth="1"/>
    <col min="14" max="14" width="4.875" style="4" customWidth="1"/>
    <col min="15" max="15" width="2.875" style="4" customWidth="1"/>
    <col min="16" max="16" width="6.375" style="4" customWidth="1"/>
    <col min="17" max="17" width="5.375" style="6" hidden="1" customWidth="1"/>
    <col min="18" max="18" width="3.125" style="6" hidden="1" customWidth="1"/>
    <col min="19" max="19" width="4" style="6" hidden="1" customWidth="1"/>
    <col min="20" max="20" width="3.875" style="6" hidden="1" customWidth="1"/>
    <col min="21" max="21" width="4.375" style="6" hidden="1" customWidth="1"/>
    <col min="22" max="22" width="4.625" style="6" hidden="1" customWidth="1"/>
    <col min="23" max="23" width="3.875" style="6" hidden="1" customWidth="1"/>
    <col min="24" max="24" width="3.25" style="6" hidden="1" customWidth="1"/>
    <col min="25" max="25" width="3" style="6" hidden="1" customWidth="1"/>
    <col min="26" max="35" width="8.75" style="6" customWidth="1"/>
    <col min="36" max="36" width="10.375" style="6" customWidth="1"/>
    <col min="37" max="37" width="8.875" style="6" customWidth="1"/>
    <col min="38" max="40" width="9.875" style="6" customWidth="1"/>
    <col min="41" max="41" width="11.875" style="6" customWidth="1"/>
    <col min="42" max="42" width="11.75" style="6" customWidth="1"/>
    <col min="43" max="49" width="9.875" style="6" customWidth="1"/>
    <col min="50" max="50" width="36.375" style="4" customWidth="1"/>
    <col min="51" max="1025" width="8.875" style="4" customWidth="1"/>
  </cols>
  <sheetData>
    <row r="1" spans="1:50" ht="18.75" customHeight="1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</row>
    <row r="2" spans="1:50" ht="24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</row>
    <row r="3" spans="1:50" ht="25.5" customHeight="1" x14ac:dyDescent="0.2">
      <c r="A3" s="72" t="s">
        <v>1</v>
      </c>
      <c r="B3" s="72"/>
      <c r="C3" s="72"/>
      <c r="D3" s="72"/>
      <c r="E3" s="72"/>
      <c r="F3" s="72"/>
      <c r="G3" s="72"/>
      <c r="H3" s="73" t="s">
        <v>2</v>
      </c>
      <c r="I3" s="73"/>
      <c r="J3" s="73"/>
      <c r="K3" s="73"/>
      <c r="L3" s="73"/>
      <c r="M3" s="73"/>
      <c r="N3" s="73"/>
      <c r="O3" s="73"/>
      <c r="P3" s="73"/>
      <c r="Q3" s="74">
        <v>42826</v>
      </c>
      <c r="R3" s="74">
        <v>42856</v>
      </c>
      <c r="S3" s="74">
        <v>42887</v>
      </c>
      <c r="T3" s="74">
        <v>42917</v>
      </c>
      <c r="U3" s="74">
        <v>42948</v>
      </c>
      <c r="V3" s="74">
        <v>42979</v>
      </c>
      <c r="W3" s="74">
        <v>43009</v>
      </c>
      <c r="X3" s="74">
        <v>43040</v>
      </c>
      <c r="Y3" s="74">
        <v>43070</v>
      </c>
      <c r="Z3" s="74">
        <v>43101</v>
      </c>
      <c r="AA3" s="74">
        <v>43132</v>
      </c>
      <c r="AB3" s="74">
        <v>43160</v>
      </c>
      <c r="AC3" s="74">
        <v>43191</v>
      </c>
      <c r="AD3" s="74">
        <v>43221</v>
      </c>
      <c r="AE3" s="74">
        <v>43252</v>
      </c>
      <c r="AF3" s="74">
        <v>43282</v>
      </c>
      <c r="AG3" s="74">
        <v>43313</v>
      </c>
      <c r="AH3" s="74">
        <v>43344</v>
      </c>
      <c r="AI3" s="74">
        <v>43374</v>
      </c>
      <c r="AJ3" s="74">
        <v>43405</v>
      </c>
      <c r="AK3" s="74">
        <v>43435</v>
      </c>
      <c r="AL3" s="74">
        <v>43466</v>
      </c>
      <c r="AM3" s="74">
        <v>43497</v>
      </c>
      <c r="AN3" s="74">
        <v>43525</v>
      </c>
      <c r="AO3" s="74">
        <v>43556</v>
      </c>
      <c r="AP3" s="74">
        <v>43586</v>
      </c>
      <c r="AQ3" s="74">
        <v>43617</v>
      </c>
      <c r="AR3" s="74">
        <v>43647</v>
      </c>
      <c r="AS3" s="74">
        <v>43678</v>
      </c>
      <c r="AT3" s="74">
        <v>43709</v>
      </c>
      <c r="AU3" s="74">
        <v>43739</v>
      </c>
      <c r="AV3" s="74">
        <v>43770</v>
      </c>
      <c r="AW3" s="74">
        <v>43800</v>
      </c>
      <c r="AX3" s="72" t="s">
        <v>3</v>
      </c>
    </row>
    <row r="4" spans="1:50" ht="12.75" x14ac:dyDescent="0.2">
      <c r="A4" s="7" t="s">
        <v>4</v>
      </c>
      <c r="B4" s="7" t="s">
        <v>5</v>
      </c>
      <c r="C4" s="8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5" t="s">
        <v>11</v>
      </c>
      <c r="I4" s="75"/>
      <c r="J4" s="76" t="s">
        <v>12</v>
      </c>
      <c r="K4" s="76"/>
      <c r="L4" s="76"/>
      <c r="M4" s="76"/>
      <c r="N4" s="76"/>
      <c r="O4" s="77" t="s">
        <v>13</v>
      </c>
      <c r="P4" s="77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2"/>
    </row>
    <row r="5" spans="1:50" ht="45" customHeight="1" x14ac:dyDescent="0.2">
      <c r="A5" s="78" t="s">
        <v>14</v>
      </c>
      <c r="B5" s="9">
        <v>1</v>
      </c>
      <c r="C5" s="10" t="s">
        <v>15</v>
      </c>
      <c r="D5" s="11" t="s">
        <v>16</v>
      </c>
      <c r="E5" s="11" t="s">
        <v>17</v>
      </c>
      <c r="F5" s="12" t="s">
        <v>18</v>
      </c>
      <c r="G5" s="13" t="s">
        <v>19</v>
      </c>
      <c r="H5" s="14" t="s">
        <v>20</v>
      </c>
      <c r="I5" s="15">
        <v>120</v>
      </c>
      <c r="J5" s="16">
        <f>P5</f>
        <v>100</v>
      </c>
      <c r="K5" s="17" t="s">
        <v>21</v>
      </c>
      <c r="L5" s="17" t="s">
        <v>22</v>
      </c>
      <c r="M5" s="17" t="s">
        <v>21</v>
      </c>
      <c r="N5" s="16">
        <f>I5</f>
        <v>120</v>
      </c>
      <c r="O5" s="18" t="s">
        <v>23</v>
      </c>
      <c r="P5" s="19">
        <v>100</v>
      </c>
      <c r="Q5" s="20">
        <v>82</v>
      </c>
      <c r="R5" s="20">
        <v>120</v>
      </c>
      <c r="S5" s="20">
        <v>127</v>
      </c>
      <c r="T5" s="20">
        <v>92</v>
      </c>
      <c r="U5" s="20">
        <v>254</v>
      </c>
      <c r="V5" s="20">
        <v>262</v>
      </c>
      <c r="W5" s="20">
        <v>177</v>
      </c>
      <c r="X5" s="20">
        <v>383</v>
      </c>
      <c r="Y5" s="20">
        <v>198</v>
      </c>
      <c r="Z5" s="20">
        <v>259</v>
      </c>
      <c r="AA5" s="20">
        <v>218</v>
      </c>
      <c r="AB5" s="20">
        <v>216</v>
      </c>
      <c r="AC5" s="20">
        <v>254</v>
      </c>
      <c r="AD5" s="20">
        <v>234</v>
      </c>
      <c r="AE5" s="20">
        <v>252</v>
      </c>
      <c r="AF5" s="20">
        <v>251</v>
      </c>
      <c r="AG5" s="20">
        <v>227</v>
      </c>
      <c r="AH5" s="20">
        <v>170</v>
      </c>
      <c r="AI5" s="20">
        <v>270</v>
      </c>
      <c r="AJ5" s="20">
        <v>325</v>
      </c>
      <c r="AK5" s="20">
        <v>208</v>
      </c>
      <c r="AL5" s="20">
        <v>309</v>
      </c>
      <c r="AM5" s="20">
        <v>259</v>
      </c>
      <c r="AN5" s="20">
        <v>218</v>
      </c>
      <c r="AO5" s="20">
        <v>249</v>
      </c>
      <c r="AP5" s="20">
        <v>279</v>
      </c>
      <c r="AQ5" s="20">
        <v>266</v>
      </c>
      <c r="AR5" s="20">
        <v>273</v>
      </c>
      <c r="AS5" s="20">
        <v>214</v>
      </c>
      <c r="AT5" s="20">
        <v>245</v>
      </c>
      <c r="AU5" s="20">
        <v>252</v>
      </c>
      <c r="AV5" s="20">
        <v>212</v>
      </c>
      <c r="AW5" s="20">
        <v>194</v>
      </c>
      <c r="AX5" s="21"/>
    </row>
    <row r="6" spans="1:50" ht="45" customHeight="1" x14ac:dyDescent="0.2">
      <c r="A6" s="78"/>
      <c r="B6" s="9">
        <v>2</v>
      </c>
      <c r="C6" s="10" t="s">
        <v>24</v>
      </c>
      <c r="D6" s="11" t="s">
        <v>25</v>
      </c>
      <c r="E6" s="11" t="s">
        <v>17</v>
      </c>
      <c r="F6" s="12" t="s">
        <v>18</v>
      </c>
      <c r="G6" s="13" t="s">
        <v>19</v>
      </c>
      <c r="H6" s="14" t="s">
        <v>23</v>
      </c>
      <c r="I6" s="15">
        <v>75</v>
      </c>
      <c r="J6" s="16">
        <f>I6</f>
        <v>75</v>
      </c>
      <c r="K6" s="17" t="s">
        <v>21</v>
      </c>
      <c r="L6" s="17" t="s">
        <v>22</v>
      </c>
      <c r="M6" s="17" t="s">
        <v>21</v>
      </c>
      <c r="N6" s="16">
        <f>P6</f>
        <v>100</v>
      </c>
      <c r="O6" s="22" t="s">
        <v>20</v>
      </c>
      <c r="P6" s="19">
        <v>100</v>
      </c>
      <c r="Q6" s="20">
        <v>86</v>
      </c>
      <c r="R6" s="20">
        <v>126</v>
      </c>
      <c r="S6" s="20">
        <v>109</v>
      </c>
      <c r="T6" s="20">
        <v>80</v>
      </c>
      <c r="U6" s="20">
        <v>235</v>
      </c>
      <c r="V6" s="20">
        <v>172</v>
      </c>
      <c r="W6" s="20">
        <v>178</v>
      </c>
      <c r="X6" s="20">
        <v>188</v>
      </c>
      <c r="Y6" s="20">
        <v>225</v>
      </c>
      <c r="Z6" s="20">
        <v>173</v>
      </c>
      <c r="AA6" s="20">
        <v>248</v>
      </c>
      <c r="AB6" s="20">
        <v>263</v>
      </c>
      <c r="AC6" s="20">
        <v>228</v>
      </c>
      <c r="AD6" s="20">
        <v>234</v>
      </c>
      <c r="AE6" s="20">
        <v>191</v>
      </c>
      <c r="AF6" s="20">
        <v>179</v>
      </c>
      <c r="AG6" s="20">
        <v>207</v>
      </c>
      <c r="AH6" s="20">
        <v>182</v>
      </c>
      <c r="AI6" s="20">
        <v>190</v>
      </c>
      <c r="AJ6" s="20">
        <v>347</v>
      </c>
      <c r="AK6" s="20">
        <v>197</v>
      </c>
      <c r="AL6" s="20">
        <v>131</v>
      </c>
      <c r="AM6" s="20">
        <v>173</v>
      </c>
      <c r="AN6" s="20">
        <v>248</v>
      </c>
      <c r="AO6" s="20">
        <v>192</v>
      </c>
      <c r="AP6" s="20">
        <v>233</v>
      </c>
      <c r="AQ6" s="20">
        <v>221</v>
      </c>
      <c r="AR6" s="20">
        <v>265</v>
      </c>
      <c r="AS6" s="20">
        <v>267</v>
      </c>
      <c r="AT6" s="20">
        <v>290</v>
      </c>
      <c r="AU6" s="20">
        <v>288</v>
      </c>
      <c r="AV6" s="20">
        <v>223</v>
      </c>
      <c r="AW6" s="20">
        <v>175</v>
      </c>
      <c r="AX6" s="21"/>
    </row>
    <row r="7" spans="1:50" ht="28.9" customHeight="1" x14ac:dyDescent="0.2">
      <c r="A7" s="78"/>
      <c r="B7" s="9">
        <v>3</v>
      </c>
      <c r="C7" s="10" t="s">
        <v>26</v>
      </c>
      <c r="D7" s="23" t="s">
        <v>27</v>
      </c>
      <c r="E7" s="11" t="s">
        <v>17</v>
      </c>
      <c r="F7" s="12" t="s">
        <v>18</v>
      </c>
      <c r="G7" s="13" t="s">
        <v>28</v>
      </c>
      <c r="H7" s="14" t="s">
        <v>20</v>
      </c>
      <c r="I7" s="15">
        <v>1850</v>
      </c>
      <c r="J7" s="16">
        <f>P7</f>
        <v>1600</v>
      </c>
      <c r="K7" s="17" t="s">
        <v>21</v>
      </c>
      <c r="L7" s="17" t="s">
        <v>22</v>
      </c>
      <c r="M7" s="17" t="s">
        <v>21</v>
      </c>
      <c r="N7" s="16">
        <f>I7</f>
        <v>1850</v>
      </c>
      <c r="O7" s="18" t="s">
        <v>23</v>
      </c>
      <c r="P7" s="19">
        <v>1600</v>
      </c>
      <c r="Q7" s="20">
        <v>616</v>
      </c>
      <c r="R7" s="20">
        <v>610</v>
      </c>
      <c r="S7" s="20">
        <v>628</v>
      </c>
      <c r="T7" s="20">
        <v>1724</v>
      </c>
      <c r="U7" s="20">
        <v>1753</v>
      </c>
      <c r="V7" s="20">
        <v>1844</v>
      </c>
      <c r="W7" s="20">
        <v>1865</v>
      </c>
      <c r="X7" s="20">
        <v>2060</v>
      </c>
      <c r="Y7" s="20">
        <v>2048</v>
      </c>
      <c r="Z7" s="20">
        <v>2505</v>
      </c>
      <c r="AA7" s="20">
        <v>2494</v>
      </c>
      <c r="AB7" s="20">
        <v>2014</v>
      </c>
      <c r="AC7" s="20">
        <v>2040</v>
      </c>
      <c r="AD7" s="20">
        <v>2035</v>
      </c>
      <c r="AE7" s="20">
        <v>2097</v>
      </c>
      <c r="AF7" s="20">
        <v>2165</v>
      </c>
      <c r="AG7" s="20">
        <v>2185</v>
      </c>
      <c r="AH7" s="20">
        <v>2173</v>
      </c>
      <c r="AI7" s="20">
        <v>2253</v>
      </c>
      <c r="AJ7" s="20">
        <v>2230</v>
      </c>
      <c r="AK7" s="20">
        <v>2241</v>
      </c>
      <c r="AL7" s="20">
        <v>2419</v>
      </c>
      <c r="AM7" s="20">
        <v>2505</v>
      </c>
      <c r="AN7" s="20">
        <v>2494</v>
      </c>
      <c r="AO7" s="20">
        <v>2550</v>
      </c>
      <c r="AP7" s="20">
        <v>2594</v>
      </c>
      <c r="AQ7" s="20">
        <v>2639</v>
      </c>
      <c r="AR7" s="20">
        <v>2912</v>
      </c>
      <c r="AS7" s="20">
        <v>2594</v>
      </c>
      <c r="AT7" s="20">
        <v>2549</v>
      </c>
      <c r="AU7" s="20">
        <v>2516</v>
      </c>
      <c r="AV7" s="20">
        <v>2502</v>
      </c>
      <c r="AW7" s="20">
        <v>2561</v>
      </c>
      <c r="AX7" s="21"/>
    </row>
    <row r="8" spans="1:50" ht="28.9" customHeight="1" x14ac:dyDescent="0.2">
      <c r="A8" s="78"/>
      <c r="B8" s="9">
        <v>4</v>
      </c>
      <c r="C8" s="10" t="s">
        <v>29</v>
      </c>
      <c r="D8" s="23" t="s">
        <v>30</v>
      </c>
      <c r="E8" s="11" t="s">
        <v>17</v>
      </c>
      <c r="F8" s="12" t="s">
        <v>18</v>
      </c>
      <c r="G8" s="13" t="s">
        <v>31</v>
      </c>
      <c r="H8" s="14" t="s">
        <v>23</v>
      </c>
      <c r="I8" s="24">
        <v>0.9</v>
      </c>
      <c r="J8" s="25">
        <f>I8</f>
        <v>0.9</v>
      </c>
      <c r="K8" s="17" t="s">
        <v>21</v>
      </c>
      <c r="L8" s="17" t="s">
        <v>22</v>
      </c>
      <c r="M8" s="17" t="s">
        <v>21</v>
      </c>
      <c r="N8" s="25">
        <f>P8</f>
        <v>1</v>
      </c>
      <c r="O8" s="22" t="s">
        <v>20</v>
      </c>
      <c r="P8" s="26">
        <v>1</v>
      </c>
      <c r="Q8" s="27">
        <f t="shared" ref="Q8:AW8" si="0">Q6/Q5</f>
        <v>1.0487804878048781</v>
      </c>
      <c r="R8" s="27">
        <f t="shared" si="0"/>
        <v>1.05</v>
      </c>
      <c r="S8" s="27">
        <f t="shared" si="0"/>
        <v>0.8582677165354331</v>
      </c>
      <c r="T8" s="27">
        <f t="shared" si="0"/>
        <v>0.86956521739130432</v>
      </c>
      <c r="U8" s="27">
        <f t="shared" si="0"/>
        <v>0.92519685039370081</v>
      </c>
      <c r="V8" s="27">
        <f t="shared" si="0"/>
        <v>0.65648854961832059</v>
      </c>
      <c r="W8" s="27">
        <f t="shared" si="0"/>
        <v>1.0056497175141244</v>
      </c>
      <c r="X8" s="27">
        <f t="shared" si="0"/>
        <v>0.49086161879895562</v>
      </c>
      <c r="Y8" s="27">
        <f t="shared" si="0"/>
        <v>1.1363636363636365</v>
      </c>
      <c r="Z8" s="27">
        <f t="shared" si="0"/>
        <v>0.66795366795366795</v>
      </c>
      <c r="AA8" s="27">
        <f t="shared" si="0"/>
        <v>1.1376146788990826</v>
      </c>
      <c r="AB8" s="27">
        <f t="shared" si="0"/>
        <v>1.2175925925925926</v>
      </c>
      <c r="AC8" s="27">
        <f t="shared" si="0"/>
        <v>0.89763779527559051</v>
      </c>
      <c r="AD8" s="27">
        <f t="shared" si="0"/>
        <v>1</v>
      </c>
      <c r="AE8" s="27">
        <f t="shared" si="0"/>
        <v>0.75793650793650791</v>
      </c>
      <c r="AF8" s="27">
        <f t="shared" si="0"/>
        <v>0.71314741035856577</v>
      </c>
      <c r="AG8" s="27">
        <f t="shared" si="0"/>
        <v>0.91189427312775329</v>
      </c>
      <c r="AH8" s="27">
        <f t="shared" si="0"/>
        <v>1.0705882352941176</v>
      </c>
      <c r="AI8" s="27">
        <f t="shared" si="0"/>
        <v>0.70370370370370372</v>
      </c>
      <c r="AJ8" s="27">
        <f t="shared" si="0"/>
        <v>1.0676923076923077</v>
      </c>
      <c r="AK8" s="27">
        <f t="shared" si="0"/>
        <v>0.94711538461538458</v>
      </c>
      <c r="AL8" s="27">
        <f t="shared" si="0"/>
        <v>0.42394822006472493</v>
      </c>
      <c r="AM8" s="27">
        <f t="shared" si="0"/>
        <v>0.66795366795366795</v>
      </c>
      <c r="AN8" s="27">
        <f t="shared" si="0"/>
        <v>1.1376146788990826</v>
      </c>
      <c r="AO8" s="27">
        <f t="shared" si="0"/>
        <v>0.77108433734939763</v>
      </c>
      <c r="AP8" s="27">
        <f t="shared" si="0"/>
        <v>0.83512544802867383</v>
      </c>
      <c r="AQ8" s="27">
        <f t="shared" si="0"/>
        <v>0.83082706766917291</v>
      </c>
      <c r="AR8" s="27">
        <f t="shared" si="0"/>
        <v>0.97069597069597069</v>
      </c>
      <c r="AS8" s="27">
        <f t="shared" si="0"/>
        <v>1.2476635514018692</v>
      </c>
      <c r="AT8" s="27">
        <f t="shared" si="0"/>
        <v>1.1836734693877551</v>
      </c>
      <c r="AU8" s="27">
        <f t="shared" si="0"/>
        <v>1.1428571428571428</v>
      </c>
      <c r="AV8" s="27">
        <f t="shared" si="0"/>
        <v>1.0518867924528301</v>
      </c>
      <c r="AW8" s="27">
        <f t="shared" si="0"/>
        <v>0.90206185567010311</v>
      </c>
      <c r="AX8" s="21"/>
    </row>
    <row r="9" spans="1:50" s="30" customFormat="1" ht="12.75" customHeight="1" x14ac:dyDescent="0.2">
      <c r="A9" s="78" t="s">
        <v>32</v>
      </c>
      <c r="B9" s="79" t="s">
        <v>33</v>
      </c>
      <c r="C9" s="79"/>
      <c r="D9" s="79"/>
      <c r="E9" s="79"/>
      <c r="F9" s="79"/>
      <c r="G9" s="79"/>
      <c r="H9" s="80" t="s">
        <v>34</v>
      </c>
      <c r="I9" s="80"/>
      <c r="J9" s="80"/>
      <c r="K9" s="80"/>
      <c r="L9" s="80"/>
      <c r="M9" s="80"/>
      <c r="N9" s="80"/>
      <c r="O9" s="80"/>
      <c r="P9" s="80"/>
      <c r="Q9" s="56">
        <v>42870</v>
      </c>
      <c r="R9" s="28">
        <v>42901</v>
      </c>
      <c r="S9" s="28">
        <v>42930</v>
      </c>
      <c r="T9" s="28">
        <v>42969</v>
      </c>
      <c r="U9" s="28">
        <v>42990</v>
      </c>
      <c r="V9" s="28">
        <v>43020</v>
      </c>
      <c r="W9" s="28">
        <v>43046</v>
      </c>
      <c r="X9" s="28">
        <v>43075</v>
      </c>
      <c r="Y9" s="28">
        <v>43116</v>
      </c>
      <c r="Z9" s="28">
        <v>43537</v>
      </c>
      <c r="AA9" s="28">
        <v>43565</v>
      </c>
      <c r="AB9" s="28">
        <v>43208</v>
      </c>
      <c r="AC9" s="28">
        <v>43236</v>
      </c>
      <c r="AD9" s="28">
        <v>43264</v>
      </c>
      <c r="AE9" s="28">
        <v>43300</v>
      </c>
      <c r="AF9" s="28">
        <v>43329</v>
      </c>
      <c r="AG9" s="28">
        <v>43355</v>
      </c>
      <c r="AH9" s="28">
        <v>43392</v>
      </c>
      <c r="AI9" s="28">
        <v>43416</v>
      </c>
      <c r="AJ9" s="28">
        <v>43447</v>
      </c>
      <c r="AK9" s="28">
        <v>43476</v>
      </c>
      <c r="AL9" s="28">
        <v>43511</v>
      </c>
      <c r="AM9" s="28">
        <v>43537</v>
      </c>
      <c r="AN9" s="28">
        <v>43565</v>
      </c>
      <c r="AO9" s="28" t="s">
        <v>102</v>
      </c>
      <c r="AP9" s="28">
        <v>43628</v>
      </c>
      <c r="AQ9" s="28">
        <v>43662</v>
      </c>
      <c r="AR9" s="28">
        <v>43690</v>
      </c>
      <c r="AS9" s="28">
        <v>43725</v>
      </c>
      <c r="AT9" s="28">
        <v>43754</v>
      </c>
      <c r="AU9" s="28">
        <v>43791</v>
      </c>
      <c r="AV9" s="28">
        <v>43817</v>
      </c>
      <c r="AW9" s="28">
        <v>43854</v>
      </c>
      <c r="AX9" s="29"/>
    </row>
    <row r="10" spans="1:50" ht="25.5" customHeight="1" x14ac:dyDescent="0.2">
      <c r="A10" s="78"/>
      <c r="B10" s="81">
        <v>5</v>
      </c>
      <c r="C10" s="82" t="s">
        <v>35</v>
      </c>
      <c r="D10" s="83" t="s">
        <v>36</v>
      </c>
      <c r="E10" s="83" t="s">
        <v>17</v>
      </c>
      <c r="F10" s="84" t="s">
        <v>18</v>
      </c>
      <c r="G10" s="85" t="s">
        <v>37</v>
      </c>
      <c r="H10" s="14" t="s">
        <v>20</v>
      </c>
      <c r="I10" s="32">
        <v>15</v>
      </c>
      <c r="J10" s="16">
        <f>P10</f>
        <v>5</v>
      </c>
      <c r="K10" s="17" t="s">
        <v>21</v>
      </c>
      <c r="L10" s="17" t="s">
        <v>22</v>
      </c>
      <c r="M10" s="17" t="s">
        <v>21</v>
      </c>
      <c r="N10" s="16">
        <f>I10</f>
        <v>15</v>
      </c>
      <c r="O10" s="18" t="s">
        <v>23</v>
      </c>
      <c r="P10" s="33">
        <v>5</v>
      </c>
      <c r="Q10" s="34">
        <f t="shared" ref="Q10:AW10" si="1">IF(Q11&lt;&gt;""&amp;Q9&lt;&gt;"",Q9-Q11,"")</f>
        <v>167</v>
      </c>
      <c r="R10" s="34">
        <f t="shared" si="1"/>
        <v>128</v>
      </c>
      <c r="S10" s="34">
        <f t="shared" si="1"/>
        <v>101</v>
      </c>
      <c r="T10" s="34">
        <f t="shared" si="1"/>
        <v>15</v>
      </c>
      <c r="U10" s="34">
        <f t="shared" si="1"/>
        <v>35</v>
      </c>
      <c r="V10" s="34">
        <f t="shared" si="1"/>
        <v>37</v>
      </c>
      <c r="W10" s="34">
        <f t="shared" si="1"/>
        <v>63</v>
      </c>
      <c r="X10" s="34">
        <f t="shared" si="1"/>
        <v>51</v>
      </c>
      <c r="Y10" s="34">
        <f t="shared" si="1"/>
        <v>92</v>
      </c>
      <c r="Z10" s="34">
        <f t="shared" si="1"/>
        <v>204</v>
      </c>
      <c r="AA10" s="34">
        <f t="shared" si="1"/>
        <v>230</v>
      </c>
      <c r="AB10" s="34">
        <f t="shared" si="1"/>
        <v>134</v>
      </c>
      <c r="AC10" s="34">
        <f t="shared" si="1"/>
        <v>105</v>
      </c>
      <c r="AD10" s="34">
        <f t="shared" si="1"/>
        <v>113</v>
      </c>
      <c r="AE10" s="34">
        <f t="shared" si="1"/>
        <v>141</v>
      </c>
      <c r="AF10" s="34">
        <f t="shared" si="1"/>
        <v>170</v>
      </c>
      <c r="AG10" s="34">
        <f t="shared" si="1"/>
        <v>183</v>
      </c>
      <c r="AH10" s="34">
        <f t="shared" si="1"/>
        <v>162</v>
      </c>
      <c r="AI10" s="34">
        <f t="shared" si="1"/>
        <v>237</v>
      </c>
      <c r="AJ10" s="34">
        <f t="shared" si="1"/>
        <v>268</v>
      </c>
      <c r="AK10" s="34">
        <f t="shared" si="1"/>
        <v>269</v>
      </c>
      <c r="AL10" s="34">
        <f t="shared" si="1"/>
        <v>261</v>
      </c>
      <c r="AM10" s="34">
        <f t="shared" si="1"/>
        <v>204</v>
      </c>
      <c r="AN10" s="34">
        <f t="shared" si="1"/>
        <v>230</v>
      </c>
      <c r="AO10" s="34">
        <f t="shared" si="1"/>
        <v>355</v>
      </c>
      <c r="AP10" s="34">
        <f t="shared" si="1"/>
        <v>293</v>
      </c>
      <c r="AQ10" s="34">
        <f t="shared" si="1"/>
        <v>327</v>
      </c>
      <c r="AR10" s="34">
        <f t="shared" si="1"/>
        <v>355</v>
      </c>
      <c r="AS10" s="34">
        <f t="shared" si="1"/>
        <v>308</v>
      </c>
      <c r="AT10" s="34">
        <f t="shared" si="1"/>
        <v>323</v>
      </c>
      <c r="AU10" s="34">
        <f t="shared" si="1"/>
        <v>360</v>
      </c>
      <c r="AV10" s="34">
        <f t="shared" si="1"/>
        <v>386</v>
      </c>
      <c r="AW10" s="34">
        <f t="shared" si="1"/>
        <v>380</v>
      </c>
      <c r="AX10" s="86"/>
    </row>
    <row r="11" spans="1:50" ht="33.75" customHeight="1" x14ac:dyDescent="0.2">
      <c r="A11" s="78"/>
      <c r="B11" s="81"/>
      <c r="C11" s="82"/>
      <c r="D11" s="83"/>
      <c r="E11" s="83"/>
      <c r="F11" s="84"/>
      <c r="G11" s="85"/>
      <c r="H11" s="80" t="s">
        <v>38</v>
      </c>
      <c r="I11" s="80"/>
      <c r="J11" s="80"/>
      <c r="K11" s="80"/>
      <c r="L11" s="80"/>
      <c r="M11" s="80"/>
      <c r="N11" s="80"/>
      <c r="O11" s="80"/>
      <c r="P11" s="80"/>
      <c r="Q11" s="36">
        <v>42703</v>
      </c>
      <c r="R11" s="36">
        <v>42773</v>
      </c>
      <c r="S11" s="36">
        <v>42829</v>
      </c>
      <c r="T11" s="36">
        <v>42954</v>
      </c>
      <c r="U11" s="36">
        <v>42955</v>
      </c>
      <c r="V11" s="36">
        <v>42983</v>
      </c>
      <c r="W11" s="36">
        <v>42983</v>
      </c>
      <c r="X11" s="36">
        <v>43024</v>
      </c>
      <c r="Y11" s="36">
        <v>43024</v>
      </c>
      <c r="Z11" s="36">
        <v>43333</v>
      </c>
      <c r="AA11" s="36">
        <v>43335</v>
      </c>
      <c r="AB11" s="36">
        <v>43074</v>
      </c>
      <c r="AC11" s="36">
        <v>43131</v>
      </c>
      <c r="AD11" s="36">
        <v>43151</v>
      </c>
      <c r="AE11" s="36">
        <v>43159</v>
      </c>
      <c r="AF11" s="36">
        <v>43159</v>
      </c>
      <c r="AG11" s="36">
        <v>43172</v>
      </c>
      <c r="AH11" s="36">
        <v>43230</v>
      </c>
      <c r="AI11" s="36">
        <v>43179</v>
      </c>
      <c r="AJ11" s="36">
        <v>43179</v>
      </c>
      <c r="AK11" s="36">
        <v>43207</v>
      </c>
      <c r="AL11" s="36">
        <v>43250</v>
      </c>
      <c r="AM11" s="36">
        <v>43333</v>
      </c>
      <c r="AN11" s="36">
        <v>43335</v>
      </c>
      <c r="AO11" s="57">
        <v>43243</v>
      </c>
      <c r="AP11" s="36">
        <v>43335</v>
      </c>
      <c r="AQ11" s="36">
        <v>43335</v>
      </c>
      <c r="AR11" s="36">
        <v>43335</v>
      </c>
      <c r="AS11" s="36">
        <v>43417</v>
      </c>
      <c r="AT11" s="36">
        <v>43431</v>
      </c>
      <c r="AU11" s="36">
        <v>43431</v>
      </c>
      <c r="AV11" s="36">
        <v>43431</v>
      </c>
      <c r="AW11" s="36">
        <v>43474</v>
      </c>
      <c r="AX11" s="86"/>
    </row>
    <row r="12" spans="1:50" ht="14.25" customHeight="1" x14ac:dyDescent="0.2">
      <c r="A12" s="78"/>
      <c r="B12" s="81">
        <v>6</v>
      </c>
      <c r="C12" s="82" t="s">
        <v>39</v>
      </c>
      <c r="D12" s="84" t="s">
        <v>40</v>
      </c>
      <c r="E12" s="83" t="s">
        <v>17</v>
      </c>
      <c r="F12" s="84" t="s">
        <v>18</v>
      </c>
      <c r="G12" s="85" t="s">
        <v>41</v>
      </c>
      <c r="H12" s="14" t="s">
        <v>20</v>
      </c>
      <c r="I12" s="32">
        <v>45</v>
      </c>
      <c r="J12" s="16">
        <f>P12</f>
        <v>15</v>
      </c>
      <c r="K12" s="17" t="s">
        <v>21</v>
      </c>
      <c r="L12" s="17" t="s">
        <v>22</v>
      </c>
      <c r="M12" s="17" t="s">
        <v>21</v>
      </c>
      <c r="N12" s="16">
        <f>I12</f>
        <v>45</v>
      </c>
      <c r="O12" s="18" t="s">
        <v>23</v>
      </c>
      <c r="P12" s="33">
        <v>15</v>
      </c>
      <c r="Q12" s="34">
        <f t="shared" ref="Q12:AW12" si="2">IF(Q13&lt;&gt;""&amp;Q9&lt;&gt;"",Q13-Q9,"")</f>
        <v>127</v>
      </c>
      <c r="R12" s="34">
        <f t="shared" si="2"/>
        <v>110</v>
      </c>
      <c r="S12" s="34">
        <f t="shared" si="2"/>
        <v>95</v>
      </c>
      <c r="T12" s="34">
        <f t="shared" si="2"/>
        <v>107</v>
      </c>
      <c r="U12" s="34">
        <f t="shared" si="2"/>
        <v>317</v>
      </c>
      <c r="V12" s="34">
        <f t="shared" si="2"/>
        <v>349</v>
      </c>
      <c r="W12" s="34">
        <f t="shared" si="2"/>
        <v>387</v>
      </c>
      <c r="X12" s="34">
        <f t="shared" si="2"/>
        <v>442</v>
      </c>
      <c r="Y12" s="34">
        <f t="shared" si="2"/>
        <v>504</v>
      </c>
      <c r="Z12" s="34">
        <f t="shared" si="2"/>
        <v>455</v>
      </c>
      <c r="AA12" s="34">
        <f t="shared" si="2"/>
        <v>470</v>
      </c>
      <c r="AB12" s="34">
        <f t="shared" si="2"/>
        <v>560</v>
      </c>
      <c r="AC12" s="34">
        <f t="shared" si="2"/>
        <v>554</v>
      </c>
      <c r="AD12" s="34">
        <f t="shared" si="2"/>
        <v>449</v>
      </c>
      <c r="AE12" s="34">
        <f t="shared" si="2"/>
        <v>413</v>
      </c>
      <c r="AF12" s="34">
        <f t="shared" si="2"/>
        <v>459</v>
      </c>
      <c r="AG12" s="34">
        <f t="shared" si="2"/>
        <v>519</v>
      </c>
      <c r="AH12" s="34">
        <f t="shared" si="2"/>
        <v>482</v>
      </c>
      <c r="AI12" s="34">
        <f t="shared" si="2"/>
        <v>458</v>
      </c>
      <c r="AJ12" s="34">
        <f t="shared" si="2"/>
        <v>427</v>
      </c>
      <c r="AK12" s="34">
        <f t="shared" si="2"/>
        <v>398</v>
      </c>
      <c r="AL12" s="34">
        <f t="shared" si="2"/>
        <v>467</v>
      </c>
      <c r="AM12" s="34">
        <f t="shared" si="2"/>
        <v>455</v>
      </c>
      <c r="AN12" s="34">
        <f t="shared" si="2"/>
        <v>470</v>
      </c>
      <c r="AO12" s="34">
        <f t="shared" si="2"/>
        <v>442</v>
      </c>
      <c r="AP12" s="34">
        <f t="shared" si="2"/>
        <v>441</v>
      </c>
      <c r="AQ12" s="34">
        <f t="shared" si="2"/>
        <v>499</v>
      </c>
      <c r="AR12" s="34">
        <f t="shared" si="2"/>
        <v>491</v>
      </c>
      <c r="AS12" s="34">
        <f t="shared" si="2"/>
        <v>456</v>
      </c>
      <c r="AT12" s="34">
        <f t="shared" si="2"/>
        <v>427</v>
      </c>
      <c r="AU12" s="34">
        <f t="shared" si="2"/>
        <v>438</v>
      </c>
      <c r="AV12" s="34">
        <f t="shared" si="2"/>
        <v>525</v>
      </c>
      <c r="AW12" s="34">
        <f t="shared" si="2"/>
        <v>488</v>
      </c>
      <c r="AX12" s="86"/>
    </row>
    <row r="13" spans="1:50" ht="31.5" customHeight="1" x14ac:dyDescent="0.2">
      <c r="A13" s="78"/>
      <c r="B13" s="81"/>
      <c r="C13" s="82"/>
      <c r="D13" s="84"/>
      <c r="E13" s="83"/>
      <c r="F13" s="84"/>
      <c r="G13" s="85"/>
      <c r="H13" s="80" t="s">
        <v>42</v>
      </c>
      <c r="I13" s="80"/>
      <c r="J13" s="80"/>
      <c r="K13" s="80"/>
      <c r="L13" s="80"/>
      <c r="M13" s="80"/>
      <c r="N13" s="80"/>
      <c r="O13" s="80"/>
      <c r="P13" s="80"/>
      <c r="Q13" s="36">
        <v>42997</v>
      </c>
      <c r="R13" s="36">
        <v>43011</v>
      </c>
      <c r="S13" s="36">
        <v>43025</v>
      </c>
      <c r="T13" s="36">
        <v>43076</v>
      </c>
      <c r="U13" s="36">
        <v>43307</v>
      </c>
      <c r="V13" s="36">
        <v>43369</v>
      </c>
      <c r="W13" s="36">
        <v>43433</v>
      </c>
      <c r="X13" s="36">
        <v>43517</v>
      </c>
      <c r="Y13" s="36">
        <v>43620</v>
      </c>
      <c r="Z13" s="36">
        <v>43992</v>
      </c>
      <c r="AA13" s="36">
        <v>44035</v>
      </c>
      <c r="AB13" s="36">
        <v>43768</v>
      </c>
      <c r="AC13" s="36">
        <v>43790</v>
      </c>
      <c r="AD13" s="36">
        <v>43713</v>
      </c>
      <c r="AE13" s="36">
        <v>43713</v>
      </c>
      <c r="AF13" s="36">
        <v>43788</v>
      </c>
      <c r="AG13" s="36">
        <v>43874</v>
      </c>
      <c r="AH13" s="36">
        <v>43874</v>
      </c>
      <c r="AI13" s="36">
        <v>43874</v>
      </c>
      <c r="AJ13" s="36">
        <v>43874</v>
      </c>
      <c r="AK13" s="36">
        <v>43874</v>
      </c>
      <c r="AL13" s="36">
        <v>43978</v>
      </c>
      <c r="AM13" s="36">
        <v>43992</v>
      </c>
      <c r="AN13" s="36">
        <v>44035</v>
      </c>
      <c r="AO13" s="36" t="s">
        <v>103</v>
      </c>
      <c r="AP13" s="36">
        <v>44069</v>
      </c>
      <c r="AQ13" s="36">
        <v>44161</v>
      </c>
      <c r="AR13" s="36">
        <v>44181</v>
      </c>
      <c r="AS13" s="36">
        <v>44181</v>
      </c>
      <c r="AT13" s="36">
        <v>44181</v>
      </c>
      <c r="AU13" s="36">
        <v>44229</v>
      </c>
      <c r="AV13" s="36">
        <v>44342</v>
      </c>
      <c r="AW13" s="36">
        <v>44342</v>
      </c>
      <c r="AX13" s="86"/>
    </row>
    <row r="14" spans="1:50" ht="29.25" customHeight="1" x14ac:dyDescent="0.2">
      <c r="A14" s="78"/>
      <c r="B14" s="81">
        <v>7</v>
      </c>
      <c r="C14" s="82" t="s">
        <v>43</v>
      </c>
      <c r="D14" s="84" t="s">
        <v>44</v>
      </c>
      <c r="E14" s="83" t="s">
        <v>17</v>
      </c>
      <c r="F14" s="84" t="s">
        <v>18</v>
      </c>
      <c r="G14" s="85" t="s">
        <v>45</v>
      </c>
      <c r="H14" s="14" t="s">
        <v>20</v>
      </c>
      <c r="I14" s="32">
        <v>7</v>
      </c>
      <c r="J14" s="16">
        <f>P14</f>
        <v>5</v>
      </c>
      <c r="K14" s="17" t="s">
        <v>21</v>
      </c>
      <c r="L14" s="17" t="s">
        <v>22</v>
      </c>
      <c r="M14" s="17" t="s">
        <v>21</v>
      </c>
      <c r="N14" s="16">
        <f>I14</f>
        <v>7</v>
      </c>
      <c r="O14" s="18" t="s">
        <v>23</v>
      </c>
      <c r="P14" s="33">
        <v>5</v>
      </c>
      <c r="Q14" s="34">
        <f t="shared" ref="Q14:AW14" si="3">IF(Q15&lt;&gt;""&amp;Q9&lt;&gt;"",Q9-Q15,"")</f>
        <v>4</v>
      </c>
      <c r="R14" s="34">
        <f t="shared" si="3"/>
        <v>3</v>
      </c>
      <c r="S14" s="34">
        <f t="shared" si="3"/>
        <v>3</v>
      </c>
      <c r="T14" s="34">
        <f t="shared" si="3"/>
        <v>12</v>
      </c>
      <c r="U14" s="34">
        <f t="shared" si="3"/>
        <v>7</v>
      </c>
      <c r="V14" s="34">
        <f t="shared" si="3"/>
        <v>36</v>
      </c>
      <c r="W14" s="34">
        <f t="shared" si="3"/>
        <v>5</v>
      </c>
      <c r="X14" s="34">
        <f t="shared" si="3"/>
        <v>5</v>
      </c>
      <c r="Y14" s="34">
        <f t="shared" si="3"/>
        <v>5</v>
      </c>
      <c r="Z14" s="34">
        <f t="shared" si="3"/>
        <v>2</v>
      </c>
      <c r="AA14" s="34">
        <f t="shared" si="3"/>
        <v>9</v>
      </c>
      <c r="AB14" s="34">
        <f t="shared" si="3"/>
        <v>5</v>
      </c>
      <c r="AC14" s="34">
        <f t="shared" si="3"/>
        <v>7</v>
      </c>
      <c r="AD14" s="34">
        <f t="shared" si="3"/>
        <v>13</v>
      </c>
      <c r="AE14" s="34">
        <f t="shared" si="3"/>
        <v>7</v>
      </c>
      <c r="AF14" s="34">
        <f t="shared" si="3"/>
        <v>1</v>
      </c>
      <c r="AG14" s="34">
        <f t="shared" si="3"/>
        <v>2</v>
      </c>
      <c r="AH14" s="34">
        <f t="shared" si="3"/>
        <v>16</v>
      </c>
      <c r="AI14" s="34">
        <f t="shared" si="3"/>
        <v>4</v>
      </c>
      <c r="AJ14" s="34">
        <f t="shared" si="3"/>
        <v>2</v>
      </c>
      <c r="AK14" s="34">
        <f t="shared" si="3"/>
        <v>4</v>
      </c>
      <c r="AL14" s="34">
        <f t="shared" si="3"/>
        <v>4</v>
      </c>
      <c r="AM14" s="34">
        <f t="shared" si="3"/>
        <v>2</v>
      </c>
      <c r="AN14" s="34">
        <f t="shared" si="3"/>
        <v>9</v>
      </c>
      <c r="AO14" s="34">
        <f t="shared" si="3"/>
        <v>18</v>
      </c>
      <c r="AP14" s="34">
        <f t="shared" si="3"/>
        <v>1</v>
      </c>
      <c r="AQ14" s="34">
        <f t="shared" si="3"/>
        <v>0</v>
      </c>
      <c r="AR14" s="34">
        <f t="shared" si="3"/>
        <v>0</v>
      </c>
      <c r="AS14" s="34">
        <f t="shared" si="3"/>
        <v>8</v>
      </c>
      <c r="AT14" s="34">
        <f t="shared" si="3"/>
        <v>5</v>
      </c>
      <c r="AU14" s="34">
        <f t="shared" si="3"/>
        <v>1</v>
      </c>
      <c r="AV14" s="34">
        <f t="shared" si="3"/>
        <v>6</v>
      </c>
      <c r="AW14" s="34">
        <f t="shared" si="3"/>
        <v>3</v>
      </c>
      <c r="AX14" s="86"/>
    </row>
    <row r="15" spans="1:50" ht="30.75" customHeight="1" x14ac:dyDescent="0.2">
      <c r="A15" s="78"/>
      <c r="B15" s="81"/>
      <c r="C15" s="82"/>
      <c r="D15" s="84"/>
      <c r="E15" s="83"/>
      <c r="F15" s="84"/>
      <c r="G15" s="85"/>
      <c r="H15" s="80" t="s">
        <v>46</v>
      </c>
      <c r="I15" s="80"/>
      <c r="J15" s="80"/>
      <c r="K15" s="80"/>
      <c r="L15" s="80"/>
      <c r="M15" s="80"/>
      <c r="N15" s="80"/>
      <c r="O15" s="80"/>
      <c r="P15" s="80"/>
      <c r="Q15" s="36">
        <v>42866</v>
      </c>
      <c r="R15" s="36">
        <v>42898</v>
      </c>
      <c r="S15" s="36">
        <v>42927</v>
      </c>
      <c r="T15" s="36">
        <v>42957</v>
      </c>
      <c r="U15" s="36">
        <v>42983</v>
      </c>
      <c r="V15" s="36">
        <v>42984</v>
      </c>
      <c r="W15" s="36">
        <v>43041</v>
      </c>
      <c r="X15" s="36">
        <v>43070</v>
      </c>
      <c r="Y15" s="36">
        <v>43111</v>
      </c>
      <c r="Z15" s="36">
        <v>43535</v>
      </c>
      <c r="AA15" s="36">
        <v>43556</v>
      </c>
      <c r="AB15" s="36">
        <v>43203</v>
      </c>
      <c r="AC15" s="36">
        <v>43229</v>
      </c>
      <c r="AD15" s="36">
        <v>43251</v>
      </c>
      <c r="AE15" s="36">
        <v>43293</v>
      </c>
      <c r="AF15" s="36">
        <v>43328</v>
      </c>
      <c r="AG15" s="36">
        <v>43353</v>
      </c>
      <c r="AH15" s="36">
        <v>43376</v>
      </c>
      <c r="AI15" s="36">
        <v>43412</v>
      </c>
      <c r="AJ15" s="36">
        <v>43445</v>
      </c>
      <c r="AK15" s="36">
        <v>43472</v>
      </c>
      <c r="AL15" s="36">
        <v>43507</v>
      </c>
      <c r="AM15" s="36">
        <v>43535</v>
      </c>
      <c r="AN15" s="36">
        <v>43556</v>
      </c>
      <c r="AO15" s="57">
        <v>43580</v>
      </c>
      <c r="AP15" s="36">
        <v>43627</v>
      </c>
      <c r="AQ15" s="36">
        <v>43662</v>
      </c>
      <c r="AR15" s="36">
        <v>43690</v>
      </c>
      <c r="AS15" s="36">
        <v>43717</v>
      </c>
      <c r="AT15" s="36">
        <v>43749</v>
      </c>
      <c r="AU15" s="36">
        <v>43790</v>
      </c>
      <c r="AV15" s="36">
        <v>43811</v>
      </c>
      <c r="AW15" s="36">
        <v>43851</v>
      </c>
      <c r="AX15" s="86"/>
    </row>
    <row r="16" spans="1:50" ht="30" customHeight="1" x14ac:dyDescent="0.2">
      <c r="A16" s="78"/>
      <c r="B16" s="81">
        <v>8</v>
      </c>
      <c r="C16" s="82" t="s">
        <v>47</v>
      </c>
      <c r="D16" s="83" t="s">
        <v>48</v>
      </c>
      <c r="E16" s="83" t="s">
        <v>17</v>
      </c>
      <c r="F16" s="84" t="s">
        <v>18</v>
      </c>
      <c r="G16" s="85" t="s">
        <v>45</v>
      </c>
      <c r="H16" s="14" t="s">
        <v>20</v>
      </c>
      <c r="I16" s="32">
        <v>15</v>
      </c>
      <c r="J16" s="16">
        <f>P16</f>
        <v>10</v>
      </c>
      <c r="K16" s="17" t="s">
        <v>21</v>
      </c>
      <c r="L16" s="17" t="s">
        <v>22</v>
      </c>
      <c r="M16" s="17" t="s">
        <v>21</v>
      </c>
      <c r="N16" s="16">
        <f>I16</f>
        <v>15</v>
      </c>
      <c r="O16" s="18" t="s">
        <v>23</v>
      </c>
      <c r="P16" s="33">
        <v>10</v>
      </c>
      <c r="Q16" s="34">
        <f t="shared" ref="Q16:AW16" si="4">IF(Q17&lt;&gt;""&amp;Q9&lt;&gt;"",Q9-Q17,"")</f>
        <v>13</v>
      </c>
      <c r="R16" s="34">
        <f t="shared" si="4"/>
        <v>14</v>
      </c>
      <c r="S16" s="34">
        <f t="shared" si="4"/>
        <v>7</v>
      </c>
      <c r="T16" s="34">
        <f t="shared" si="4"/>
        <v>102</v>
      </c>
      <c r="U16" s="34">
        <f t="shared" si="4"/>
        <v>104</v>
      </c>
      <c r="V16" s="34">
        <f t="shared" si="4"/>
        <v>97</v>
      </c>
      <c r="W16" s="34">
        <f t="shared" si="4"/>
        <v>26</v>
      </c>
      <c r="X16" s="34">
        <f t="shared" si="4"/>
        <v>15</v>
      </c>
      <c r="Y16" s="34">
        <f t="shared" si="4"/>
        <v>50</v>
      </c>
      <c r="Z16" s="34">
        <f t="shared" si="4"/>
        <v>15</v>
      </c>
      <c r="AA16" s="34">
        <f t="shared" si="4"/>
        <v>9</v>
      </c>
      <c r="AB16" s="34">
        <f t="shared" si="4"/>
        <v>34</v>
      </c>
      <c r="AC16" s="34">
        <f t="shared" si="4"/>
        <v>37</v>
      </c>
      <c r="AD16" s="34">
        <f t="shared" si="4"/>
        <v>21</v>
      </c>
      <c r="AE16" s="34">
        <f t="shared" si="4"/>
        <v>29</v>
      </c>
      <c r="AF16" s="34">
        <f t="shared" si="4"/>
        <v>14</v>
      </c>
      <c r="AG16" s="34">
        <f t="shared" si="4"/>
        <v>9</v>
      </c>
      <c r="AH16" s="34">
        <f t="shared" si="4"/>
        <v>43</v>
      </c>
      <c r="AI16" s="34">
        <f t="shared" si="4"/>
        <v>40</v>
      </c>
      <c r="AJ16" s="34">
        <f t="shared" si="4"/>
        <v>10</v>
      </c>
      <c r="AK16" s="34">
        <f t="shared" si="4"/>
        <v>37</v>
      </c>
      <c r="AL16" s="34">
        <f t="shared" si="4"/>
        <v>28</v>
      </c>
      <c r="AM16" s="34">
        <f t="shared" si="4"/>
        <v>15</v>
      </c>
      <c r="AN16" s="34">
        <f t="shared" si="4"/>
        <v>9</v>
      </c>
      <c r="AO16" s="34">
        <f t="shared" si="4"/>
        <v>46</v>
      </c>
      <c r="AP16" s="34">
        <f t="shared" si="4"/>
        <v>16</v>
      </c>
      <c r="AQ16" s="34">
        <f t="shared" si="4"/>
        <v>34</v>
      </c>
      <c r="AR16" s="34">
        <f t="shared" si="4"/>
        <v>13</v>
      </c>
      <c r="AS16" s="34">
        <f t="shared" si="4"/>
        <v>29</v>
      </c>
      <c r="AT16" s="34">
        <f t="shared" si="4"/>
        <v>36</v>
      </c>
      <c r="AU16" s="34">
        <f t="shared" si="4"/>
        <v>10</v>
      </c>
      <c r="AV16" s="34">
        <f t="shared" si="4"/>
        <v>13</v>
      </c>
      <c r="AW16" s="34">
        <f t="shared" si="4"/>
        <v>11</v>
      </c>
      <c r="AX16" s="86"/>
    </row>
    <row r="17" spans="1:50" ht="12.95" customHeight="1" x14ac:dyDescent="0.2">
      <c r="A17" s="78"/>
      <c r="B17" s="81"/>
      <c r="C17" s="82"/>
      <c r="D17" s="83"/>
      <c r="E17" s="83"/>
      <c r="F17" s="84"/>
      <c r="G17" s="85"/>
      <c r="H17" s="80" t="s">
        <v>49</v>
      </c>
      <c r="I17" s="80"/>
      <c r="J17" s="80"/>
      <c r="K17" s="80"/>
      <c r="L17" s="80"/>
      <c r="M17" s="80"/>
      <c r="N17" s="80"/>
      <c r="O17" s="80"/>
      <c r="P17" s="80"/>
      <c r="Q17" s="36">
        <v>42857</v>
      </c>
      <c r="R17" s="36">
        <v>42887</v>
      </c>
      <c r="S17" s="36">
        <v>42923</v>
      </c>
      <c r="T17" s="36">
        <v>42867</v>
      </c>
      <c r="U17" s="36">
        <v>42886</v>
      </c>
      <c r="V17" s="36">
        <v>42923</v>
      </c>
      <c r="W17" s="36">
        <v>43020</v>
      </c>
      <c r="X17" s="36">
        <v>43060</v>
      </c>
      <c r="Y17" s="36">
        <v>43066</v>
      </c>
      <c r="Z17" s="36">
        <v>43522</v>
      </c>
      <c r="AA17" s="36">
        <v>43556</v>
      </c>
      <c r="AB17" s="36">
        <v>43174</v>
      </c>
      <c r="AC17" s="36">
        <v>43199</v>
      </c>
      <c r="AD17" s="36">
        <v>43243</v>
      </c>
      <c r="AE17" s="36">
        <v>43271</v>
      </c>
      <c r="AF17" s="36">
        <v>43315</v>
      </c>
      <c r="AG17" s="36">
        <v>43346</v>
      </c>
      <c r="AH17" s="36">
        <v>43349</v>
      </c>
      <c r="AI17" s="36">
        <v>43376</v>
      </c>
      <c r="AJ17" s="36">
        <v>43437</v>
      </c>
      <c r="AK17" s="36">
        <v>43439</v>
      </c>
      <c r="AL17" s="36">
        <v>43483</v>
      </c>
      <c r="AM17" s="36">
        <v>43522</v>
      </c>
      <c r="AN17" s="36">
        <v>43556</v>
      </c>
      <c r="AO17" s="57">
        <v>43552</v>
      </c>
      <c r="AP17" s="36">
        <v>43612</v>
      </c>
      <c r="AQ17" s="36">
        <v>43628</v>
      </c>
      <c r="AR17" s="36">
        <v>43677</v>
      </c>
      <c r="AS17" s="36">
        <v>43696</v>
      </c>
      <c r="AT17" s="36">
        <v>43718</v>
      </c>
      <c r="AU17" s="36">
        <v>43781</v>
      </c>
      <c r="AV17" s="36">
        <v>43804</v>
      </c>
      <c r="AW17" s="36">
        <v>43843</v>
      </c>
      <c r="AX17" s="86"/>
    </row>
    <row r="18" spans="1:50" ht="15" customHeight="1" x14ac:dyDescent="0.2">
      <c r="A18" s="78" t="s">
        <v>50</v>
      </c>
      <c r="B18" s="87">
        <v>9</v>
      </c>
      <c r="C18" s="88" t="s">
        <v>51</v>
      </c>
      <c r="D18" s="84" t="s">
        <v>52</v>
      </c>
      <c r="E18" s="84" t="s">
        <v>17</v>
      </c>
      <c r="F18" s="84" t="s">
        <v>18</v>
      </c>
      <c r="G18" s="84" t="s">
        <v>41</v>
      </c>
      <c r="H18" s="14" t="s">
        <v>23</v>
      </c>
      <c r="I18" s="24">
        <v>0.95</v>
      </c>
      <c r="J18" s="25">
        <f>I18</f>
        <v>0.95</v>
      </c>
      <c r="K18" s="17" t="s">
        <v>21</v>
      </c>
      <c r="L18" s="17" t="s">
        <v>22</v>
      </c>
      <c r="M18" s="17" t="s">
        <v>21</v>
      </c>
      <c r="N18" s="25">
        <f>P18</f>
        <v>1</v>
      </c>
      <c r="O18" s="22" t="s">
        <v>20</v>
      </c>
      <c r="P18" s="26">
        <v>1</v>
      </c>
      <c r="Q18" s="38">
        <f t="shared" ref="Q18:AM18" si="5">Q20/Q19</f>
        <v>0.53191489361702127</v>
      </c>
      <c r="R18" s="38">
        <f t="shared" si="5"/>
        <v>0.78260869565217395</v>
      </c>
      <c r="S18" s="38">
        <f t="shared" si="5"/>
        <v>0.62857142857142856</v>
      </c>
      <c r="T18" s="38">
        <f t="shared" si="5"/>
        <v>0.59259259259259256</v>
      </c>
      <c r="U18" s="38">
        <f t="shared" si="5"/>
        <v>0.66666666666666663</v>
      </c>
      <c r="V18" s="38">
        <f t="shared" si="5"/>
        <v>0.59523809523809523</v>
      </c>
      <c r="W18" s="38">
        <f t="shared" si="5"/>
        <v>0.59259259259259256</v>
      </c>
      <c r="X18" s="38">
        <f t="shared" si="5"/>
        <v>0.61971830985915488</v>
      </c>
      <c r="Y18" s="38">
        <f t="shared" si="5"/>
        <v>0.61445783132530118</v>
      </c>
      <c r="Z18" s="38">
        <f t="shared" si="5"/>
        <v>0.52873563218390807</v>
      </c>
      <c r="AA18" s="38">
        <f t="shared" si="5"/>
        <v>0.55208333333333337</v>
      </c>
      <c r="AB18" s="38">
        <f t="shared" si="5"/>
        <v>0.62903225806451613</v>
      </c>
      <c r="AC18" s="38">
        <f t="shared" si="5"/>
        <v>0.70329670329670335</v>
      </c>
      <c r="AD18" s="38">
        <f t="shared" si="5"/>
        <v>0.58823529411764708</v>
      </c>
      <c r="AE18" s="38">
        <f t="shared" si="5"/>
        <v>0.7191011235955056</v>
      </c>
      <c r="AF18" s="38">
        <f t="shared" si="5"/>
        <v>0.63855421686746983</v>
      </c>
      <c r="AG18" s="38">
        <f t="shared" si="5"/>
        <v>0.54117647058823526</v>
      </c>
      <c r="AH18" s="38">
        <f t="shared" si="5"/>
        <v>0.61224489795918369</v>
      </c>
      <c r="AI18" s="38">
        <f t="shared" si="5"/>
        <v>0.56481481481481477</v>
      </c>
      <c r="AJ18" s="38">
        <f t="shared" si="5"/>
        <v>0.57943925233644855</v>
      </c>
      <c r="AK18" s="38">
        <f t="shared" si="5"/>
        <v>0.53846153846153844</v>
      </c>
      <c r="AL18" s="38">
        <f t="shared" si="5"/>
        <v>0.6</v>
      </c>
      <c r="AM18" s="38">
        <f t="shared" si="5"/>
        <v>0.52873563218390807</v>
      </c>
      <c r="AN18" s="38">
        <v>0.55208333333333304</v>
      </c>
      <c r="AO18" s="38">
        <f t="shared" ref="AO18:AW18" si="6">AO20/AO19</f>
        <v>0.46808510638297873</v>
      </c>
      <c r="AP18" s="38">
        <f t="shared" si="6"/>
        <v>0.47297297297297297</v>
      </c>
      <c r="AQ18" s="38">
        <f t="shared" si="6"/>
        <v>0.70370370370370372</v>
      </c>
      <c r="AR18" s="38">
        <f t="shared" si="6"/>
        <v>0.4621212121212121</v>
      </c>
      <c r="AS18" s="38">
        <f t="shared" si="6"/>
        <v>0.4609375</v>
      </c>
      <c r="AT18" s="38">
        <f t="shared" si="6"/>
        <v>0.4838709677419355</v>
      </c>
      <c r="AU18" s="38">
        <f t="shared" si="6"/>
        <v>0.37662337662337664</v>
      </c>
      <c r="AV18" s="38">
        <f t="shared" si="6"/>
        <v>0.34210526315789475</v>
      </c>
      <c r="AW18" s="38">
        <f t="shared" si="6"/>
        <v>0.59782608695652173</v>
      </c>
      <c r="AX18" s="35"/>
    </row>
    <row r="19" spans="1:50" ht="17.100000000000001" customHeight="1" x14ac:dyDescent="0.2">
      <c r="A19" s="78"/>
      <c r="B19" s="87"/>
      <c r="C19" s="88"/>
      <c r="D19" s="84"/>
      <c r="E19" s="84"/>
      <c r="F19" s="84"/>
      <c r="G19" s="84"/>
      <c r="H19" s="80" t="s">
        <v>53</v>
      </c>
      <c r="I19" s="80"/>
      <c r="J19" s="80"/>
      <c r="K19" s="80"/>
      <c r="L19" s="80"/>
      <c r="M19" s="80"/>
      <c r="N19" s="80"/>
      <c r="O19" s="80"/>
      <c r="P19" s="80"/>
      <c r="Q19" s="39">
        <v>47</v>
      </c>
      <c r="R19" s="39">
        <v>69</v>
      </c>
      <c r="S19" s="39">
        <v>70</v>
      </c>
      <c r="T19" s="39">
        <v>27</v>
      </c>
      <c r="U19" s="39">
        <v>48</v>
      </c>
      <c r="V19" s="39">
        <v>42</v>
      </c>
      <c r="W19" s="39">
        <v>81</v>
      </c>
      <c r="X19" s="39">
        <v>71</v>
      </c>
      <c r="Y19" s="39">
        <v>83</v>
      </c>
      <c r="Z19" s="39">
        <v>87</v>
      </c>
      <c r="AA19" s="39">
        <v>96</v>
      </c>
      <c r="AB19" s="39">
        <v>62</v>
      </c>
      <c r="AC19" s="39">
        <v>91</v>
      </c>
      <c r="AD19" s="39">
        <v>102</v>
      </c>
      <c r="AE19" s="39">
        <v>89</v>
      </c>
      <c r="AF19" s="39">
        <v>83</v>
      </c>
      <c r="AG19" s="39">
        <v>85</v>
      </c>
      <c r="AH19" s="39">
        <v>98</v>
      </c>
      <c r="AI19" s="39">
        <v>108</v>
      </c>
      <c r="AJ19" s="39">
        <v>107</v>
      </c>
      <c r="AK19" s="39">
        <v>65</v>
      </c>
      <c r="AL19" s="39">
        <v>65</v>
      </c>
      <c r="AM19" s="39">
        <v>87</v>
      </c>
      <c r="AN19" s="39">
        <v>96</v>
      </c>
      <c r="AO19" s="39">
        <v>94</v>
      </c>
      <c r="AP19" s="39">
        <v>148</v>
      </c>
      <c r="AQ19" s="39">
        <v>135</v>
      </c>
      <c r="AR19" s="39">
        <v>132</v>
      </c>
      <c r="AS19" s="39">
        <v>128</v>
      </c>
      <c r="AT19" s="39">
        <v>155</v>
      </c>
      <c r="AU19" s="39">
        <v>154</v>
      </c>
      <c r="AV19" s="39">
        <v>152</v>
      </c>
      <c r="AW19" s="39">
        <v>92</v>
      </c>
      <c r="AX19" s="35"/>
    </row>
    <row r="20" spans="1:50" ht="23.25" customHeight="1" x14ac:dyDescent="0.2">
      <c r="A20" s="78"/>
      <c r="B20" s="87"/>
      <c r="C20" s="88"/>
      <c r="D20" s="84"/>
      <c r="E20" s="84"/>
      <c r="F20" s="84"/>
      <c r="G20" s="84"/>
      <c r="H20" s="80" t="s">
        <v>54</v>
      </c>
      <c r="I20" s="80"/>
      <c r="J20" s="80"/>
      <c r="K20" s="80"/>
      <c r="L20" s="80"/>
      <c r="M20" s="80"/>
      <c r="N20" s="80"/>
      <c r="O20" s="80"/>
      <c r="P20" s="80"/>
      <c r="Q20" s="39">
        <v>25</v>
      </c>
      <c r="R20" s="39">
        <v>54</v>
      </c>
      <c r="S20" s="39">
        <v>44</v>
      </c>
      <c r="T20" s="39">
        <v>16</v>
      </c>
      <c r="U20" s="39">
        <v>32</v>
      </c>
      <c r="V20" s="39">
        <v>25</v>
      </c>
      <c r="W20" s="39">
        <v>48</v>
      </c>
      <c r="X20" s="39">
        <v>44</v>
      </c>
      <c r="Y20" s="39">
        <v>51</v>
      </c>
      <c r="Z20" s="39">
        <v>46</v>
      </c>
      <c r="AA20" s="39">
        <v>53</v>
      </c>
      <c r="AB20" s="39">
        <v>39</v>
      </c>
      <c r="AC20" s="39">
        <v>64</v>
      </c>
      <c r="AD20" s="39">
        <v>60</v>
      </c>
      <c r="AE20" s="39">
        <v>64</v>
      </c>
      <c r="AF20" s="39">
        <v>53</v>
      </c>
      <c r="AG20" s="39">
        <v>46</v>
      </c>
      <c r="AH20" s="39">
        <v>60</v>
      </c>
      <c r="AI20" s="39">
        <v>61</v>
      </c>
      <c r="AJ20" s="39">
        <v>62</v>
      </c>
      <c r="AK20" s="39">
        <v>35</v>
      </c>
      <c r="AL20" s="39">
        <v>39</v>
      </c>
      <c r="AM20" s="39">
        <v>46</v>
      </c>
      <c r="AN20" s="39">
        <v>53</v>
      </c>
      <c r="AO20" s="39">
        <v>44</v>
      </c>
      <c r="AP20" s="39">
        <v>70</v>
      </c>
      <c r="AQ20" s="39">
        <v>95</v>
      </c>
      <c r="AR20" s="39">
        <v>61</v>
      </c>
      <c r="AS20" s="39">
        <v>59</v>
      </c>
      <c r="AT20" s="39">
        <v>75</v>
      </c>
      <c r="AU20" s="39">
        <v>58</v>
      </c>
      <c r="AV20" s="39">
        <v>52</v>
      </c>
      <c r="AW20" s="39">
        <v>55</v>
      </c>
      <c r="AX20" s="35"/>
    </row>
    <row r="21" spans="1:50" ht="45" x14ac:dyDescent="0.2">
      <c r="A21" s="78"/>
      <c r="B21" s="9">
        <v>10</v>
      </c>
      <c r="C21" s="10" t="s">
        <v>55</v>
      </c>
      <c r="D21" s="11" t="s">
        <v>56</v>
      </c>
      <c r="E21" s="11" t="s">
        <v>17</v>
      </c>
      <c r="F21" s="12" t="s">
        <v>18</v>
      </c>
      <c r="G21" s="13" t="s">
        <v>57</v>
      </c>
      <c r="H21" s="14" t="s">
        <v>20</v>
      </c>
      <c r="I21" s="32">
        <v>37</v>
      </c>
      <c r="J21" s="16">
        <f>P21</f>
        <v>7</v>
      </c>
      <c r="K21" s="17" t="s">
        <v>21</v>
      </c>
      <c r="L21" s="17" t="s">
        <v>22</v>
      </c>
      <c r="M21" s="17" t="s">
        <v>21</v>
      </c>
      <c r="N21" s="16">
        <f>I21</f>
        <v>37</v>
      </c>
      <c r="O21" s="18" t="s">
        <v>23</v>
      </c>
      <c r="P21" s="33">
        <v>7</v>
      </c>
      <c r="Q21" s="39">
        <v>193</v>
      </c>
      <c r="R21" s="39">
        <v>120</v>
      </c>
      <c r="S21" s="39">
        <v>115</v>
      </c>
      <c r="T21" s="39">
        <v>80</v>
      </c>
      <c r="U21" s="39">
        <v>169</v>
      </c>
      <c r="V21" s="39">
        <v>284</v>
      </c>
      <c r="W21" s="39">
        <v>318</v>
      </c>
      <c r="X21" s="39">
        <v>469</v>
      </c>
      <c r="Y21" s="39">
        <v>508</v>
      </c>
      <c r="Z21" s="39">
        <v>509</v>
      </c>
      <c r="AA21" s="39">
        <v>961</v>
      </c>
      <c r="AB21" s="39">
        <v>602</v>
      </c>
      <c r="AC21" s="39">
        <v>602</v>
      </c>
      <c r="AD21" s="39">
        <v>619</v>
      </c>
      <c r="AE21" s="39">
        <v>575</v>
      </c>
      <c r="AF21" s="39">
        <v>565</v>
      </c>
      <c r="AG21" s="39">
        <v>669</v>
      </c>
      <c r="AH21" s="39">
        <v>769</v>
      </c>
      <c r="AI21" s="39">
        <v>774</v>
      </c>
      <c r="AJ21" s="39">
        <v>738</v>
      </c>
      <c r="AK21" s="39">
        <v>748</v>
      </c>
      <c r="AL21" s="39">
        <v>763</v>
      </c>
      <c r="AM21" s="39">
        <v>509</v>
      </c>
      <c r="AN21" s="39">
        <v>961</v>
      </c>
      <c r="AO21" s="39">
        <v>946</v>
      </c>
      <c r="AP21" s="39">
        <v>876</v>
      </c>
      <c r="AQ21" s="39">
        <v>971</v>
      </c>
      <c r="AR21" s="39">
        <v>954</v>
      </c>
      <c r="AS21" s="39">
        <v>934</v>
      </c>
      <c r="AT21" s="39">
        <v>1012</v>
      </c>
      <c r="AU21" s="39">
        <v>996</v>
      </c>
      <c r="AV21" s="39">
        <v>1015</v>
      </c>
      <c r="AW21" s="39">
        <v>996</v>
      </c>
      <c r="AX21" s="35"/>
    </row>
    <row r="22" spans="1:50" ht="33.75" x14ac:dyDescent="0.2">
      <c r="A22" s="78"/>
      <c r="B22" s="9">
        <v>11</v>
      </c>
      <c r="C22" s="31" t="s">
        <v>58</v>
      </c>
      <c r="D22" s="11" t="s">
        <v>59</v>
      </c>
      <c r="E22" s="11" t="s">
        <v>17</v>
      </c>
      <c r="F22" s="12" t="s">
        <v>18</v>
      </c>
      <c r="G22" s="13" t="s">
        <v>37</v>
      </c>
      <c r="H22" s="14" t="s">
        <v>20</v>
      </c>
      <c r="I22" s="32">
        <v>37</v>
      </c>
      <c r="J22" s="16">
        <f>P22</f>
        <v>7</v>
      </c>
      <c r="K22" s="17" t="s">
        <v>21</v>
      </c>
      <c r="L22" s="17" t="s">
        <v>22</v>
      </c>
      <c r="M22" s="17" t="s">
        <v>21</v>
      </c>
      <c r="N22" s="16">
        <f>I22</f>
        <v>37</v>
      </c>
      <c r="O22" s="18" t="s">
        <v>23</v>
      </c>
      <c r="P22" s="33">
        <v>7</v>
      </c>
      <c r="Q22" s="39">
        <v>39</v>
      </c>
      <c r="R22" s="39">
        <v>47</v>
      </c>
      <c r="S22" s="39">
        <v>42</v>
      </c>
      <c r="T22" s="39">
        <v>37</v>
      </c>
      <c r="U22" s="39">
        <v>41</v>
      </c>
      <c r="V22" s="39">
        <v>48</v>
      </c>
      <c r="W22" s="39">
        <v>36</v>
      </c>
      <c r="X22" s="39">
        <v>48</v>
      </c>
      <c r="Y22" s="39">
        <v>49</v>
      </c>
      <c r="Z22" s="39">
        <v>67</v>
      </c>
      <c r="AA22" s="39">
        <v>129</v>
      </c>
      <c r="AB22" s="39">
        <v>110</v>
      </c>
      <c r="AC22" s="39">
        <v>125</v>
      </c>
      <c r="AD22" s="39">
        <v>126</v>
      </c>
      <c r="AE22" s="39">
        <v>84</v>
      </c>
      <c r="AF22" s="39">
        <v>78</v>
      </c>
      <c r="AG22" s="39">
        <v>120</v>
      </c>
      <c r="AH22" s="39">
        <v>108</v>
      </c>
      <c r="AI22" s="39">
        <v>83</v>
      </c>
      <c r="AJ22" s="39">
        <v>134</v>
      </c>
      <c r="AK22" s="39">
        <v>130</v>
      </c>
      <c r="AL22" s="39">
        <v>90</v>
      </c>
      <c r="AM22" s="39">
        <v>67</v>
      </c>
      <c r="AN22" s="39">
        <v>129</v>
      </c>
      <c r="AO22" s="39">
        <v>113</v>
      </c>
      <c r="AP22" s="39">
        <v>100</v>
      </c>
      <c r="AQ22" s="39">
        <v>154</v>
      </c>
      <c r="AR22" s="39">
        <v>145</v>
      </c>
      <c r="AS22" s="39">
        <v>133</v>
      </c>
      <c r="AT22" s="39">
        <v>121</v>
      </c>
      <c r="AU22" s="39">
        <v>168</v>
      </c>
      <c r="AV22" s="39">
        <v>196</v>
      </c>
      <c r="AW22" s="39">
        <v>188</v>
      </c>
      <c r="AX22" s="35"/>
    </row>
    <row r="23" spans="1:50" ht="26.25" customHeight="1" x14ac:dyDescent="0.2">
      <c r="A23" s="78"/>
      <c r="B23" s="89">
        <v>12</v>
      </c>
      <c r="C23" s="90" t="s">
        <v>60</v>
      </c>
      <c r="D23" s="90" t="s">
        <v>61</v>
      </c>
      <c r="E23" s="84" t="s">
        <v>17</v>
      </c>
      <c r="F23" s="84" t="s">
        <v>18</v>
      </c>
      <c r="G23" s="84" t="s">
        <v>62</v>
      </c>
      <c r="H23" s="91" t="s">
        <v>63</v>
      </c>
      <c r="I23" s="91"/>
      <c r="J23" s="91"/>
      <c r="K23" s="91"/>
      <c r="L23" s="91"/>
      <c r="M23" s="91"/>
      <c r="N23" s="91"/>
      <c r="O23" s="91"/>
      <c r="P23" s="91"/>
      <c r="Q23" s="58">
        <v>80</v>
      </c>
      <c r="R23" s="58">
        <v>140</v>
      </c>
      <c r="S23" s="58">
        <v>300</v>
      </c>
      <c r="T23" s="58">
        <v>51</v>
      </c>
      <c r="U23" s="34">
        <v>55</v>
      </c>
      <c r="V23" s="34">
        <v>350</v>
      </c>
      <c r="W23" s="58">
        <v>163</v>
      </c>
      <c r="X23" s="34">
        <v>280</v>
      </c>
      <c r="Y23" s="34">
        <v>271</v>
      </c>
      <c r="Z23" s="58">
        <v>231</v>
      </c>
      <c r="AA23" s="34">
        <v>284</v>
      </c>
      <c r="AB23" s="34">
        <v>58</v>
      </c>
      <c r="AC23" s="58">
        <v>250</v>
      </c>
      <c r="AD23" s="34">
        <v>104</v>
      </c>
      <c r="AE23" s="59">
        <v>208</v>
      </c>
      <c r="AF23" s="58">
        <v>275</v>
      </c>
      <c r="AG23" s="34">
        <v>240</v>
      </c>
      <c r="AH23" s="34">
        <v>210</v>
      </c>
      <c r="AI23" s="34">
        <v>228</v>
      </c>
      <c r="AJ23" s="58">
        <v>293</v>
      </c>
      <c r="AK23" s="34">
        <v>197</v>
      </c>
      <c r="AL23" s="34">
        <v>261</v>
      </c>
      <c r="AM23" s="58">
        <v>231</v>
      </c>
      <c r="AN23" s="34">
        <v>284</v>
      </c>
      <c r="AO23" s="58">
        <v>215</v>
      </c>
      <c r="AP23" s="34">
        <v>286</v>
      </c>
      <c r="AQ23" s="34">
        <v>143</v>
      </c>
      <c r="AR23" s="34">
        <v>280</v>
      </c>
      <c r="AS23" s="34">
        <v>217</v>
      </c>
      <c r="AT23" s="34">
        <v>247</v>
      </c>
      <c r="AU23" s="34">
        <v>291</v>
      </c>
      <c r="AV23" s="34">
        <v>247</v>
      </c>
      <c r="AW23" s="34">
        <v>157</v>
      </c>
      <c r="AX23" s="86"/>
    </row>
    <row r="24" spans="1:50" ht="15.75" customHeight="1" x14ac:dyDescent="0.2">
      <c r="A24" s="78"/>
      <c r="B24" s="89"/>
      <c r="C24" s="90"/>
      <c r="D24" s="90"/>
      <c r="E24" s="84"/>
      <c r="F24" s="84"/>
      <c r="G24" s="84"/>
      <c r="H24" s="91" t="s">
        <v>64</v>
      </c>
      <c r="I24" s="91"/>
      <c r="J24" s="91"/>
      <c r="K24" s="91"/>
      <c r="L24" s="91"/>
      <c r="M24" s="91"/>
      <c r="N24" s="91"/>
      <c r="O24" s="91"/>
      <c r="P24" s="91"/>
      <c r="Q24" s="58">
        <v>98</v>
      </c>
      <c r="R24" s="58">
        <v>115</v>
      </c>
      <c r="S24" s="58">
        <v>291</v>
      </c>
      <c r="T24" s="58">
        <v>36</v>
      </c>
      <c r="U24" s="34">
        <v>104</v>
      </c>
      <c r="V24" s="34">
        <v>159</v>
      </c>
      <c r="W24" s="58">
        <v>182</v>
      </c>
      <c r="X24" s="34">
        <v>290</v>
      </c>
      <c r="Y24" s="34">
        <v>195</v>
      </c>
      <c r="Z24" s="58">
        <v>282</v>
      </c>
      <c r="AA24" s="34">
        <v>286</v>
      </c>
      <c r="AB24" s="34">
        <v>154</v>
      </c>
      <c r="AC24" s="58">
        <v>164</v>
      </c>
      <c r="AD24" s="34">
        <v>218</v>
      </c>
      <c r="AE24" s="59">
        <v>211</v>
      </c>
      <c r="AF24" s="58">
        <v>258</v>
      </c>
      <c r="AG24" s="34">
        <v>196</v>
      </c>
      <c r="AH24" s="34">
        <v>244</v>
      </c>
      <c r="AI24" s="34">
        <v>215</v>
      </c>
      <c r="AJ24" s="58">
        <v>380</v>
      </c>
      <c r="AK24" s="34">
        <v>185</v>
      </c>
      <c r="AL24" s="34">
        <v>242</v>
      </c>
      <c r="AM24" s="58">
        <v>282</v>
      </c>
      <c r="AN24" s="34">
        <v>286</v>
      </c>
      <c r="AO24" s="58">
        <v>190</v>
      </c>
      <c r="AP24" s="34">
        <v>267</v>
      </c>
      <c r="AQ24" s="34">
        <v>182</v>
      </c>
      <c r="AR24" s="34">
        <v>272</v>
      </c>
      <c r="AS24" s="34">
        <v>155</v>
      </c>
      <c r="AT24" s="34">
        <v>162</v>
      </c>
      <c r="AU24" s="34">
        <v>347</v>
      </c>
      <c r="AV24" s="34">
        <v>369</v>
      </c>
      <c r="AW24" s="34">
        <v>211</v>
      </c>
      <c r="AX24" s="86"/>
    </row>
    <row r="25" spans="1:50" ht="15.75" customHeight="1" x14ac:dyDescent="0.2">
      <c r="A25" s="78"/>
      <c r="B25" s="89"/>
      <c r="C25" s="90"/>
      <c r="D25" s="90"/>
      <c r="E25" s="84"/>
      <c r="F25" s="84"/>
      <c r="G25" s="84"/>
      <c r="H25" s="91" t="s">
        <v>65</v>
      </c>
      <c r="I25" s="91"/>
      <c r="J25" s="91"/>
      <c r="K25" s="91"/>
      <c r="L25" s="91"/>
      <c r="M25" s="91"/>
      <c r="N25" s="91"/>
      <c r="O25" s="91"/>
      <c r="P25" s="91"/>
      <c r="Q25" s="58">
        <v>100</v>
      </c>
      <c r="R25" s="58">
        <v>138</v>
      </c>
      <c r="S25" s="58">
        <v>295</v>
      </c>
      <c r="T25" s="58">
        <v>121</v>
      </c>
      <c r="U25" s="34">
        <v>187</v>
      </c>
      <c r="V25" s="34">
        <v>372</v>
      </c>
      <c r="W25" s="58">
        <v>291</v>
      </c>
      <c r="X25" s="34">
        <v>318</v>
      </c>
      <c r="Y25" s="34">
        <v>414</v>
      </c>
      <c r="Z25" s="58">
        <v>288</v>
      </c>
      <c r="AA25" s="34">
        <v>324</v>
      </c>
      <c r="AB25" s="34">
        <v>313</v>
      </c>
      <c r="AC25" s="58">
        <v>269</v>
      </c>
      <c r="AD25" s="34">
        <v>280</v>
      </c>
      <c r="AE25" s="59">
        <v>310</v>
      </c>
      <c r="AF25" s="58">
        <v>344</v>
      </c>
      <c r="AG25" s="34">
        <v>298</v>
      </c>
      <c r="AH25" s="34">
        <v>253</v>
      </c>
      <c r="AI25" s="34">
        <v>244</v>
      </c>
      <c r="AJ25" s="58">
        <v>235</v>
      </c>
      <c r="AK25" s="34">
        <v>188</v>
      </c>
      <c r="AL25" s="34">
        <v>296</v>
      </c>
      <c r="AM25" s="58">
        <v>288</v>
      </c>
      <c r="AN25" s="34">
        <v>324</v>
      </c>
      <c r="AO25" s="58">
        <v>185</v>
      </c>
      <c r="AP25" s="34">
        <v>344</v>
      </c>
      <c r="AQ25" s="34">
        <v>325</v>
      </c>
      <c r="AR25" s="34">
        <v>231</v>
      </c>
      <c r="AS25" s="34">
        <v>279</v>
      </c>
      <c r="AT25" s="34">
        <v>360</v>
      </c>
      <c r="AU25" s="34">
        <v>385</v>
      </c>
      <c r="AV25" s="34">
        <v>371</v>
      </c>
      <c r="AW25" s="34">
        <v>217</v>
      </c>
      <c r="AX25" s="86"/>
    </row>
    <row r="26" spans="1:50" ht="15.75" customHeight="1" x14ac:dyDescent="0.2">
      <c r="A26" s="78"/>
      <c r="B26" s="89"/>
      <c r="C26" s="90"/>
      <c r="D26" s="90"/>
      <c r="E26" s="84"/>
      <c r="F26" s="84"/>
      <c r="G26" s="84"/>
      <c r="H26" s="91" t="s">
        <v>66</v>
      </c>
      <c r="I26" s="91"/>
      <c r="J26" s="91"/>
      <c r="K26" s="91"/>
      <c r="L26" s="91"/>
      <c r="M26" s="91"/>
      <c r="N26" s="91"/>
      <c r="O26" s="91"/>
      <c r="P26" s="91"/>
      <c r="Q26" s="58">
        <v>98</v>
      </c>
      <c r="R26" s="58">
        <v>120</v>
      </c>
      <c r="S26" s="58">
        <v>297</v>
      </c>
      <c r="T26" s="58">
        <v>120</v>
      </c>
      <c r="U26" s="34">
        <v>171</v>
      </c>
      <c r="V26" s="34">
        <v>207</v>
      </c>
      <c r="W26" s="58">
        <v>255</v>
      </c>
      <c r="X26" s="34">
        <v>184</v>
      </c>
      <c r="Y26" s="34">
        <v>215</v>
      </c>
      <c r="Z26" s="58">
        <v>260</v>
      </c>
      <c r="AA26" s="34">
        <v>248</v>
      </c>
      <c r="AB26" s="34">
        <v>215</v>
      </c>
      <c r="AC26" s="58">
        <v>236</v>
      </c>
      <c r="AD26" s="34">
        <v>192</v>
      </c>
      <c r="AE26" s="59">
        <v>214</v>
      </c>
      <c r="AF26" s="58">
        <v>224</v>
      </c>
      <c r="AG26" s="34">
        <v>230</v>
      </c>
      <c r="AH26" s="34">
        <v>185</v>
      </c>
      <c r="AI26" s="34">
        <v>185</v>
      </c>
      <c r="AJ26" s="58">
        <v>341</v>
      </c>
      <c r="AK26" s="34">
        <v>125</v>
      </c>
      <c r="AL26" s="34">
        <v>279</v>
      </c>
      <c r="AM26" s="58">
        <v>260</v>
      </c>
      <c r="AN26" s="34">
        <v>248</v>
      </c>
      <c r="AO26" s="58">
        <v>245</v>
      </c>
      <c r="AP26" s="34">
        <v>318</v>
      </c>
      <c r="AQ26" s="34">
        <v>322</v>
      </c>
      <c r="AR26" s="34">
        <v>390</v>
      </c>
      <c r="AS26" s="34">
        <v>238</v>
      </c>
      <c r="AT26" s="34">
        <v>372</v>
      </c>
      <c r="AU26" s="34">
        <v>313</v>
      </c>
      <c r="AV26" s="34">
        <v>328</v>
      </c>
      <c r="AW26" s="34">
        <v>195</v>
      </c>
      <c r="AX26" s="35"/>
    </row>
    <row r="27" spans="1:50" ht="15.75" customHeight="1" x14ac:dyDescent="0.2">
      <c r="A27" s="78"/>
      <c r="B27" s="89"/>
      <c r="C27" s="90"/>
      <c r="D27" s="90"/>
      <c r="E27" s="84"/>
      <c r="F27" s="84"/>
      <c r="G27" s="84"/>
      <c r="H27" s="91" t="s">
        <v>67</v>
      </c>
      <c r="I27" s="91"/>
      <c r="J27" s="91"/>
      <c r="K27" s="91"/>
      <c r="L27" s="91"/>
      <c r="M27" s="91"/>
      <c r="N27" s="91"/>
      <c r="O27" s="91"/>
      <c r="P27" s="91"/>
      <c r="Q27" s="60"/>
      <c r="R27" s="61"/>
      <c r="S27" s="61"/>
      <c r="T27" s="58"/>
      <c r="U27" s="34">
        <v>71</v>
      </c>
      <c r="V27" s="34">
        <v>150</v>
      </c>
      <c r="W27" s="58">
        <v>215</v>
      </c>
      <c r="X27" s="34">
        <v>250</v>
      </c>
      <c r="Y27" s="34">
        <v>179</v>
      </c>
      <c r="Z27" s="58">
        <v>214</v>
      </c>
      <c r="AA27" s="34">
        <v>274</v>
      </c>
      <c r="AB27" s="34">
        <v>178</v>
      </c>
      <c r="AC27" s="58">
        <v>195</v>
      </c>
      <c r="AD27" s="34">
        <v>137</v>
      </c>
      <c r="AE27" s="59">
        <v>260</v>
      </c>
      <c r="AF27" s="58">
        <v>241</v>
      </c>
      <c r="AG27" s="34">
        <v>146</v>
      </c>
      <c r="AH27" s="34">
        <v>151</v>
      </c>
      <c r="AI27" s="34">
        <v>181</v>
      </c>
      <c r="AJ27" s="58">
        <v>295</v>
      </c>
      <c r="AK27" s="34">
        <v>154</v>
      </c>
      <c r="AL27" s="34">
        <v>184</v>
      </c>
      <c r="AM27" s="58">
        <v>214</v>
      </c>
      <c r="AN27" s="34">
        <v>274</v>
      </c>
      <c r="AO27" s="58">
        <v>224</v>
      </c>
      <c r="AP27" s="34">
        <v>251</v>
      </c>
      <c r="AQ27" s="34">
        <v>245</v>
      </c>
      <c r="AR27" s="34">
        <v>269</v>
      </c>
      <c r="AS27" s="34">
        <v>247</v>
      </c>
      <c r="AT27" s="34">
        <v>271</v>
      </c>
      <c r="AU27" s="34">
        <v>302</v>
      </c>
      <c r="AV27" s="34">
        <v>470</v>
      </c>
      <c r="AW27" s="34">
        <v>198</v>
      </c>
      <c r="AX27" s="35"/>
    </row>
    <row r="28" spans="1:50" ht="15.75" customHeight="1" x14ac:dyDescent="0.2">
      <c r="A28" s="78"/>
      <c r="B28" s="89"/>
      <c r="C28" s="90"/>
      <c r="D28" s="90"/>
      <c r="E28" s="84"/>
      <c r="F28" s="84"/>
      <c r="G28" s="84"/>
      <c r="H28" s="91" t="s">
        <v>68</v>
      </c>
      <c r="I28" s="91"/>
      <c r="J28" s="91"/>
      <c r="K28" s="91"/>
      <c r="L28" s="91"/>
      <c r="M28" s="91"/>
      <c r="N28" s="91"/>
      <c r="O28" s="91"/>
      <c r="P28" s="91"/>
      <c r="Q28" s="60"/>
      <c r="R28" s="61"/>
      <c r="S28" s="61"/>
      <c r="T28" s="58"/>
      <c r="U28" s="34">
        <v>103</v>
      </c>
      <c r="V28" s="34">
        <v>256</v>
      </c>
      <c r="W28" s="58">
        <v>273</v>
      </c>
      <c r="X28" s="34">
        <v>349</v>
      </c>
      <c r="Y28" s="34">
        <v>271</v>
      </c>
      <c r="Z28" s="58">
        <v>249</v>
      </c>
      <c r="AA28" s="34">
        <v>358</v>
      </c>
      <c r="AB28" s="34">
        <v>190</v>
      </c>
      <c r="AC28" s="58">
        <v>238</v>
      </c>
      <c r="AD28" s="34">
        <v>189</v>
      </c>
      <c r="AE28" s="59">
        <v>286</v>
      </c>
      <c r="AF28" s="58">
        <v>287</v>
      </c>
      <c r="AG28" s="34">
        <v>212</v>
      </c>
      <c r="AH28" s="34">
        <v>234</v>
      </c>
      <c r="AI28" s="34">
        <v>216</v>
      </c>
      <c r="AJ28" s="58">
        <v>256</v>
      </c>
      <c r="AK28" s="34">
        <v>140</v>
      </c>
      <c r="AL28" s="34">
        <v>246</v>
      </c>
      <c r="AM28" s="58">
        <v>249</v>
      </c>
      <c r="AN28" s="34">
        <v>358</v>
      </c>
      <c r="AO28" s="58">
        <v>233</v>
      </c>
      <c r="AP28" s="34">
        <v>323</v>
      </c>
      <c r="AQ28" s="34">
        <v>282</v>
      </c>
      <c r="AR28" s="34">
        <v>369</v>
      </c>
      <c r="AS28" s="34">
        <v>267</v>
      </c>
      <c r="AT28" s="34">
        <v>295</v>
      </c>
      <c r="AU28" s="34">
        <v>282</v>
      </c>
      <c r="AV28" s="34">
        <v>340</v>
      </c>
      <c r="AW28" s="34">
        <v>188</v>
      </c>
      <c r="AX28" s="35"/>
    </row>
    <row r="29" spans="1:50" ht="22.5" customHeight="1" x14ac:dyDescent="0.2">
      <c r="A29" s="78"/>
      <c r="B29" s="89"/>
      <c r="C29" s="90"/>
      <c r="D29" s="90"/>
      <c r="E29" s="84"/>
      <c r="F29" s="84"/>
      <c r="G29" s="84"/>
      <c r="H29" s="91" t="s">
        <v>69</v>
      </c>
      <c r="I29" s="91"/>
      <c r="J29" s="91"/>
      <c r="K29" s="91"/>
      <c r="L29" s="91"/>
      <c r="M29" s="91"/>
      <c r="N29" s="91"/>
      <c r="O29" s="91"/>
      <c r="P29" s="91"/>
      <c r="Q29" s="60"/>
      <c r="R29" s="61"/>
      <c r="S29" s="61"/>
      <c r="T29" s="58"/>
      <c r="U29" s="34">
        <v>296</v>
      </c>
      <c r="V29" s="34">
        <v>399</v>
      </c>
      <c r="W29" s="58">
        <v>292</v>
      </c>
      <c r="X29" s="34">
        <v>301</v>
      </c>
      <c r="Y29" s="34">
        <v>344</v>
      </c>
      <c r="Z29" s="58">
        <v>341</v>
      </c>
      <c r="AA29" s="34">
        <v>362</v>
      </c>
      <c r="AB29" s="34">
        <v>205</v>
      </c>
      <c r="AC29" s="58">
        <v>225</v>
      </c>
      <c r="AD29" s="34">
        <v>192</v>
      </c>
      <c r="AE29" s="59">
        <v>189</v>
      </c>
      <c r="AF29" s="58">
        <v>303</v>
      </c>
      <c r="AG29" s="34">
        <v>219</v>
      </c>
      <c r="AH29" s="34">
        <v>192</v>
      </c>
      <c r="AI29" s="34">
        <v>286</v>
      </c>
      <c r="AJ29" s="58">
        <v>335</v>
      </c>
      <c r="AK29" s="34">
        <v>165</v>
      </c>
      <c r="AL29" s="34">
        <v>328</v>
      </c>
      <c r="AM29" s="58">
        <v>341</v>
      </c>
      <c r="AN29" s="34">
        <v>362</v>
      </c>
      <c r="AO29" s="58">
        <v>298</v>
      </c>
      <c r="AP29" s="34">
        <v>374</v>
      </c>
      <c r="AQ29" s="34">
        <v>323</v>
      </c>
      <c r="AR29" s="34">
        <v>378</v>
      </c>
      <c r="AS29" s="34">
        <v>270</v>
      </c>
      <c r="AT29" s="34">
        <v>269</v>
      </c>
      <c r="AU29" s="34">
        <v>366</v>
      </c>
      <c r="AV29" s="34">
        <v>265</v>
      </c>
      <c r="AW29" s="34">
        <v>194</v>
      </c>
      <c r="AX29" s="35"/>
    </row>
    <row r="30" spans="1:50" ht="32.25" customHeight="1" x14ac:dyDescent="0.2">
      <c r="A30" s="78"/>
      <c r="B30" s="92">
        <v>13</v>
      </c>
      <c r="C30" s="88" t="s">
        <v>70</v>
      </c>
      <c r="D30" s="92" t="s">
        <v>71</v>
      </c>
      <c r="E30" s="84" t="s">
        <v>17</v>
      </c>
      <c r="F30" s="84" t="s">
        <v>18</v>
      </c>
      <c r="G30" s="84" t="s">
        <v>45</v>
      </c>
      <c r="H30" s="14" t="s">
        <v>23</v>
      </c>
      <c r="I30" s="24">
        <v>0.95</v>
      </c>
      <c r="J30" s="25">
        <f>I30</f>
        <v>0.95</v>
      </c>
      <c r="K30" s="17" t="s">
        <v>21</v>
      </c>
      <c r="L30" s="17" t="s">
        <v>22</v>
      </c>
      <c r="M30" s="17">
        <v>197</v>
      </c>
      <c r="N30" s="25">
        <f>P30</f>
        <v>1</v>
      </c>
      <c r="O30" s="22" t="s">
        <v>20</v>
      </c>
      <c r="P30" s="26">
        <v>1</v>
      </c>
      <c r="Q30" s="40">
        <f t="shared" ref="Q30:AM30" si="7">AVERAGE(Q31:Q37)</f>
        <v>0.51116938616938612</v>
      </c>
      <c r="R30" s="40">
        <f t="shared" si="7"/>
        <v>0.40969696969696967</v>
      </c>
      <c r="S30" s="40">
        <f t="shared" si="7"/>
        <v>0.9187121212121212</v>
      </c>
      <c r="T30" s="40">
        <f t="shared" si="7"/>
        <v>0.31238095238095237</v>
      </c>
      <c r="U30" s="40">
        <f t="shared" si="7"/>
        <v>0.86444444444444435</v>
      </c>
      <c r="V30" s="40">
        <f t="shared" si="7"/>
        <v>0.90661654135338343</v>
      </c>
      <c r="W30" s="40">
        <f t="shared" si="7"/>
        <v>0.90493386243386253</v>
      </c>
      <c r="X30" s="40">
        <f t="shared" si="7"/>
        <v>0.92918679204393495</v>
      </c>
      <c r="Y30" s="40">
        <f t="shared" si="7"/>
        <v>1.4390433376147662</v>
      </c>
      <c r="Z30" s="40">
        <f t="shared" si="7"/>
        <v>1.3315847644419072</v>
      </c>
      <c r="AA30" s="40">
        <f t="shared" si="7"/>
        <v>1.4277701336945035</v>
      </c>
      <c r="AB30" s="40">
        <f t="shared" si="7"/>
        <v>0.92470106521830664</v>
      </c>
      <c r="AC30" s="40">
        <f t="shared" si="7"/>
        <v>1.0183646792050154</v>
      </c>
      <c r="AD30" s="40">
        <f t="shared" si="7"/>
        <v>1.4513811585240155</v>
      </c>
      <c r="AE30" s="40">
        <f t="shared" si="7"/>
        <v>0.90030562517404611</v>
      </c>
      <c r="AF30" s="40">
        <f t="shared" si="7"/>
        <v>1.1817594406183525</v>
      </c>
      <c r="AG30" s="40">
        <f t="shared" si="7"/>
        <v>0.85848329975264959</v>
      </c>
      <c r="AH30" s="40">
        <f t="shared" si="7"/>
        <v>1.0081143646269697</v>
      </c>
      <c r="AI30" s="40">
        <f t="shared" si="7"/>
        <v>1.0687136672850956</v>
      </c>
      <c r="AJ30" s="40">
        <f t="shared" si="7"/>
        <v>1.2546405228758171</v>
      </c>
      <c r="AK30" s="40">
        <f t="shared" si="7"/>
        <v>1.0669222840651413</v>
      </c>
      <c r="AL30" s="40">
        <f t="shared" si="7"/>
        <v>1.2810116867259722</v>
      </c>
      <c r="AM30" s="40">
        <f t="shared" si="7"/>
        <v>1.3315847644419072</v>
      </c>
      <c r="AN30" s="40">
        <v>1.4277701336944999</v>
      </c>
      <c r="AO30" s="40">
        <f t="shared" ref="AO30:AW30" si="8">AVERAGE(AO31:AO37)</f>
        <v>1.4601154401154399</v>
      </c>
      <c r="AP30" s="40">
        <f t="shared" si="8"/>
        <v>1.2959731670445955</v>
      </c>
      <c r="AQ30" s="40">
        <f t="shared" si="8"/>
        <v>1.1679325576384401</v>
      </c>
      <c r="AR30" s="40">
        <f t="shared" si="8"/>
        <v>1.2941843404028277</v>
      </c>
      <c r="AS30" s="40">
        <f t="shared" si="8"/>
        <v>1.2972127872127872</v>
      </c>
      <c r="AT30" s="40">
        <f t="shared" si="8"/>
        <v>1.4654819503558996</v>
      </c>
      <c r="AU30" s="40">
        <f t="shared" si="8"/>
        <v>1.3408341114223468</v>
      </c>
      <c r="AV30" s="40">
        <f t="shared" si="8"/>
        <v>1.1881892230576441</v>
      </c>
      <c r="AW30" s="40">
        <f t="shared" si="8"/>
        <v>1.0770296370296371</v>
      </c>
      <c r="AX30" s="41"/>
    </row>
    <row r="31" spans="1:50" ht="29.25" customHeight="1" x14ac:dyDescent="0.2">
      <c r="A31" s="78"/>
      <c r="B31" s="92"/>
      <c r="C31" s="88"/>
      <c r="D31" s="92"/>
      <c r="E31" s="84"/>
      <c r="F31" s="84"/>
      <c r="G31" s="84"/>
      <c r="H31" s="93" t="s">
        <v>63</v>
      </c>
      <c r="I31" s="93"/>
      <c r="J31" s="93"/>
      <c r="K31" s="93"/>
      <c r="L31" s="93"/>
      <c r="M31" s="93"/>
      <c r="N31" s="93"/>
      <c r="O31" s="93"/>
      <c r="P31" s="93"/>
      <c r="Q31" s="40">
        <f>(Q23/(($Q$57-Q58)*$L$58))</f>
        <v>0.48484848484848486</v>
      </c>
      <c r="R31" s="40">
        <f t="shared" ref="R31:Y34" si="9">(R23/((R$57-R58)*$L58))</f>
        <v>0.46666666666666667</v>
      </c>
      <c r="S31" s="40">
        <f t="shared" si="9"/>
        <v>0.90909090909090906</v>
      </c>
      <c r="T31" s="40">
        <f t="shared" si="9"/>
        <v>0.34</v>
      </c>
      <c r="U31" s="40">
        <f t="shared" si="9"/>
        <v>0.33333333333333331</v>
      </c>
      <c r="V31" s="40">
        <f t="shared" si="9"/>
        <v>1.1666666666666667</v>
      </c>
      <c r="W31" s="40">
        <f t="shared" si="9"/>
        <v>0.60370370370370374</v>
      </c>
      <c r="X31" s="40">
        <f t="shared" si="9"/>
        <v>0.88888888888888884</v>
      </c>
      <c r="Y31" s="40">
        <f t="shared" si="9"/>
        <v>1.2904761904761906</v>
      </c>
      <c r="Z31" s="40">
        <f t="shared" ref="Z31:AW31" si="10">(Z23/((Z57-Z58)*$L$58))</f>
        <v>1.2833333333333334</v>
      </c>
      <c r="AA31" s="40">
        <f t="shared" si="10"/>
        <v>1.1137254901960785</v>
      </c>
      <c r="AB31" s="40">
        <f t="shared" si="10"/>
        <v>0.32222222222222224</v>
      </c>
      <c r="AC31" s="40">
        <f t="shared" si="10"/>
        <v>1.1111111111111112</v>
      </c>
      <c r="AD31" s="40">
        <f t="shared" si="10"/>
        <v>0.99047619047619051</v>
      </c>
      <c r="AE31" s="40">
        <f t="shared" si="10"/>
        <v>0.72982456140350882</v>
      </c>
      <c r="AF31" s="40">
        <f t="shared" si="10"/>
        <v>1.0784313725490196</v>
      </c>
      <c r="AG31" s="40">
        <f t="shared" si="10"/>
        <v>0.94117647058823528</v>
      </c>
      <c r="AH31" s="40">
        <f t="shared" si="10"/>
        <v>0.875</v>
      </c>
      <c r="AI31" s="40">
        <f t="shared" si="10"/>
        <v>1.2666666666666666</v>
      </c>
      <c r="AJ31" s="40">
        <f t="shared" si="10"/>
        <v>1.3022222222222222</v>
      </c>
      <c r="AK31" s="40">
        <f t="shared" si="10"/>
        <v>1.3133333333333332</v>
      </c>
      <c r="AL31" s="40">
        <f t="shared" si="10"/>
        <v>1.2428571428571429</v>
      </c>
      <c r="AM31" s="40">
        <f t="shared" si="10"/>
        <v>1.2833333333333334</v>
      </c>
      <c r="AN31" s="40">
        <f t="shared" si="10"/>
        <v>1.1137254901960785</v>
      </c>
      <c r="AO31" s="40">
        <f t="shared" si="10"/>
        <v>1.303030303030303</v>
      </c>
      <c r="AP31" s="40">
        <f t="shared" si="10"/>
        <v>1.1555555555555554</v>
      </c>
      <c r="AQ31" s="40">
        <f t="shared" si="10"/>
        <v>0.7944444444444444</v>
      </c>
      <c r="AR31" s="40">
        <f t="shared" si="10"/>
        <v>1.0980392156862746</v>
      </c>
      <c r="AS31" s="40">
        <f t="shared" si="10"/>
        <v>1.3151515151515152</v>
      </c>
      <c r="AT31" s="40">
        <f t="shared" si="10"/>
        <v>1.2666666666666666</v>
      </c>
      <c r="AU31" s="40">
        <f t="shared" si="10"/>
        <v>1.1411764705882352</v>
      </c>
      <c r="AV31" s="40">
        <f t="shared" si="10"/>
        <v>0.82333333333333336</v>
      </c>
      <c r="AW31" s="40">
        <f t="shared" si="10"/>
        <v>0.95151515151515154</v>
      </c>
      <c r="AX31" s="42"/>
    </row>
    <row r="32" spans="1:50" ht="25.5" customHeight="1" x14ac:dyDescent="0.2">
      <c r="A32" s="78"/>
      <c r="B32" s="92"/>
      <c r="C32" s="88"/>
      <c r="D32" s="92"/>
      <c r="E32" s="84"/>
      <c r="F32" s="84"/>
      <c r="G32" s="84"/>
      <c r="H32" s="93" t="s">
        <v>64</v>
      </c>
      <c r="I32" s="93"/>
      <c r="J32" s="93"/>
      <c r="K32" s="93"/>
      <c r="L32" s="93"/>
      <c r="M32" s="93"/>
      <c r="N32" s="93"/>
      <c r="O32" s="93"/>
      <c r="P32" s="93"/>
      <c r="Q32" s="40">
        <f>(Q24/(($Q$57-Q59)*$L59))</f>
        <v>0.5444444444444444</v>
      </c>
      <c r="R32" s="40">
        <f t="shared" si="9"/>
        <v>0.34848484848484851</v>
      </c>
      <c r="S32" s="40">
        <f t="shared" si="9"/>
        <v>0.88181818181818183</v>
      </c>
      <c r="T32" s="40">
        <f t="shared" si="9"/>
        <v>0.24</v>
      </c>
      <c r="U32" s="40">
        <f t="shared" si="9"/>
        <v>0.63030303030303025</v>
      </c>
      <c r="V32" s="40">
        <f t="shared" si="9"/>
        <v>0.53</v>
      </c>
      <c r="W32" s="40">
        <f t="shared" si="9"/>
        <v>0.69333333333333336</v>
      </c>
      <c r="X32" s="40">
        <f t="shared" si="9"/>
        <v>0.92063492063492058</v>
      </c>
      <c r="Y32" s="40">
        <f t="shared" si="9"/>
        <v>1.0833333333333333</v>
      </c>
      <c r="Z32" s="40">
        <f t="shared" ref="Z32:AW32" si="11">(Z24/((Z57-Z59)*$L$59))</f>
        <v>1.2533333333333334</v>
      </c>
      <c r="AA32" s="40">
        <f t="shared" si="11"/>
        <v>1.2711111111111111</v>
      </c>
      <c r="AB32" s="40">
        <f t="shared" si="11"/>
        <v>0.78974358974358971</v>
      </c>
      <c r="AC32" s="40">
        <f t="shared" si="11"/>
        <v>0.78095238095238095</v>
      </c>
      <c r="AD32" s="40">
        <f t="shared" si="11"/>
        <v>1.6148148148148149</v>
      </c>
      <c r="AE32" s="40">
        <f t="shared" si="11"/>
        <v>0.78148148148148144</v>
      </c>
      <c r="AF32" s="40">
        <f t="shared" si="11"/>
        <v>1.1466666666666667</v>
      </c>
      <c r="AG32" s="40">
        <f t="shared" si="11"/>
        <v>0.81666666666666665</v>
      </c>
      <c r="AH32" s="40">
        <f t="shared" si="11"/>
        <v>1.161904761904762</v>
      </c>
      <c r="AI32" s="40">
        <f t="shared" si="11"/>
        <v>0.89583333333333337</v>
      </c>
      <c r="AJ32" s="40">
        <f t="shared" si="11"/>
        <v>1.4901960784313726</v>
      </c>
      <c r="AK32" s="40">
        <f t="shared" si="11"/>
        <v>1.1212121212121211</v>
      </c>
      <c r="AL32" s="40">
        <f t="shared" si="11"/>
        <v>1.1523809523809523</v>
      </c>
      <c r="AM32" s="40">
        <f t="shared" si="11"/>
        <v>1.2533333333333334</v>
      </c>
      <c r="AN32" s="40">
        <f t="shared" si="11"/>
        <v>1.2711111111111111</v>
      </c>
      <c r="AO32" s="40">
        <f t="shared" si="11"/>
        <v>1.2666666666666666</v>
      </c>
      <c r="AP32" s="40">
        <f t="shared" si="11"/>
        <v>1.1125</v>
      </c>
      <c r="AQ32" s="40">
        <f t="shared" si="11"/>
        <v>0.93333333333333335</v>
      </c>
      <c r="AR32" s="40">
        <f t="shared" si="11"/>
        <v>1.2952380952380953</v>
      </c>
      <c r="AS32" s="40">
        <f t="shared" si="11"/>
        <v>0.79487179487179482</v>
      </c>
      <c r="AT32" s="40">
        <f t="shared" si="11"/>
        <v>0.9</v>
      </c>
      <c r="AU32" s="40">
        <f t="shared" si="11"/>
        <v>1.2851851851851852</v>
      </c>
      <c r="AV32" s="40">
        <f t="shared" si="11"/>
        <v>1.2947368421052632</v>
      </c>
      <c r="AW32" s="40">
        <f t="shared" si="11"/>
        <v>1.082051282051282</v>
      </c>
      <c r="AX32" s="42"/>
    </row>
    <row r="33" spans="1:50" ht="33.75" customHeight="1" x14ac:dyDescent="0.2">
      <c r="A33" s="78"/>
      <c r="B33" s="92"/>
      <c r="C33" s="88"/>
      <c r="D33" s="92"/>
      <c r="E33" s="84"/>
      <c r="F33" s="84"/>
      <c r="G33" s="84"/>
      <c r="H33" s="93" t="s">
        <v>65</v>
      </c>
      <c r="I33" s="93"/>
      <c r="J33" s="93"/>
      <c r="K33" s="93"/>
      <c r="L33" s="93"/>
      <c r="M33" s="93"/>
      <c r="N33" s="93"/>
      <c r="O33" s="93"/>
      <c r="P33" s="93"/>
      <c r="Q33" s="40">
        <f>(Q25/(($Q$57-Q60)*$L60))</f>
        <v>0.51282051282051277</v>
      </c>
      <c r="R33" s="40">
        <f t="shared" si="9"/>
        <v>0.46</v>
      </c>
      <c r="S33" s="40">
        <f t="shared" si="9"/>
        <v>0.89393939393939392</v>
      </c>
      <c r="T33" s="40">
        <f t="shared" si="9"/>
        <v>0.80666666666666664</v>
      </c>
      <c r="U33" s="40">
        <f t="shared" si="9"/>
        <v>1.2466666666666666</v>
      </c>
      <c r="V33" s="40">
        <f t="shared" si="9"/>
        <v>1.24</v>
      </c>
      <c r="W33" s="40">
        <f t="shared" si="9"/>
        <v>1.0777777777777777</v>
      </c>
      <c r="X33" s="40">
        <f t="shared" si="9"/>
        <v>1.06</v>
      </c>
      <c r="Y33" s="40">
        <f t="shared" si="9"/>
        <v>2.1230769230769231</v>
      </c>
      <c r="Z33" s="40">
        <f t="shared" ref="Z33:AW33" si="12">(Z25/((Z57-Z60)*$L$60))</f>
        <v>1.476923076923077</v>
      </c>
      <c r="AA33" s="40">
        <f t="shared" si="12"/>
        <v>1.6615384615384616</v>
      </c>
      <c r="AB33" s="40">
        <f t="shared" si="12"/>
        <v>1.6051282051282052</v>
      </c>
      <c r="AC33" s="40">
        <f t="shared" si="12"/>
        <v>1.0549019607843138</v>
      </c>
      <c r="AD33" s="40">
        <f t="shared" si="12"/>
        <v>2.074074074074074</v>
      </c>
      <c r="AE33" s="40">
        <f t="shared" si="12"/>
        <v>1.2916666666666667</v>
      </c>
      <c r="AF33" s="40">
        <f t="shared" si="12"/>
        <v>1.638095238095238</v>
      </c>
      <c r="AG33" s="40">
        <f t="shared" si="12"/>
        <v>1.1037037037037036</v>
      </c>
      <c r="AH33" s="40">
        <f t="shared" si="12"/>
        <v>1.2974358974358975</v>
      </c>
      <c r="AI33" s="40">
        <f t="shared" si="12"/>
        <v>1.161904761904762</v>
      </c>
      <c r="AJ33" s="40">
        <f t="shared" si="12"/>
        <v>1.0444444444444445</v>
      </c>
      <c r="AK33" s="40">
        <f t="shared" si="12"/>
        <v>1.1393939393939394</v>
      </c>
      <c r="AL33" s="40">
        <f t="shared" si="12"/>
        <v>1.6444444444444444</v>
      </c>
      <c r="AM33" s="40">
        <f t="shared" si="12"/>
        <v>1.476923076923077</v>
      </c>
      <c r="AN33" s="40">
        <f t="shared" si="12"/>
        <v>1.6615384615384616</v>
      </c>
      <c r="AO33" s="40">
        <f t="shared" si="12"/>
        <v>1.2333333333333334</v>
      </c>
      <c r="AP33" s="40">
        <f t="shared" si="12"/>
        <v>1.528888888888889</v>
      </c>
      <c r="AQ33" s="40">
        <f t="shared" si="12"/>
        <v>1.4444444444444444</v>
      </c>
      <c r="AR33" s="40">
        <f t="shared" si="12"/>
        <v>1.4</v>
      </c>
      <c r="AS33" s="40">
        <f t="shared" si="12"/>
        <v>1.4307692307692308</v>
      </c>
      <c r="AT33" s="40">
        <f t="shared" si="12"/>
        <v>1.411764705882353</v>
      </c>
      <c r="AU33" s="40">
        <f t="shared" si="12"/>
        <v>1.5098039215686274</v>
      </c>
      <c r="AV33" s="40">
        <f t="shared" si="12"/>
        <v>1.3017543859649123</v>
      </c>
      <c r="AW33" s="40">
        <f t="shared" si="12"/>
        <v>1.4466666666666668</v>
      </c>
      <c r="AX33" s="42"/>
    </row>
    <row r="34" spans="1:50" ht="29.25" customHeight="1" x14ac:dyDescent="0.2">
      <c r="A34" s="78"/>
      <c r="B34" s="92"/>
      <c r="C34" s="88"/>
      <c r="D34" s="92"/>
      <c r="E34" s="84"/>
      <c r="F34" s="84"/>
      <c r="G34" s="84"/>
      <c r="H34" s="93" t="s">
        <v>66</v>
      </c>
      <c r="I34" s="93"/>
      <c r="J34" s="93"/>
      <c r="K34" s="93"/>
      <c r="L34" s="93"/>
      <c r="M34" s="93"/>
      <c r="N34" s="93"/>
      <c r="O34" s="93"/>
      <c r="P34" s="93"/>
      <c r="Q34" s="40">
        <f>(Q26/(($Q$57-Q61)*$L61))</f>
        <v>0.50256410256410255</v>
      </c>
      <c r="R34" s="40">
        <f t="shared" si="9"/>
        <v>0.36363636363636365</v>
      </c>
      <c r="S34" s="40">
        <f t="shared" si="9"/>
        <v>0.99</v>
      </c>
      <c r="T34" s="40">
        <f t="shared" si="9"/>
        <v>0.8</v>
      </c>
      <c r="U34" s="40">
        <f t="shared" si="9"/>
        <v>1.0363636363636364</v>
      </c>
      <c r="V34" s="40">
        <f t="shared" si="9"/>
        <v>0.72631578947368425</v>
      </c>
      <c r="W34" s="40">
        <f t="shared" si="9"/>
        <v>0.94444444444444442</v>
      </c>
      <c r="X34" s="40">
        <f t="shared" si="9"/>
        <v>0.62905982905982905</v>
      </c>
      <c r="Y34" s="40">
        <f t="shared" si="9"/>
        <v>1.1025641025641026</v>
      </c>
      <c r="Z34" s="40">
        <f t="shared" ref="Z34:AW34" si="13">(Z26/((Z57-Z61)*$L$61))</f>
        <v>1.1555555555555554</v>
      </c>
      <c r="AA34" s="40">
        <f t="shared" si="13"/>
        <v>1.3777777777777778</v>
      </c>
      <c r="AB34" s="40">
        <f t="shared" si="13"/>
        <v>0.9885057471264368</v>
      </c>
      <c r="AC34" s="40">
        <f t="shared" si="13"/>
        <v>1.1238095238095238</v>
      </c>
      <c r="AD34" s="40">
        <f t="shared" si="13"/>
        <v>1.1636363636363636</v>
      </c>
      <c r="AE34" s="40">
        <f t="shared" si="13"/>
        <v>0.89166666666666672</v>
      </c>
      <c r="AF34" s="40">
        <f t="shared" si="13"/>
        <v>1.4933333333333334</v>
      </c>
      <c r="AG34" s="40">
        <f t="shared" si="13"/>
        <v>1.0222222222222221</v>
      </c>
      <c r="AH34" s="40">
        <f t="shared" si="13"/>
        <v>0.72549019607843135</v>
      </c>
      <c r="AI34" s="40">
        <f t="shared" si="13"/>
        <v>0.82222222222222219</v>
      </c>
      <c r="AJ34" s="40">
        <f t="shared" si="13"/>
        <v>1.3372549019607842</v>
      </c>
      <c r="AK34" s="40">
        <f t="shared" si="13"/>
        <v>1.1904761904761905</v>
      </c>
      <c r="AL34" s="40">
        <f t="shared" si="13"/>
        <v>1.3285714285714285</v>
      </c>
      <c r="AM34" s="40">
        <f t="shared" si="13"/>
        <v>1.1555555555555554</v>
      </c>
      <c r="AN34" s="40">
        <f t="shared" si="13"/>
        <v>1.3777777777777778</v>
      </c>
      <c r="AO34" s="40">
        <f t="shared" si="13"/>
        <v>1.6333333333333333</v>
      </c>
      <c r="AP34" s="40">
        <f t="shared" si="13"/>
        <v>1.325</v>
      </c>
      <c r="AQ34" s="40">
        <f t="shared" si="13"/>
        <v>1.3416666666666666</v>
      </c>
      <c r="AR34" s="40">
        <f t="shared" si="13"/>
        <v>1.4444444444444444</v>
      </c>
      <c r="AS34" s="40">
        <f t="shared" si="13"/>
        <v>1.3222222222222222</v>
      </c>
      <c r="AT34" s="40">
        <f t="shared" si="13"/>
        <v>2.2545454545454544</v>
      </c>
      <c r="AU34" s="40">
        <f t="shared" si="13"/>
        <v>1.2274509803921569</v>
      </c>
      <c r="AV34" s="40">
        <f t="shared" si="13"/>
        <v>1.0933333333333333</v>
      </c>
      <c r="AW34" s="40">
        <f t="shared" si="13"/>
        <v>1</v>
      </c>
      <c r="AX34" s="42"/>
    </row>
    <row r="35" spans="1:50" ht="31.5" customHeight="1" x14ac:dyDescent="0.2">
      <c r="A35" s="78"/>
      <c r="B35" s="92"/>
      <c r="C35" s="88"/>
      <c r="D35" s="92"/>
      <c r="E35" s="84"/>
      <c r="F35" s="84"/>
      <c r="G35" s="84"/>
      <c r="H35" s="93" t="s">
        <v>67</v>
      </c>
      <c r="I35" s="93"/>
      <c r="J35" s="93"/>
      <c r="K35" s="93"/>
      <c r="L35" s="93"/>
      <c r="M35" s="93"/>
      <c r="N35" s="93"/>
      <c r="O35" s="93"/>
      <c r="P35" s="93"/>
      <c r="Q35" s="62"/>
      <c r="R35" s="62"/>
      <c r="S35" s="62"/>
      <c r="T35" s="40">
        <f t="shared" ref="T35:Y37" si="14">(T27/((T$57-T62)*$L62))</f>
        <v>0</v>
      </c>
      <c r="U35" s="40">
        <f t="shared" si="14"/>
        <v>0.47333333333333333</v>
      </c>
      <c r="V35" s="40">
        <f t="shared" si="14"/>
        <v>0.5</v>
      </c>
      <c r="W35" s="40">
        <f t="shared" si="14"/>
        <v>0.79629629629629628</v>
      </c>
      <c r="X35" s="40">
        <f t="shared" si="14"/>
        <v>0.75757575757575757</v>
      </c>
      <c r="Y35" s="40">
        <f t="shared" si="14"/>
        <v>1.1933333333333334</v>
      </c>
      <c r="Z35" s="40">
        <f t="shared" ref="Z35:AW35" si="15">(Z27/((Z57-Z62)*$L$62))</f>
        <v>1.019047619047619</v>
      </c>
      <c r="AA35" s="40">
        <f t="shared" si="15"/>
        <v>1.1416666666666666</v>
      </c>
      <c r="AB35" s="40">
        <f t="shared" si="15"/>
        <v>0.7416666666666667</v>
      </c>
      <c r="AC35" s="40">
        <f t="shared" si="15"/>
        <v>0.9285714285714286</v>
      </c>
      <c r="AD35" s="40">
        <f t="shared" si="15"/>
        <v>1.1416666666666666</v>
      </c>
      <c r="AE35" s="40">
        <f t="shared" si="15"/>
        <v>0.8666666666666667</v>
      </c>
      <c r="AF35" s="40">
        <f t="shared" si="15"/>
        <v>0.84561403508771926</v>
      </c>
      <c r="AG35" s="40">
        <f t="shared" si="15"/>
        <v>0.512280701754386</v>
      </c>
      <c r="AH35" s="40">
        <f t="shared" si="15"/>
        <v>0.71904761904761905</v>
      </c>
      <c r="AI35" s="40">
        <f t="shared" si="15"/>
        <v>0.75416666666666665</v>
      </c>
      <c r="AJ35" s="40">
        <f t="shared" si="15"/>
        <v>1.1568627450980393</v>
      </c>
      <c r="AK35" s="40">
        <f t="shared" si="15"/>
        <v>0.85555555555555551</v>
      </c>
      <c r="AL35" s="40">
        <f t="shared" si="15"/>
        <v>0.94358974358974357</v>
      </c>
      <c r="AM35" s="40">
        <f t="shared" si="15"/>
        <v>1.019047619047619</v>
      </c>
      <c r="AN35" s="40">
        <f t="shared" si="15"/>
        <v>1.1416666666666666</v>
      </c>
      <c r="AO35" s="40">
        <f t="shared" si="15"/>
        <v>1.2444444444444445</v>
      </c>
      <c r="AP35" s="40">
        <f t="shared" si="15"/>
        <v>1.1952380952380952</v>
      </c>
      <c r="AQ35" s="40">
        <f t="shared" si="15"/>
        <v>0.96078431372549022</v>
      </c>
      <c r="AR35" s="40">
        <f t="shared" si="15"/>
        <v>1.0549019607843138</v>
      </c>
      <c r="AS35" s="40">
        <f t="shared" si="15"/>
        <v>1.0977777777777777</v>
      </c>
      <c r="AT35" s="40">
        <f t="shared" si="15"/>
        <v>1.5055555555555555</v>
      </c>
      <c r="AU35" s="40">
        <f t="shared" si="15"/>
        <v>1.3422222222222222</v>
      </c>
      <c r="AV35" s="40">
        <f t="shared" si="15"/>
        <v>1.5666666666666667</v>
      </c>
      <c r="AW35" s="40">
        <f t="shared" si="15"/>
        <v>1.1000000000000001</v>
      </c>
      <c r="AX35" s="42"/>
    </row>
    <row r="36" spans="1:50" ht="27.75" customHeight="1" x14ac:dyDescent="0.2">
      <c r="A36" s="78"/>
      <c r="B36" s="92"/>
      <c r="C36" s="88"/>
      <c r="D36" s="92"/>
      <c r="E36" s="84"/>
      <c r="F36" s="84"/>
      <c r="G36" s="84"/>
      <c r="H36" s="93" t="s">
        <v>68</v>
      </c>
      <c r="I36" s="93"/>
      <c r="J36" s="93"/>
      <c r="K36" s="93"/>
      <c r="L36" s="93"/>
      <c r="M36" s="93"/>
      <c r="N36" s="93"/>
      <c r="O36" s="93"/>
      <c r="P36" s="93"/>
      <c r="Q36" s="62"/>
      <c r="R36" s="62"/>
      <c r="S36" s="62"/>
      <c r="T36" s="40">
        <f t="shared" si="14"/>
        <v>0</v>
      </c>
      <c r="U36" s="40">
        <f t="shared" si="14"/>
        <v>0.68666666666666665</v>
      </c>
      <c r="V36" s="40">
        <f t="shared" si="14"/>
        <v>0.85333333333333339</v>
      </c>
      <c r="W36" s="40">
        <f t="shared" si="14"/>
        <v>1.1375</v>
      </c>
      <c r="X36" s="40">
        <f t="shared" si="14"/>
        <v>1.2925925925925925</v>
      </c>
      <c r="Y36" s="40">
        <f t="shared" si="14"/>
        <v>1.6424242424242423</v>
      </c>
      <c r="Z36" s="40">
        <f t="shared" ref="Z36:AW36" si="16">(Z28/((Z57-Z63)*$L$63))</f>
        <v>1.509090909090909</v>
      </c>
      <c r="AA36" s="40">
        <f t="shared" si="16"/>
        <v>1.7047619047619047</v>
      </c>
      <c r="AB36" s="40">
        <f t="shared" si="16"/>
        <v>0.97435897435897434</v>
      </c>
      <c r="AC36" s="40">
        <f t="shared" si="16"/>
        <v>1.0577777777777777</v>
      </c>
      <c r="AD36" s="40">
        <f t="shared" si="16"/>
        <v>1.575</v>
      </c>
      <c r="AE36" s="40">
        <f t="shared" si="16"/>
        <v>0.95333333333333337</v>
      </c>
      <c r="AF36" s="40">
        <f t="shared" si="16"/>
        <v>1.0070175438596491</v>
      </c>
      <c r="AG36" s="40">
        <f t="shared" si="16"/>
        <v>0.8833333333333333</v>
      </c>
      <c r="AH36" s="40">
        <f t="shared" si="16"/>
        <v>1.1142857142857143</v>
      </c>
      <c r="AI36" s="40">
        <f t="shared" si="16"/>
        <v>1.3090909090909091</v>
      </c>
      <c r="AJ36" s="40">
        <f t="shared" si="16"/>
        <v>1.1377777777777778</v>
      </c>
      <c r="AK36" s="40">
        <f t="shared" si="16"/>
        <v>0.84848484848484851</v>
      </c>
      <c r="AL36" s="40">
        <f t="shared" si="16"/>
        <v>1.0933333333333333</v>
      </c>
      <c r="AM36" s="40">
        <f t="shared" si="16"/>
        <v>1.509090909090909</v>
      </c>
      <c r="AN36" s="40">
        <f t="shared" si="16"/>
        <v>1.7047619047619047</v>
      </c>
      <c r="AO36" s="40">
        <f t="shared" si="16"/>
        <v>1.5533333333333332</v>
      </c>
      <c r="AP36" s="40">
        <f t="shared" si="16"/>
        <v>1.1962962962962962</v>
      </c>
      <c r="AQ36" s="40">
        <f t="shared" si="16"/>
        <v>1.0444444444444445</v>
      </c>
      <c r="AR36" s="40">
        <f t="shared" si="16"/>
        <v>1.3666666666666667</v>
      </c>
      <c r="AS36" s="40">
        <f t="shared" si="16"/>
        <v>1.4833333333333334</v>
      </c>
      <c r="AT36" s="40">
        <f t="shared" si="16"/>
        <v>1.6388888888888888</v>
      </c>
      <c r="AU36" s="40">
        <f t="shared" si="16"/>
        <v>1.2533333333333334</v>
      </c>
      <c r="AV36" s="40">
        <f t="shared" si="16"/>
        <v>1.1333333333333333</v>
      </c>
      <c r="AW36" s="40">
        <f t="shared" si="16"/>
        <v>0.96410256410256412</v>
      </c>
      <c r="AX36" s="42"/>
    </row>
    <row r="37" spans="1:50" ht="30" customHeight="1" x14ac:dyDescent="0.2">
      <c r="A37" s="78"/>
      <c r="B37" s="92"/>
      <c r="C37" s="88"/>
      <c r="D37" s="92"/>
      <c r="E37" s="84"/>
      <c r="F37" s="84"/>
      <c r="G37" s="84"/>
      <c r="H37" s="93" t="s">
        <v>69</v>
      </c>
      <c r="I37" s="93"/>
      <c r="J37" s="93"/>
      <c r="K37" s="93"/>
      <c r="L37" s="93"/>
      <c r="M37" s="93"/>
      <c r="N37" s="93"/>
      <c r="O37" s="93"/>
      <c r="P37" s="93"/>
      <c r="Q37" s="62"/>
      <c r="R37" s="62"/>
      <c r="S37" s="62"/>
      <c r="T37" s="40">
        <f t="shared" si="14"/>
        <v>0</v>
      </c>
      <c r="U37" s="40">
        <f t="shared" si="14"/>
        <v>1.6444444444444444</v>
      </c>
      <c r="V37" s="40">
        <f t="shared" si="14"/>
        <v>1.33</v>
      </c>
      <c r="W37" s="40">
        <f t="shared" si="14"/>
        <v>1.0814814814814815</v>
      </c>
      <c r="X37" s="40">
        <f t="shared" si="14"/>
        <v>0.9555555555555556</v>
      </c>
      <c r="Y37" s="40">
        <f t="shared" si="14"/>
        <v>1.638095238095238</v>
      </c>
      <c r="Z37" s="40">
        <f t="shared" ref="Z37:AW37" si="17">(Z29/((Z57-Z64)*$L$64))</f>
        <v>1.6238095238095238</v>
      </c>
      <c r="AA37" s="40">
        <f t="shared" si="17"/>
        <v>1.7238095238095239</v>
      </c>
      <c r="AB37" s="40">
        <f t="shared" si="17"/>
        <v>1.0512820512820513</v>
      </c>
      <c r="AC37" s="40">
        <f t="shared" si="17"/>
        <v>1.0714285714285714</v>
      </c>
      <c r="AD37" s="40">
        <f t="shared" si="17"/>
        <v>1.6</v>
      </c>
      <c r="AE37" s="40">
        <f t="shared" si="17"/>
        <v>0.78749999999999998</v>
      </c>
      <c r="AF37" s="40">
        <f t="shared" si="17"/>
        <v>1.0631578947368421</v>
      </c>
      <c r="AG37" s="40">
        <f t="shared" si="17"/>
        <v>0.73</v>
      </c>
      <c r="AH37" s="40">
        <f t="shared" si="17"/>
        <v>1.1636363636363636</v>
      </c>
      <c r="AI37" s="40">
        <f t="shared" si="17"/>
        <v>1.2711111111111111</v>
      </c>
      <c r="AJ37" s="40">
        <f t="shared" si="17"/>
        <v>1.3137254901960784</v>
      </c>
      <c r="AK37" s="40">
        <f t="shared" si="17"/>
        <v>1</v>
      </c>
      <c r="AL37" s="40">
        <f t="shared" si="17"/>
        <v>1.5619047619047619</v>
      </c>
      <c r="AM37" s="40">
        <f t="shared" si="17"/>
        <v>1.6238095238095238</v>
      </c>
      <c r="AN37" s="40">
        <f t="shared" si="17"/>
        <v>1.7238095238095239</v>
      </c>
      <c r="AO37" s="40">
        <f t="shared" si="17"/>
        <v>1.9866666666666666</v>
      </c>
      <c r="AP37" s="40">
        <f t="shared" si="17"/>
        <v>1.5583333333333333</v>
      </c>
      <c r="AQ37" s="40">
        <f t="shared" si="17"/>
        <v>1.6564102564102565</v>
      </c>
      <c r="AR37" s="40">
        <f t="shared" si="17"/>
        <v>1.4</v>
      </c>
      <c r="AS37" s="40">
        <f t="shared" si="17"/>
        <v>1.6363636363636365</v>
      </c>
      <c r="AT37" s="40">
        <f t="shared" si="17"/>
        <v>1.2809523809523808</v>
      </c>
      <c r="AU37" s="40">
        <f t="shared" si="17"/>
        <v>1.6266666666666667</v>
      </c>
      <c r="AV37" s="40">
        <f t="shared" si="17"/>
        <v>1.1041666666666667</v>
      </c>
      <c r="AW37" s="40">
        <f t="shared" si="17"/>
        <v>0.99487179487179489</v>
      </c>
      <c r="AX37" s="42"/>
    </row>
    <row r="38" spans="1:50" ht="39.75" customHeight="1" x14ac:dyDescent="0.2">
      <c r="A38" s="78"/>
      <c r="B38" s="81">
        <v>14</v>
      </c>
      <c r="C38" s="37" t="s">
        <v>72</v>
      </c>
      <c r="D38" s="37">
        <v>7</v>
      </c>
      <c r="E38" s="12"/>
      <c r="F38" s="12"/>
      <c r="G38" s="12"/>
      <c r="H38" s="14" t="s">
        <v>23</v>
      </c>
      <c r="I38" s="15">
        <v>128</v>
      </c>
      <c r="J38" s="16">
        <v>128</v>
      </c>
      <c r="K38" s="17" t="s">
        <v>21</v>
      </c>
      <c r="L38" s="17" t="s">
        <v>22</v>
      </c>
      <c r="M38" s="17" t="s">
        <v>21</v>
      </c>
      <c r="N38" s="16">
        <v>136</v>
      </c>
      <c r="O38" s="22" t="s">
        <v>20</v>
      </c>
      <c r="P38" s="19">
        <v>136</v>
      </c>
      <c r="Q38" s="105">
        <f t="shared" ref="Q38:AD38" si="18">SUM(Q40:Q46)</f>
        <v>48</v>
      </c>
      <c r="R38" s="105">
        <f t="shared" si="18"/>
        <v>82</v>
      </c>
      <c r="S38" s="105">
        <f t="shared" si="18"/>
        <v>62</v>
      </c>
      <c r="T38" s="105">
        <f t="shared" si="18"/>
        <v>52</v>
      </c>
      <c r="U38" s="105">
        <f t="shared" si="18"/>
        <v>102</v>
      </c>
      <c r="V38" s="105">
        <f t="shared" si="18"/>
        <v>172</v>
      </c>
      <c r="W38" s="105">
        <f t="shared" si="18"/>
        <v>158</v>
      </c>
      <c r="X38" s="105">
        <f t="shared" si="18"/>
        <v>173</v>
      </c>
      <c r="Y38" s="105">
        <f t="shared" si="18"/>
        <v>196</v>
      </c>
      <c r="Z38" s="105">
        <f t="shared" si="18"/>
        <v>169</v>
      </c>
      <c r="AA38" s="105">
        <f t="shared" si="18"/>
        <v>211</v>
      </c>
      <c r="AB38" s="105">
        <f t="shared" si="18"/>
        <v>156</v>
      </c>
      <c r="AC38" s="105">
        <f t="shared" si="18"/>
        <v>204</v>
      </c>
      <c r="AD38" s="105">
        <f t="shared" si="18"/>
        <v>180</v>
      </c>
      <c r="AE38" s="105">
        <f t="shared" ref="AE38:AW38" si="19">SUM(AE40:AE47)</f>
        <v>185</v>
      </c>
      <c r="AF38" s="105">
        <f t="shared" si="19"/>
        <v>214</v>
      </c>
      <c r="AG38" s="105">
        <f t="shared" si="19"/>
        <v>169</v>
      </c>
      <c r="AH38" s="105">
        <f t="shared" si="19"/>
        <v>170</v>
      </c>
      <c r="AI38" s="105">
        <f t="shared" si="19"/>
        <v>180</v>
      </c>
      <c r="AJ38" s="105">
        <f t="shared" si="19"/>
        <v>302</v>
      </c>
      <c r="AK38" s="105">
        <f t="shared" si="19"/>
        <v>171</v>
      </c>
      <c r="AL38" s="105">
        <f t="shared" si="19"/>
        <v>163</v>
      </c>
      <c r="AM38" s="105">
        <f t="shared" si="19"/>
        <v>169</v>
      </c>
      <c r="AN38" s="105">
        <f t="shared" si="19"/>
        <v>211</v>
      </c>
      <c r="AO38" s="105">
        <f t="shared" si="19"/>
        <v>206</v>
      </c>
      <c r="AP38" s="105">
        <f t="shared" si="19"/>
        <v>224</v>
      </c>
      <c r="AQ38" s="105">
        <f t="shared" si="19"/>
        <v>175</v>
      </c>
      <c r="AR38" s="105">
        <f t="shared" si="19"/>
        <v>270</v>
      </c>
      <c r="AS38" s="105">
        <f t="shared" si="19"/>
        <v>217</v>
      </c>
      <c r="AT38" s="105">
        <f t="shared" si="19"/>
        <v>255</v>
      </c>
      <c r="AU38" s="105">
        <f t="shared" si="19"/>
        <v>270</v>
      </c>
      <c r="AV38" s="105">
        <f t="shared" si="19"/>
        <v>159</v>
      </c>
      <c r="AW38" s="105">
        <f t="shared" si="19"/>
        <v>167</v>
      </c>
      <c r="AX38" s="35"/>
    </row>
    <row r="39" spans="1:50" ht="32.25" customHeight="1" x14ac:dyDescent="0.2">
      <c r="A39" s="78"/>
      <c r="B39" s="81"/>
      <c r="C39" s="88" t="s">
        <v>73</v>
      </c>
      <c r="D39" s="12" t="s">
        <v>74</v>
      </c>
      <c r="E39" s="84" t="s">
        <v>17</v>
      </c>
      <c r="F39" s="84" t="s">
        <v>18</v>
      </c>
      <c r="G39" s="84" t="s">
        <v>75</v>
      </c>
      <c r="H39" s="14" t="s">
        <v>23</v>
      </c>
      <c r="I39" s="15">
        <v>16</v>
      </c>
      <c r="J39" s="16">
        <f>I39</f>
        <v>16</v>
      </c>
      <c r="K39" s="17" t="s">
        <v>21</v>
      </c>
      <c r="L39" s="17" t="s">
        <v>22</v>
      </c>
      <c r="M39" s="17" t="s">
        <v>21</v>
      </c>
      <c r="N39" s="16">
        <f>P39</f>
        <v>17</v>
      </c>
      <c r="O39" s="22" t="s">
        <v>20</v>
      </c>
      <c r="P39" s="19">
        <v>17</v>
      </c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45"/>
    </row>
    <row r="40" spans="1:50" ht="14.25" customHeight="1" x14ac:dyDescent="0.2">
      <c r="A40" s="78"/>
      <c r="B40" s="81"/>
      <c r="C40" s="88"/>
      <c r="D40" s="84" t="s">
        <v>75</v>
      </c>
      <c r="E40" s="84"/>
      <c r="F40" s="84"/>
      <c r="G40" s="84"/>
      <c r="H40" s="46"/>
      <c r="I40" s="91" t="s">
        <v>76</v>
      </c>
      <c r="J40" s="91"/>
      <c r="K40" s="91"/>
      <c r="L40" s="91"/>
      <c r="M40" s="91"/>
      <c r="N40" s="91"/>
      <c r="O40" s="91"/>
      <c r="P40" s="91"/>
      <c r="Q40" s="34">
        <v>15</v>
      </c>
      <c r="R40" s="39">
        <v>31</v>
      </c>
      <c r="S40" s="39">
        <v>24</v>
      </c>
      <c r="T40" s="34">
        <v>11</v>
      </c>
      <c r="U40" s="39">
        <v>14</v>
      </c>
      <c r="V40" s="39">
        <v>26</v>
      </c>
      <c r="W40" s="34">
        <v>19</v>
      </c>
      <c r="X40" s="39">
        <v>28</v>
      </c>
      <c r="Y40" s="39">
        <v>37</v>
      </c>
      <c r="Z40" s="34">
        <v>26</v>
      </c>
      <c r="AA40" s="39">
        <v>24</v>
      </c>
      <c r="AB40" s="39">
        <v>19</v>
      </c>
      <c r="AC40" s="34">
        <v>37</v>
      </c>
      <c r="AD40" s="39">
        <v>28</v>
      </c>
      <c r="AE40" s="63">
        <v>25</v>
      </c>
      <c r="AF40" s="34">
        <v>33</v>
      </c>
      <c r="AG40" s="39">
        <v>31</v>
      </c>
      <c r="AH40" s="39">
        <v>24</v>
      </c>
      <c r="AI40" s="39">
        <v>31</v>
      </c>
      <c r="AJ40" s="34">
        <v>48</v>
      </c>
      <c r="AK40" s="39">
        <v>26</v>
      </c>
      <c r="AL40" s="39">
        <v>31</v>
      </c>
      <c r="AM40" s="34">
        <v>26</v>
      </c>
      <c r="AN40" s="39">
        <v>24</v>
      </c>
      <c r="AO40" s="34">
        <v>38</v>
      </c>
      <c r="AP40" s="39">
        <v>32</v>
      </c>
      <c r="AQ40" s="39">
        <v>25</v>
      </c>
      <c r="AR40" s="39">
        <v>41</v>
      </c>
      <c r="AS40" s="39">
        <v>30</v>
      </c>
      <c r="AT40" s="39">
        <v>33</v>
      </c>
      <c r="AU40" s="39">
        <v>35</v>
      </c>
      <c r="AV40" s="39">
        <v>20</v>
      </c>
      <c r="AW40" s="39">
        <v>19</v>
      </c>
      <c r="AX40" s="45"/>
    </row>
    <row r="41" spans="1:50" ht="14.25" customHeight="1" x14ac:dyDescent="0.2">
      <c r="A41" s="78"/>
      <c r="B41" s="81"/>
      <c r="C41" s="88"/>
      <c r="D41" s="84"/>
      <c r="E41" s="84"/>
      <c r="F41" s="84"/>
      <c r="G41" s="84"/>
      <c r="H41" s="46"/>
      <c r="I41" s="91" t="s">
        <v>77</v>
      </c>
      <c r="J41" s="91"/>
      <c r="K41" s="91"/>
      <c r="L41" s="91"/>
      <c r="M41" s="91"/>
      <c r="N41" s="91"/>
      <c r="O41" s="91"/>
      <c r="P41" s="91"/>
      <c r="Q41" s="34">
        <v>5</v>
      </c>
      <c r="R41" s="39">
        <v>13</v>
      </c>
      <c r="S41" s="39">
        <v>14</v>
      </c>
      <c r="T41" s="34">
        <v>9</v>
      </c>
      <c r="U41" s="39">
        <v>19</v>
      </c>
      <c r="V41" s="39">
        <v>25</v>
      </c>
      <c r="W41" s="34">
        <v>19</v>
      </c>
      <c r="X41" s="39">
        <v>28</v>
      </c>
      <c r="Y41" s="39">
        <v>20</v>
      </c>
      <c r="Z41" s="34">
        <v>16</v>
      </c>
      <c r="AA41" s="39">
        <v>38</v>
      </c>
      <c r="AB41" s="39">
        <v>22</v>
      </c>
      <c r="AC41" s="34">
        <v>29</v>
      </c>
      <c r="AD41" s="39">
        <v>26</v>
      </c>
      <c r="AE41" s="63">
        <v>31</v>
      </c>
      <c r="AF41" s="34">
        <v>28</v>
      </c>
      <c r="AG41" s="39">
        <v>32</v>
      </c>
      <c r="AH41" s="39">
        <v>23</v>
      </c>
      <c r="AI41" s="39">
        <v>20</v>
      </c>
      <c r="AJ41" s="34">
        <v>36</v>
      </c>
      <c r="AK41" s="39">
        <v>26</v>
      </c>
      <c r="AL41" s="39">
        <v>20</v>
      </c>
      <c r="AM41" s="34">
        <v>16</v>
      </c>
      <c r="AN41" s="39">
        <v>38</v>
      </c>
      <c r="AO41" s="34">
        <v>24</v>
      </c>
      <c r="AP41" s="39">
        <v>17</v>
      </c>
      <c r="AQ41" s="39">
        <v>22</v>
      </c>
      <c r="AR41" s="39">
        <v>39</v>
      </c>
      <c r="AS41" s="39">
        <v>29</v>
      </c>
      <c r="AT41" s="39">
        <v>20</v>
      </c>
      <c r="AU41" s="39">
        <v>28</v>
      </c>
      <c r="AV41" s="39">
        <v>22</v>
      </c>
      <c r="AW41" s="39">
        <v>22</v>
      </c>
      <c r="AX41" s="45"/>
    </row>
    <row r="42" spans="1:50" ht="16.5" customHeight="1" x14ac:dyDescent="0.2">
      <c r="A42" s="78"/>
      <c r="B42" s="81"/>
      <c r="C42" s="88"/>
      <c r="D42" s="84"/>
      <c r="E42" s="84"/>
      <c r="F42" s="84"/>
      <c r="G42" s="84"/>
      <c r="H42" s="46"/>
      <c r="I42" s="91" t="s">
        <v>78</v>
      </c>
      <c r="J42" s="91"/>
      <c r="K42" s="91"/>
      <c r="L42" s="91"/>
      <c r="M42" s="91"/>
      <c r="N42" s="91"/>
      <c r="O42" s="91"/>
      <c r="P42" s="91"/>
      <c r="Q42" s="34">
        <v>13</v>
      </c>
      <c r="R42" s="39">
        <v>20</v>
      </c>
      <c r="S42" s="39">
        <v>15</v>
      </c>
      <c r="T42" s="34">
        <v>10</v>
      </c>
      <c r="U42" s="39">
        <v>13</v>
      </c>
      <c r="V42" s="39">
        <v>15</v>
      </c>
      <c r="W42" s="34">
        <v>18</v>
      </c>
      <c r="X42" s="39">
        <v>18</v>
      </c>
      <c r="Y42" s="39">
        <v>27</v>
      </c>
      <c r="Z42" s="34">
        <v>25</v>
      </c>
      <c r="AA42" s="39">
        <v>27</v>
      </c>
      <c r="AB42" s="39">
        <v>24</v>
      </c>
      <c r="AC42" s="34">
        <v>23</v>
      </c>
      <c r="AD42" s="39">
        <v>21</v>
      </c>
      <c r="AE42" s="63">
        <v>19</v>
      </c>
      <c r="AF42" s="34">
        <v>29</v>
      </c>
      <c r="AG42" s="39">
        <v>30</v>
      </c>
      <c r="AH42" s="39">
        <v>23</v>
      </c>
      <c r="AI42" s="39">
        <v>29</v>
      </c>
      <c r="AJ42" s="34">
        <v>36</v>
      </c>
      <c r="AK42" s="39">
        <v>41</v>
      </c>
      <c r="AL42" s="39">
        <v>25</v>
      </c>
      <c r="AM42" s="34">
        <v>25</v>
      </c>
      <c r="AN42" s="39">
        <v>27</v>
      </c>
      <c r="AO42" s="34">
        <v>24</v>
      </c>
      <c r="AP42" s="39">
        <v>43</v>
      </c>
      <c r="AQ42" s="39">
        <v>29</v>
      </c>
      <c r="AR42" s="39">
        <v>34</v>
      </c>
      <c r="AS42" s="39">
        <v>26</v>
      </c>
      <c r="AT42" s="39">
        <v>30</v>
      </c>
      <c r="AU42" s="39">
        <v>44</v>
      </c>
      <c r="AV42" s="39">
        <v>21</v>
      </c>
      <c r="AW42" s="39">
        <v>13</v>
      </c>
      <c r="AX42" s="42"/>
    </row>
    <row r="43" spans="1:50" ht="14.25" customHeight="1" x14ac:dyDescent="0.2">
      <c r="A43" s="78"/>
      <c r="B43" s="81"/>
      <c r="C43" s="88"/>
      <c r="D43" s="84"/>
      <c r="E43" s="12"/>
      <c r="F43" s="12"/>
      <c r="G43" s="12"/>
      <c r="H43" s="46"/>
      <c r="I43" s="91" t="s">
        <v>79</v>
      </c>
      <c r="J43" s="91"/>
      <c r="K43" s="91"/>
      <c r="L43" s="91"/>
      <c r="M43" s="91"/>
      <c r="N43" s="91"/>
      <c r="O43" s="91"/>
      <c r="P43" s="91"/>
      <c r="Q43" s="34">
        <v>15</v>
      </c>
      <c r="R43" s="39">
        <v>18</v>
      </c>
      <c r="S43" s="39">
        <v>9</v>
      </c>
      <c r="T43" s="34">
        <v>22</v>
      </c>
      <c r="U43" s="39">
        <v>19</v>
      </c>
      <c r="V43" s="39">
        <v>34</v>
      </c>
      <c r="W43" s="34">
        <v>32</v>
      </c>
      <c r="X43" s="39">
        <v>22</v>
      </c>
      <c r="Y43" s="39">
        <v>33</v>
      </c>
      <c r="Z43" s="34">
        <v>16</v>
      </c>
      <c r="AA43" s="39">
        <v>38</v>
      </c>
      <c r="AB43" s="39">
        <v>39</v>
      </c>
      <c r="AC43" s="34">
        <v>26</v>
      </c>
      <c r="AD43" s="39">
        <v>30</v>
      </c>
      <c r="AE43" s="63">
        <v>16</v>
      </c>
      <c r="AF43" s="34">
        <v>16</v>
      </c>
      <c r="AG43" s="39">
        <v>18</v>
      </c>
      <c r="AH43" s="39">
        <v>26</v>
      </c>
      <c r="AI43" s="39">
        <v>29</v>
      </c>
      <c r="AJ43" s="34">
        <v>48</v>
      </c>
      <c r="AK43" s="39">
        <v>4</v>
      </c>
      <c r="AL43" s="39">
        <v>32</v>
      </c>
      <c r="AM43" s="34">
        <v>16</v>
      </c>
      <c r="AN43" s="39">
        <v>38</v>
      </c>
      <c r="AO43" s="34">
        <v>23</v>
      </c>
      <c r="AP43" s="64">
        <v>50</v>
      </c>
      <c r="AQ43" s="64">
        <v>19</v>
      </c>
      <c r="AR43" s="64">
        <v>42</v>
      </c>
      <c r="AS43" s="64">
        <v>19</v>
      </c>
      <c r="AT43" s="64">
        <v>39</v>
      </c>
      <c r="AU43" s="64">
        <v>38</v>
      </c>
      <c r="AV43" s="64">
        <v>32</v>
      </c>
      <c r="AW43" s="64">
        <v>37</v>
      </c>
      <c r="AX43" s="35"/>
    </row>
    <row r="44" spans="1:50" ht="14.25" customHeight="1" x14ac:dyDescent="0.2">
      <c r="A44" s="78"/>
      <c r="B44" s="81"/>
      <c r="C44" s="88"/>
      <c r="D44" s="84"/>
      <c r="E44" s="12"/>
      <c r="F44" s="12"/>
      <c r="G44" s="12"/>
      <c r="H44" s="46"/>
      <c r="I44" s="91" t="s">
        <v>80</v>
      </c>
      <c r="J44" s="91"/>
      <c r="K44" s="91"/>
      <c r="L44" s="91"/>
      <c r="M44" s="91"/>
      <c r="N44" s="91"/>
      <c r="O44" s="91"/>
      <c r="P44" s="91"/>
      <c r="Q44" s="61"/>
      <c r="R44" s="44"/>
      <c r="S44" s="44"/>
      <c r="T44" s="34"/>
      <c r="U44" s="39">
        <v>8</v>
      </c>
      <c r="V44" s="39">
        <v>13</v>
      </c>
      <c r="W44" s="34">
        <v>15</v>
      </c>
      <c r="X44" s="39">
        <v>14</v>
      </c>
      <c r="Y44" s="39">
        <v>10</v>
      </c>
      <c r="Z44" s="34">
        <v>29</v>
      </c>
      <c r="AA44" s="39">
        <v>14</v>
      </c>
      <c r="AB44" s="39">
        <v>20</v>
      </c>
      <c r="AC44" s="34">
        <v>26</v>
      </c>
      <c r="AD44" s="39">
        <v>18</v>
      </c>
      <c r="AE44" s="63">
        <v>20</v>
      </c>
      <c r="AF44" s="34">
        <v>40</v>
      </c>
      <c r="AG44" s="39">
        <v>16</v>
      </c>
      <c r="AH44" s="39">
        <v>23</v>
      </c>
      <c r="AI44" s="39">
        <v>17</v>
      </c>
      <c r="AJ44" s="34">
        <v>41</v>
      </c>
      <c r="AK44" s="39">
        <v>24</v>
      </c>
      <c r="AL44" s="39">
        <v>12</v>
      </c>
      <c r="AM44" s="34">
        <v>29</v>
      </c>
      <c r="AN44" s="39">
        <v>14</v>
      </c>
      <c r="AO44" s="65">
        <v>33</v>
      </c>
      <c r="AP44" s="66">
        <v>25</v>
      </c>
      <c r="AQ44" s="66">
        <v>13</v>
      </c>
      <c r="AR44" s="66">
        <v>26</v>
      </c>
      <c r="AS44" s="66">
        <v>25</v>
      </c>
      <c r="AT44" s="66">
        <v>30</v>
      </c>
      <c r="AU44" s="66">
        <v>36</v>
      </c>
      <c r="AV44" s="66">
        <v>20</v>
      </c>
      <c r="AW44" s="66">
        <v>14</v>
      </c>
      <c r="AX44" s="50"/>
    </row>
    <row r="45" spans="1:50" ht="90" customHeight="1" x14ac:dyDescent="0.2">
      <c r="A45" s="78"/>
      <c r="B45" s="81"/>
      <c r="C45" s="88"/>
      <c r="D45" s="84"/>
      <c r="E45" s="12"/>
      <c r="F45" s="12"/>
      <c r="G45" s="12"/>
      <c r="H45" s="46"/>
      <c r="I45" s="91" t="s">
        <v>81</v>
      </c>
      <c r="J45" s="91"/>
      <c r="K45" s="91"/>
      <c r="L45" s="91"/>
      <c r="M45" s="91"/>
      <c r="N45" s="91"/>
      <c r="O45" s="91"/>
      <c r="P45" s="91"/>
      <c r="Q45" s="61"/>
      <c r="R45" s="44"/>
      <c r="S45" s="44"/>
      <c r="T45" s="34"/>
      <c r="U45" s="39">
        <v>11</v>
      </c>
      <c r="V45" s="39">
        <v>32</v>
      </c>
      <c r="W45" s="34">
        <v>20</v>
      </c>
      <c r="X45" s="39">
        <v>38</v>
      </c>
      <c r="Y45" s="39">
        <v>27</v>
      </c>
      <c r="Z45" s="34">
        <v>28</v>
      </c>
      <c r="AA45" s="39">
        <v>33</v>
      </c>
      <c r="AB45" s="39">
        <v>10</v>
      </c>
      <c r="AC45" s="34">
        <v>21</v>
      </c>
      <c r="AD45" s="39">
        <v>33</v>
      </c>
      <c r="AE45" s="63">
        <v>31</v>
      </c>
      <c r="AF45" s="34">
        <v>28</v>
      </c>
      <c r="AG45" s="39">
        <v>14</v>
      </c>
      <c r="AH45" s="39">
        <v>25</v>
      </c>
      <c r="AI45" s="39">
        <v>22</v>
      </c>
      <c r="AJ45" s="34">
        <v>52</v>
      </c>
      <c r="AK45" s="39">
        <v>19</v>
      </c>
      <c r="AL45" s="39">
        <v>19</v>
      </c>
      <c r="AM45" s="34">
        <v>28</v>
      </c>
      <c r="AN45" s="39">
        <v>33</v>
      </c>
      <c r="AO45" s="65">
        <v>36</v>
      </c>
      <c r="AP45" s="66">
        <v>26</v>
      </c>
      <c r="AQ45" s="66">
        <v>31</v>
      </c>
      <c r="AR45" s="66">
        <v>32</v>
      </c>
      <c r="AS45" s="66">
        <v>31</v>
      </c>
      <c r="AT45" s="66">
        <v>38</v>
      </c>
      <c r="AU45" s="66">
        <v>31</v>
      </c>
      <c r="AV45" s="66">
        <v>20</v>
      </c>
      <c r="AW45" s="66">
        <v>43</v>
      </c>
      <c r="AX45" s="42"/>
    </row>
    <row r="46" spans="1:50" ht="50.25" customHeight="1" x14ac:dyDescent="0.2">
      <c r="A46" s="78"/>
      <c r="B46" s="81"/>
      <c r="C46" s="88"/>
      <c r="D46" s="84"/>
      <c r="E46" s="12"/>
      <c r="F46" s="12"/>
      <c r="G46" s="12"/>
      <c r="H46" s="46"/>
      <c r="I46" s="91" t="s">
        <v>83</v>
      </c>
      <c r="J46" s="91"/>
      <c r="K46" s="91"/>
      <c r="L46" s="91"/>
      <c r="M46" s="91"/>
      <c r="N46" s="91"/>
      <c r="O46" s="91"/>
      <c r="P46" s="91"/>
      <c r="Q46" s="61"/>
      <c r="R46" s="44"/>
      <c r="S46" s="44"/>
      <c r="T46" s="34"/>
      <c r="U46" s="39">
        <v>18</v>
      </c>
      <c r="V46" s="39">
        <v>27</v>
      </c>
      <c r="W46" s="34">
        <v>35</v>
      </c>
      <c r="X46" s="39">
        <v>25</v>
      </c>
      <c r="Y46" s="39">
        <v>42</v>
      </c>
      <c r="Z46" s="34">
        <v>29</v>
      </c>
      <c r="AA46" s="39">
        <v>37</v>
      </c>
      <c r="AB46" s="39">
        <v>22</v>
      </c>
      <c r="AC46" s="34">
        <v>42</v>
      </c>
      <c r="AD46" s="39">
        <v>24</v>
      </c>
      <c r="AE46" s="63">
        <v>18</v>
      </c>
      <c r="AF46" s="34">
        <v>21</v>
      </c>
      <c r="AG46" s="39">
        <v>28</v>
      </c>
      <c r="AH46" s="39">
        <v>26</v>
      </c>
      <c r="AI46" s="39">
        <v>32</v>
      </c>
      <c r="AJ46" s="34">
        <v>41</v>
      </c>
      <c r="AK46" s="39">
        <v>31</v>
      </c>
      <c r="AL46" s="39">
        <v>24</v>
      </c>
      <c r="AM46" s="34">
        <v>29</v>
      </c>
      <c r="AN46" s="39">
        <v>37</v>
      </c>
      <c r="AO46" s="34">
        <v>28</v>
      </c>
      <c r="AP46" s="67">
        <v>31</v>
      </c>
      <c r="AQ46" s="67">
        <v>36</v>
      </c>
      <c r="AR46" s="67">
        <v>41</v>
      </c>
      <c r="AS46" s="67">
        <v>32</v>
      </c>
      <c r="AT46" s="67">
        <v>38</v>
      </c>
      <c r="AU46" s="67">
        <v>33</v>
      </c>
      <c r="AV46" s="67">
        <v>24</v>
      </c>
      <c r="AW46" s="67">
        <v>19</v>
      </c>
      <c r="AX46" s="42"/>
    </row>
    <row r="47" spans="1:50" ht="41.25" customHeight="1" x14ac:dyDescent="0.2">
      <c r="A47" s="78"/>
      <c r="B47" s="81"/>
      <c r="C47" s="88"/>
      <c r="D47" s="84"/>
      <c r="E47" s="12"/>
      <c r="F47" s="12"/>
      <c r="G47" s="12"/>
      <c r="H47" s="46"/>
      <c r="I47" s="91" t="s">
        <v>85</v>
      </c>
      <c r="J47" s="91"/>
      <c r="K47" s="91"/>
      <c r="L47" s="91"/>
      <c r="M47" s="91"/>
      <c r="N47" s="91"/>
      <c r="O47" s="91"/>
      <c r="P47" s="91"/>
      <c r="Q47" s="61"/>
      <c r="R47" s="44"/>
      <c r="S47" s="44"/>
      <c r="T47" s="34"/>
      <c r="U47" s="39"/>
      <c r="V47" s="39"/>
      <c r="W47" s="34"/>
      <c r="X47" s="39"/>
      <c r="Y47" s="39"/>
      <c r="Z47" s="68">
        <v>0</v>
      </c>
      <c r="AA47" s="68">
        <v>0</v>
      </c>
      <c r="AB47" s="68">
        <v>0</v>
      </c>
      <c r="AC47" s="68">
        <v>0</v>
      </c>
      <c r="AD47" s="68"/>
      <c r="AE47" s="39">
        <v>25</v>
      </c>
      <c r="AF47" s="34">
        <v>19</v>
      </c>
      <c r="AG47" s="39"/>
      <c r="AH47" s="39"/>
      <c r="AI47" s="39"/>
      <c r="AJ47" s="34"/>
      <c r="AK47" s="39"/>
      <c r="AL47" s="39"/>
      <c r="AM47" s="68">
        <v>0</v>
      </c>
      <c r="AN47" s="68">
        <v>0</v>
      </c>
      <c r="AO47" s="68"/>
      <c r="AP47" s="39"/>
      <c r="AQ47" s="39"/>
      <c r="AR47" s="39">
        <v>15</v>
      </c>
      <c r="AS47" s="39">
        <v>25</v>
      </c>
      <c r="AT47" s="39">
        <v>27</v>
      </c>
      <c r="AU47" s="39">
        <v>25</v>
      </c>
      <c r="AV47" s="39"/>
      <c r="AW47" s="39"/>
      <c r="AX47" s="35"/>
    </row>
    <row r="48" spans="1:50" ht="24" customHeight="1" x14ac:dyDescent="0.2">
      <c r="A48" s="78"/>
      <c r="B48" s="94">
        <v>15</v>
      </c>
      <c r="C48" s="88" t="s">
        <v>86</v>
      </c>
      <c r="D48" s="92" t="s">
        <v>87</v>
      </c>
      <c r="E48" s="84" t="s">
        <v>17</v>
      </c>
      <c r="F48" s="84" t="s">
        <v>18</v>
      </c>
      <c r="G48" s="84" t="s">
        <v>45</v>
      </c>
      <c r="H48" s="14" t="s">
        <v>23</v>
      </c>
      <c r="I48" s="24">
        <v>0.95</v>
      </c>
      <c r="J48" s="25">
        <f>I48</f>
        <v>0.95</v>
      </c>
      <c r="K48" s="17" t="s">
        <v>21</v>
      </c>
      <c r="L48" s="17" t="s">
        <v>22</v>
      </c>
      <c r="M48" s="17" t="s">
        <v>21</v>
      </c>
      <c r="N48" s="25">
        <f>P48</f>
        <v>1</v>
      </c>
      <c r="O48" s="22" t="s">
        <v>20</v>
      </c>
      <c r="P48" s="26">
        <v>1</v>
      </c>
      <c r="Q48" s="40">
        <f t="shared" ref="Q48:AD48" si="20">AVERAGE(Q49:Q55)</f>
        <v>1.376026376026376</v>
      </c>
      <c r="R48" s="40">
        <f t="shared" si="20"/>
        <v>1.3035763035763035</v>
      </c>
      <c r="S48" s="40">
        <f t="shared" si="20"/>
        <v>1.0153201329671917</v>
      </c>
      <c r="T48" s="40">
        <f t="shared" si="20"/>
        <v>1.0038610038610039</v>
      </c>
      <c r="U48" s="40">
        <f t="shared" si="20"/>
        <v>1.9825703254274682</v>
      </c>
      <c r="V48" s="40">
        <f t="shared" si="20"/>
        <v>1.7794976501743418</v>
      </c>
      <c r="W48" s="40">
        <f t="shared" si="20"/>
        <v>1.7966285613344435</v>
      </c>
      <c r="X48" s="40">
        <f t="shared" si="20"/>
        <v>1.6209817026143558</v>
      </c>
      <c r="Y48" s="40">
        <f t="shared" si="20"/>
        <v>2.6151866151866154</v>
      </c>
      <c r="Z48" s="40" t="e">
        <f t="shared" si="20"/>
        <v>#REF!</v>
      </c>
      <c r="AA48" s="40" t="e">
        <f t="shared" si="20"/>
        <v>#REF!</v>
      </c>
      <c r="AB48" s="40" t="e">
        <f t="shared" si="20"/>
        <v>#REF!</v>
      </c>
      <c r="AC48" s="40" t="e">
        <f t="shared" si="20"/>
        <v>#REF!</v>
      </c>
      <c r="AD48" s="40" t="e">
        <f t="shared" si="20"/>
        <v>#REF!</v>
      </c>
      <c r="AE48" s="40" t="e">
        <f t="shared" ref="AE48:AL48" si="21">AVERAGE(AE49:AE56)</f>
        <v>#REF!</v>
      </c>
      <c r="AF48" s="40" t="e">
        <f t="shared" si="21"/>
        <v>#REF!</v>
      </c>
      <c r="AG48" s="40" t="e">
        <f t="shared" si="21"/>
        <v>#REF!</v>
      </c>
      <c r="AH48" s="40" t="e">
        <f t="shared" si="21"/>
        <v>#REF!</v>
      </c>
      <c r="AI48" s="40" t="e">
        <f t="shared" si="21"/>
        <v>#REF!</v>
      </c>
      <c r="AJ48" s="40" t="e">
        <f t="shared" si="21"/>
        <v>#REF!</v>
      </c>
      <c r="AK48" s="40" t="e">
        <f t="shared" si="21"/>
        <v>#REF!</v>
      </c>
      <c r="AL48" s="40" t="e">
        <f t="shared" si="21"/>
        <v>#REF!</v>
      </c>
      <c r="AM48" s="40" t="e">
        <f>AVERAGE(AM49:AM55)</f>
        <v>#REF!</v>
      </c>
      <c r="AN48" s="40">
        <v>2.0383736506185501</v>
      </c>
      <c r="AO48" s="40" t="e">
        <f t="shared" ref="AO48:AW48" si="22">AVERAGE(AO49:AO55)</f>
        <v>#REF!</v>
      </c>
      <c r="AP48" s="40" t="e">
        <f t="shared" si="22"/>
        <v>#REF!</v>
      </c>
      <c r="AQ48" s="40" t="e">
        <f t="shared" si="22"/>
        <v>#REF!</v>
      </c>
      <c r="AR48" s="40" t="e">
        <f t="shared" si="22"/>
        <v>#REF!</v>
      </c>
      <c r="AS48" s="40" t="e">
        <f t="shared" si="22"/>
        <v>#REF!</v>
      </c>
      <c r="AT48" s="40" t="e">
        <f t="shared" si="22"/>
        <v>#REF!</v>
      </c>
      <c r="AU48" s="40" t="e">
        <f t="shared" si="22"/>
        <v>#REF!</v>
      </c>
      <c r="AV48" s="40" t="e">
        <f t="shared" si="22"/>
        <v>#REF!</v>
      </c>
      <c r="AW48" s="40" t="e">
        <f t="shared" si="22"/>
        <v>#REF!</v>
      </c>
      <c r="AX48" s="51"/>
    </row>
    <row r="49" spans="1:51" ht="14.25" customHeight="1" x14ac:dyDescent="0.2">
      <c r="A49" s="78"/>
      <c r="B49" s="94"/>
      <c r="C49" s="88"/>
      <c r="D49" s="92"/>
      <c r="E49" s="84"/>
      <c r="F49" s="84"/>
      <c r="G49" s="84"/>
      <c r="H49" s="52"/>
      <c r="I49" s="93" t="s">
        <v>76</v>
      </c>
      <c r="J49" s="93"/>
      <c r="K49" s="93"/>
      <c r="L49" s="93"/>
      <c r="M49" s="93"/>
      <c r="N49" s="93"/>
      <c r="O49" s="93"/>
      <c r="P49" s="93"/>
      <c r="Q49" s="40">
        <f>(Q40/($L$66*($Q$57-Q66)))</f>
        <v>1.8427518427518426</v>
      </c>
      <c r="R49" s="40">
        <f>(R40/($L66*($R$57-R66)))</f>
        <v>1.9041769041769041</v>
      </c>
      <c r="S49" s="40">
        <f t="shared" ref="S49:Y49" si="23">(S40/($L66*(S$57-S66)))</f>
        <v>1.4742014742014742</v>
      </c>
      <c r="T49" s="40">
        <f t="shared" si="23"/>
        <v>1.4864864864864864</v>
      </c>
      <c r="U49" s="40">
        <f t="shared" si="23"/>
        <v>1.8918918918918919</v>
      </c>
      <c r="V49" s="40">
        <f t="shared" si="23"/>
        <v>1.9519519519519519</v>
      </c>
      <c r="W49" s="40">
        <f t="shared" si="23"/>
        <v>1.3513513513513513</v>
      </c>
      <c r="X49" s="40">
        <f t="shared" si="23"/>
        <v>1.7199017199017197</v>
      </c>
      <c r="Y49" s="40">
        <f t="shared" si="23"/>
        <v>3.3333333333333335</v>
      </c>
      <c r="Z49" s="40">
        <f t="shared" ref="Z49:AW49" si="24">(Z40/($L$66*(Z57-Z66)))</f>
        <v>2.066772655007949</v>
      </c>
      <c r="AA49" s="40">
        <f t="shared" si="24"/>
        <v>1.5444015444015444</v>
      </c>
      <c r="AB49" s="40">
        <f t="shared" si="24"/>
        <v>1.6047297297297298</v>
      </c>
      <c r="AC49" s="40">
        <f t="shared" si="24"/>
        <v>2.6315789473684208</v>
      </c>
      <c r="AD49" s="40">
        <f t="shared" si="24"/>
        <v>1.9914651493598861</v>
      </c>
      <c r="AE49" s="40">
        <f t="shared" si="24"/>
        <v>1.6087516087516089</v>
      </c>
      <c r="AF49" s="40">
        <f t="shared" si="24"/>
        <v>2.3470839260312943</v>
      </c>
      <c r="AG49" s="40">
        <f t="shared" si="24"/>
        <v>2.0945945945945943</v>
      </c>
      <c r="AH49" s="40">
        <f t="shared" si="24"/>
        <v>1.8018018018018018</v>
      </c>
      <c r="AI49" s="40">
        <f t="shared" si="24"/>
        <v>1.9041769041769041</v>
      </c>
      <c r="AJ49" s="40">
        <f t="shared" si="24"/>
        <v>3.0888030888030888</v>
      </c>
      <c r="AK49" s="40">
        <f t="shared" si="24"/>
        <v>2.3423423423423424</v>
      </c>
      <c r="AL49" s="40">
        <f t="shared" si="24"/>
        <v>2.9922779922779923</v>
      </c>
      <c r="AM49" s="40">
        <f t="shared" si="24"/>
        <v>2.066772655007949</v>
      </c>
      <c r="AN49" s="40">
        <f t="shared" si="24"/>
        <v>1.5444015444015444</v>
      </c>
      <c r="AO49" s="40">
        <f t="shared" si="24"/>
        <v>5.1351351351351351</v>
      </c>
      <c r="AP49" s="40">
        <f t="shared" si="24"/>
        <v>2.0592020592020592</v>
      </c>
      <c r="AQ49" s="40">
        <f t="shared" si="24"/>
        <v>1.9872813990461049</v>
      </c>
      <c r="AR49" s="40">
        <f t="shared" si="24"/>
        <v>2.9160739687055477</v>
      </c>
      <c r="AS49" s="40">
        <f t="shared" si="24"/>
        <v>2.1337126600284493</v>
      </c>
      <c r="AT49" s="40">
        <f t="shared" si="24"/>
        <v>2.2297297297297298</v>
      </c>
      <c r="AU49" s="40">
        <f t="shared" si="24"/>
        <v>2.1498771498771498</v>
      </c>
      <c r="AV49" s="40">
        <f t="shared" si="24"/>
        <v>1.5015015015015014</v>
      </c>
      <c r="AW49" s="40">
        <f t="shared" si="24"/>
        <v>1.8339768339768341</v>
      </c>
      <c r="AX49" s="35"/>
    </row>
    <row r="50" spans="1:51" ht="14.25" customHeight="1" x14ac:dyDescent="0.2">
      <c r="A50" s="78"/>
      <c r="B50" s="94"/>
      <c r="C50" s="88"/>
      <c r="D50" s="92"/>
      <c r="E50" s="84"/>
      <c r="F50" s="84"/>
      <c r="G50" s="84"/>
      <c r="H50" s="52"/>
      <c r="I50" s="93" t="s">
        <v>77</v>
      </c>
      <c r="J50" s="93"/>
      <c r="K50" s="93"/>
      <c r="L50" s="93"/>
      <c r="M50" s="93"/>
      <c r="N50" s="93"/>
      <c r="O50" s="93"/>
      <c r="P50" s="93"/>
      <c r="Q50" s="40">
        <f>(Q41/($L$67*($Q$57-Q67)))</f>
        <v>0.75075075075075071</v>
      </c>
      <c r="R50" s="40">
        <f>(R41/($L67*($R$57-R67)))</f>
        <v>0.97597597597597596</v>
      </c>
      <c r="S50" s="40">
        <f>(S41/($L67*($S$57-S67)))</f>
        <v>1.1128775834658187</v>
      </c>
      <c r="T50" s="40">
        <f t="shared" ref="T50:Y55" si="25">(T41/($L67*(T$57-T67)))</f>
        <v>1.2162162162162162</v>
      </c>
      <c r="U50" s="40">
        <f t="shared" si="25"/>
        <v>2.5675675675675675</v>
      </c>
      <c r="V50" s="40">
        <f t="shared" si="25"/>
        <v>1.689189189189189</v>
      </c>
      <c r="W50" s="40">
        <f t="shared" si="25"/>
        <v>1.5103338632750398</v>
      </c>
      <c r="X50" s="40">
        <f t="shared" si="25"/>
        <v>1.8018018018018018</v>
      </c>
      <c r="Y50" s="40">
        <f t="shared" si="25"/>
        <v>1.8018018018018018</v>
      </c>
      <c r="Z50" s="40">
        <f t="shared" ref="Z50:AW50" si="26">(Z41/($L$67*(Z57-Z67)))</f>
        <v>1.2718600953895072</v>
      </c>
      <c r="AA50" s="40">
        <f t="shared" si="26"/>
        <v>2.4453024453024454</v>
      </c>
      <c r="AB50" s="40">
        <f t="shared" si="26"/>
        <v>1.7488076311605723</v>
      </c>
      <c r="AC50" s="40">
        <f t="shared" si="26"/>
        <v>2.1183345507669831</v>
      </c>
      <c r="AD50" s="40">
        <f t="shared" si="26"/>
        <v>2.0077220077220077</v>
      </c>
      <c r="AE50" s="40">
        <f t="shared" si="26"/>
        <v>1.9948519948519949</v>
      </c>
      <c r="AF50" s="40">
        <f t="shared" si="26"/>
        <v>1.9914651493598861</v>
      </c>
      <c r="AG50" s="40">
        <f t="shared" si="26"/>
        <v>2.2759601706970125</v>
      </c>
      <c r="AH50" s="40">
        <f t="shared" si="26"/>
        <v>2.5900900900900905</v>
      </c>
      <c r="AI50" s="40">
        <f t="shared" si="26"/>
        <v>1.2285012285012284</v>
      </c>
      <c r="AJ50" s="40">
        <f t="shared" si="26"/>
        <v>2.2113022113022112</v>
      </c>
      <c r="AK50" s="40">
        <f t="shared" si="26"/>
        <v>2.3423423423423424</v>
      </c>
      <c r="AL50" s="40">
        <f t="shared" si="26"/>
        <v>1.4224751066856329</v>
      </c>
      <c r="AM50" s="40">
        <f t="shared" si="26"/>
        <v>1.2718600953895072</v>
      </c>
      <c r="AN50" s="40">
        <f t="shared" si="26"/>
        <v>2.4453024453024454</v>
      </c>
      <c r="AO50" s="40">
        <f t="shared" si="26"/>
        <v>4.6332046332046337</v>
      </c>
      <c r="AP50" s="40">
        <f t="shared" si="26"/>
        <v>1.2762762762762763</v>
      </c>
      <c r="AQ50" s="40">
        <f t="shared" si="26"/>
        <v>1.5647226173541962</v>
      </c>
      <c r="AR50" s="40">
        <f t="shared" si="26"/>
        <v>2.50965250965251</v>
      </c>
      <c r="AS50" s="40">
        <f t="shared" si="26"/>
        <v>2.0625889046941679</v>
      </c>
      <c r="AT50" s="40">
        <f t="shared" si="26"/>
        <v>1.287001287001287</v>
      </c>
      <c r="AU50" s="40">
        <f t="shared" si="26"/>
        <v>1.6451233842538191</v>
      </c>
      <c r="AV50" s="40">
        <f t="shared" si="26"/>
        <v>1.4157014157014158</v>
      </c>
      <c r="AW50" s="40">
        <f t="shared" si="26"/>
        <v>1.9819819819819819</v>
      </c>
      <c r="AX50" s="35"/>
    </row>
    <row r="51" spans="1:51" ht="14.25" customHeight="1" x14ac:dyDescent="0.2">
      <c r="A51" s="78"/>
      <c r="B51" s="94"/>
      <c r="C51" s="88"/>
      <c r="D51" s="92"/>
      <c r="E51" s="84"/>
      <c r="F51" s="84"/>
      <c r="G51" s="84"/>
      <c r="H51" s="52"/>
      <c r="I51" s="93" t="s">
        <v>78</v>
      </c>
      <c r="J51" s="93"/>
      <c r="K51" s="93"/>
      <c r="L51" s="93"/>
      <c r="M51" s="93"/>
      <c r="N51" s="93"/>
      <c r="O51" s="93"/>
      <c r="P51" s="93"/>
      <c r="Q51" s="40">
        <f>(Q42/($L$68*($Q$57-Q68)))</f>
        <v>1.3513513513513515</v>
      </c>
      <c r="R51" s="40">
        <f>(R42/($L68*($R$57-R68)))</f>
        <v>1.2285012285012284</v>
      </c>
      <c r="S51" s="40">
        <f>(S42/($L68*($S$57-S68)))</f>
        <v>0.92137592137592128</v>
      </c>
      <c r="T51" s="40">
        <f t="shared" si="25"/>
        <v>1.3513513513513513</v>
      </c>
      <c r="U51" s="40">
        <f t="shared" si="25"/>
        <v>1.7567567567567566</v>
      </c>
      <c r="V51" s="40">
        <f t="shared" si="25"/>
        <v>1.0135135135135134</v>
      </c>
      <c r="W51" s="40">
        <f t="shared" si="25"/>
        <v>1.2802275960170697</v>
      </c>
      <c r="X51" s="40">
        <f t="shared" si="25"/>
        <v>1.1056511056511056</v>
      </c>
      <c r="Y51" s="40">
        <f t="shared" si="25"/>
        <v>2.4324324324324325</v>
      </c>
      <c r="Z51" s="40" t="e">
        <f>(Z42/($L$68*(#REF!-Z68)))</f>
        <v>#REF!</v>
      </c>
      <c r="AA51" s="40" t="e">
        <f>(AA42/($L$68*(#REF!-AA68)))</f>
        <v>#REF!</v>
      </c>
      <c r="AB51" s="40" t="e">
        <f>(AB42/($L$68*(#REF!-AB68)))</f>
        <v>#REF!</v>
      </c>
      <c r="AC51" s="40" t="e">
        <f>(AC42/($L$68*(#REF!-AC68)))</f>
        <v>#REF!</v>
      </c>
      <c r="AD51" s="40" t="e">
        <f>(AD42/($L$68*(#REF!-AD68)))</f>
        <v>#REF!</v>
      </c>
      <c r="AE51" s="40" t="e">
        <f>(AE42/($L$68*(#REF!-AE68)))</f>
        <v>#REF!</v>
      </c>
      <c r="AF51" s="40" t="e">
        <f>(AF42/($L$68*(#REF!-AF68)))</f>
        <v>#REF!</v>
      </c>
      <c r="AG51" s="40" t="e">
        <f>(AG42/($L$68*(#REF!-AG68)))</f>
        <v>#REF!</v>
      </c>
      <c r="AH51" s="40" t="e">
        <f>(AH42/($L$68*(#REF!-AH68)))</f>
        <v>#REF!</v>
      </c>
      <c r="AI51" s="40" t="e">
        <f>(AI42/($L$68*(#REF!-AI68)))</f>
        <v>#REF!</v>
      </c>
      <c r="AJ51" s="40" t="e">
        <f>(AJ42/($L$68*(#REF!-AJ68)))</f>
        <v>#REF!</v>
      </c>
      <c r="AK51" s="40" t="e">
        <f>(AK42/($L$68*(#REF!-AK68)))</f>
        <v>#REF!</v>
      </c>
      <c r="AL51" s="40" t="e">
        <f>(AL42/($L$68*(#REF!-AL68)))</f>
        <v>#REF!</v>
      </c>
      <c r="AM51" s="40" t="e">
        <f>(AM42/($L$68*(#REF!-AM68)))</f>
        <v>#REF!</v>
      </c>
      <c r="AN51" s="40" t="e">
        <f>(AN42/($L$68*(#REF!-AN68)))</f>
        <v>#REF!</v>
      </c>
      <c r="AO51" s="40" t="e">
        <f>(AO42/($L$68*(#REF!-AO68)))</f>
        <v>#REF!</v>
      </c>
      <c r="AP51" s="40" t="e">
        <f>(AP42/($L$68*(#REF!-AP68)))</f>
        <v>#REF!</v>
      </c>
      <c r="AQ51" s="40" t="e">
        <f>(AQ42/($L$68*(#REF!-AQ68)))</f>
        <v>#REF!</v>
      </c>
      <c r="AR51" s="40" t="e">
        <f>(AR42/($L$68*(#REF!-AR68)))</f>
        <v>#REF!</v>
      </c>
      <c r="AS51" s="40" t="e">
        <f>(AS42/($L$68*(#REF!-AS68)))</f>
        <v>#REF!</v>
      </c>
      <c r="AT51" s="40" t="e">
        <f>(AT42/($L$68*(#REF!-AT68)))</f>
        <v>#REF!</v>
      </c>
      <c r="AU51" s="40" t="e">
        <f>(AU42/($L$68*(#REF!-AU68)))</f>
        <v>#REF!</v>
      </c>
      <c r="AV51" s="40" t="e">
        <f>(AV42/($L$68*(#REF!-AV68)))</f>
        <v>#REF!</v>
      </c>
      <c r="AW51" s="40" t="e">
        <f>(AW42/($L$68*(#REF!-AW68)))</f>
        <v>#REF!</v>
      </c>
      <c r="AX51" s="35"/>
    </row>
    <row r="52" spans="1:51" ht="14.25" customHeight="1" x14ac:dyDescent="0.2">
      <c r="A52" s="78"/>
      <c r="B52" s="94"/>
      <c r="C52" s="88"/>
      <c r="D52" s="92"/>
      <c r="E52" s="12"/>
      <c r="F52" s="12"/>
      <c r="G52" s="12"/>
      <c r="H52" s="52"/>
      <c r="I52" s="93" t="s">
        <v>79</v>
      </c>
      <c r="J52" s="93"/>
      <c r="K52" s="93"/>
      <c r="L52" s="93"/>
      <c r="M52" s="93"/>
      <c r="N52" s="93"/>
      <c r="O52" s="93"/>
      <c r="P52" s="93"/>
      <c r="Q52" s="40">
        <f>(Q43/($L$69*($Q$57-Q69)))</f>
        <v>1.5592515592515594</v>
      </c>
      <c r="R52" s="40">
        <f>(R43/($L69*($R$57-R69)))</f>
        <v>1.1056511056511056</v>
      </c>
      <c r="S52" s="40">
        <f>(S43/($L69*($S$57-S69)))</f>
        <v>0.55282555282555279</v>
      </c>
      <c r="T52" s="40">
        <f t="shared" si="25"/>
        <v>2.9729729729729728</v>
      </c>
      <c r="U52" s="40">
        <f t="shared" si="25"/>
        <v>2.5675675675675675</v>
      </c>
      <c r="V52" s="40">
        <f t="shared" si="25"/>
        <v>2.2972972972972974</v>
      </c>
      <c r="W52" s="40">
        <f t="shared" si="25"/>
        <v>2.2759601706970125</v>
      </c>
      <c r="X52" s="40">
        <f t="shared" si="25"/>
        <v>1.3513513513513513</v>
      </c>
      <c r="Y52" s="40">
        <f t="shared" si="25"/>
        <v>2.9729729729729732</v>
      </c>
      <c r="Z52" s="40">
        <f t="shared" ref="Z52:AW52" si="27">(Z43/($L$69*(Z57-Z69)))</f>
        <v>1.3513513513513513</v>
      </c>
      <c r="AA52" s="40">
        <f t="shared" si="27"/>
        <v>2.5675675675675675</v>
      </c>
      <c r="AB52" s="40">
        <f t="shared" si="27"/>
        <v>3.1001589825119238</v>
      </c>
      <c r="AC52" s="40">
        <f t="shared" si="27"/>
        <v>1.8492176386913228</v>
      </c>
      <c r="AD52" s="40">
        <f t="shared" si="27"/>
        <v>2.2522522522522523</v>
      </c>
      <c r="AE52" s="40">
        <f t="shared" si="27"/>
        <v>1.0296010296010296</v>
      </c>
      <c r="AF52" s="40">
        <f t="shared" si="27"/>
        <v>1.6632016632016633</v>
      </c>
      <c r="AG52" s="40">
        <f t="shared" si="27"/>
        <v>1.1583011583011584</v>
      </c>
      <c r="AH52" s="40">
        <f t="shared" si="27"/>
        <v>2.1959459459459461</v>
      </c>
      <c r="AI52" s="40">
        <f t="shared" si="27"/>
        <v>1.9594594594594594</v>
      </c>
      <c r="AJ52" s="40">
        <f t="shared" si="27"/>
        <v>2.9484029484029484</v>
      </c>
      <c r="AK52" s="40">
        <f t="shared" si="27"/>
        <v>0.54054054054054046</v>
      </c>
      <c r="AL52" s="40">
        <f t="shared" si="27"/>
        <v>2.4024024024024024</v>
      </c>
      <c r="AM52" s="40">
        <f t="shared" si="27"/>
        <v>1.3513513513513513</v>
      </c>
      <c r="AN52" s="40">
        <f t="shared" si="27"/>
        <v>2.5675675675675675</v>
      </c>
      <c r="AO52" s="40">
        <f t="shared" si="27"/>
        <v>3.4534534534534536</v>
      </c>
      <c r="AP52" s="40">
        <f t="shared" si="27"/>
        <v>3.3783783783783781</v>
      </c>
      <c r="AQ52" s="40">
        <f t="shared" si="27"/>
        <v>1.3513513513513513</v>
      </c>
      <c r="AR52" s="40">
        <f t="shared" si="27"/>
        <v>2.7027027027027026</v>
      </c>
      <c r="AS52" s="40">
        <f t="shared" si="27"/>
        <v>1.2837837837837838</v>
      </c>
      <c r="AT52" s="40">
        <f t="shared" si="27"/>
        <v>2.50965250965251</v>
      </c>
      <c r="AU52" s="40">
        <f t="shared" si="27"/>
        <v>2.2326674500587544</v>
      </c>
      <c r="AV52" s="40">
        <f t="shared" si="27"/>
        <v>2.0592020592020592</v>
      </c>
      <c r="AW52" s="40">
        <f t="shared" si="27"/>
        <v>3.3333333333333335</v>
      </c>
      <c r="AX52" s="35"/>
    </row>
    <row r="53" spans="1:51" ht="14.25" customHeight="1" x14ac:dyDescent="0.2">
      <c r="A53" s="78"/>
      <c r="B53" s="94"/>
      <c r="C53" s="88"/>
      <c r="D53" s="92"/>
      <c r="E53" s="12"/>
      <c r="F53" s="12"/>
      <c r="G53" s="12"/>
      <c r="H53" s="52"/>
      <c r="I53" s="93" t="s">
        <v>80</v>
      </c>
      <c r="J53" s="93"/>
      <c r="K53" s="93"/>
      <c r="L53" s="93"/>
      <c r="M53" s="93"/>
      <c r="N53" s="93"/>
      <c r="O53" s="93"/>
      <c r="P53" s="93"/>
      <c r="Q53" s="62"/>
      <c r="R53" s="62"/>
      <c r="S53" s="62"/>
      <c r="T53" s="40">
        <f t="shared" si="25"/>
        <v>0</v>
      </c>
      <c r="U53" s="40">
        <f t="shared" si="25"/>
        <v>1.6</v>
      </c>
      <c r="V53" s="40">
        <f t="shared" si="25"/>
        <v>1.3</v>
      </c>
      <c r="W53" s="40">
        <f t="shared" si="25"/>
        <v>1.5789473684210527</v>
      </c>
      <c r="X53" s="40">
        <f t="shared" si="25"/>
        <v>1.3333333333333333</v>
      </c>
      <c r="Y53" s="40">
        <f t="shared" si="25"/>
        <v>1.3333333333333333</v>
      </c>
      <c r="Z53" s="40">
        <f t="shared" ref="Z53:AW53" si="28">(Z44/($L$70*(Z57-Z70)))</f>
        <v>3.4117647058823528</v>
      </c>
      <c r="AA53" s="40">
        <f t="shared" si="28"/>
        <v>1.3333333333333333</v>
      </c>
      <c r="AB53" s="40">
        <f t="shared" si="28"/>
        <v>2.3529411764705883</v>
      </c>
      <c r="AC53" s="40">
        <f t="shared" si="28"/>
        <v>2.6</v>
      </c>
      <c r="AD53" s="40">
        <f t="shared" si="28"/>
        <v>1.8947368421052631</v>
      </c>
      <c r="AE53" s="40">
        <f t="shared" si="28"/>
        <v>1.9047619047619047</v>
      </c>
      <c r="AF53" s="40">
        <f t="shared" si="28"/>
        <v>3.8095238095238093</v>
      </c>
      <c r="AG53" s="40">
        <f t="shared" si="28"/>
        <v>1.6</v>
      </c>
      <c r="AH53" s="40">
        <f t="shared" si="28"/>
        <v>2.4210526315789473</v>
      </c>
      <c r="AI53" s="40">
        <f t="shared" si="28"/>
        <v>1.5454545454545454</v>
      </c>
      <c r="AJ53" s="40">
        <f t="shared" si="28"/>
        <v>3.7272727272727271</v>
      </c>
      <c r="AK53" s="40">
        <f t="shared" si="28"/>
        <v>3.2</v>
      </c>
      <c r="AL53" s="40">
        <f t="shared" si="28"/>
        <v>1.263157894736842</v>
      </c>
      <c r="AM53" s="40">
        <f t="shared" si="28"/>
        <v>3.4117647058823528</v>
      </c>
      <c r="AN53" s="40">
        <f t="shared" si="28"/>
        <v>1.3333333333333333</v>
      </c>
      <c r="AO53" s="40">
        <f t="shared" si="28"/>
        <v>6.6</v>
      </c>
      <c r="AP53" s="40">
        <f t="shared" si="28"/>
        <v>2.3809523809523809</v>
      </c>
      <c r="AQ53" s="40">
        <f t="shared" si="28"/>
        <v>1.3</v>
      </c>
      <c r="AR53" s="40">
        <f t="shared" si="28"/>
        <v>2.3636363636363638</v>
      </c>
      <c r="AS53" s="40">
        <f t="shared" si="28"/>
        <v>2.5</v>
      </c>
      <c r="AT53" s="40">
        <f t="shared" si="28"/>
        <v>2.8571428571428572</v>
      </c>
      <c r="AU53" s="40">
        <f t="shared" si="28"/>
        <v>3.1304347826086958</v>
      </c>
      <c r="AV53" s="40">
        <f t="shared" si="28"/>
        <v>1.9047619047619047</v>
      </c>
      <c r="AW53" s="40">
        <f t="shared" si="28"/>
        <v>1.8666666666666667</v>
      </c>
      <c r="AX53" s="35" t="s">
        <v>104</v>
      </c>
    </row>
    <row r="54" spans="1:51" ht="76.5" customHeight="1" x14ac:dyDescent="0.2">
      <c r="A54" s="78"/>
      <c r="B54" s="94"/>
      <c r="C54" s="88"/>
      <c r="D54" s="92"/>
      <c r="E54" s="12"/>
      <c r="F54" s="12"/>
      <c r="G54" s="12"/>
      <c r="H54" s="52"/>
      <c r="I54" s="93" t="s">
        <v>81</v>
      </c>
      <c r="J54" s="93"/>
      <c r="K54" s="93"/>
      <c r="L54" s="93"/>
      <c r="M54" s="93"/>
      <c r="N54" s="93"/>
      <c r="O54" s="93"/>
      <c r="P54" s="93"/>
      <c r="Q54" s="62"/>
      <c r="R54" s="62"/>
      <c r="S54" s="62"/>
      <c r="T54" s="40">
        <f t="shared" si="25"/>
        <v>0</v>
      </c>
      <c r="U54" s="40">
        <f t="shared" si="25"/>
        <v>1.3513513513513513</v>
      </c>
      <c r="V54" s="40">
        <f t="shared" si="25"/>
        <v>2.2759601706970125</v>
      </c>
      <c r="W54" s="40">
        <f t="shared" si="25"/>
        <v>1.8018018018018018</v>
      </c>
      <c r="X54" s="40">
        <f t="shared" si="25"/>
        <v>2.3341523341523338</v>
      </c>
      <c r="Y54" s="40">
        <f t="shared" si="25"/>
        <v>2.4324324324324325</v>
      </c>
      <c r="Z54" s="40">
        <f t="shared" ref="Z54:AW54" si="29">(Z45/($L$71*(Z57-Z71)))</f>
        <v>2.2257551669316373</v>
      </c>
      <c r="AA54" s="40">
        <f t="shared" si="29"/>
        <v>2.1235521235521237</v>
      </c>
      <c r="AB54" s="40">
        <f t="shared" si="29"/>
        <v>0.79491255961844198</v>
      </c>
      <c r="AC54" s="40">
        <f t="shared" si="29"/>
        <v>1.4189189189189189</v>
      </c>
      <c r="AD54" s="40">
        <f t="shared" si="29"/>
        <v>2.3470839260312943</v>
      </c>
      <c r="AE54" s="40">
        <f t="shared" si="29"/>
        <v>1.9948519948519949</v>
      </c>
      <c r="AF54" s="40">
        <f t="shared" si="29"/>
        <v>1.8918918918918919</v>
      </c>
      <c r="AG54" s="40">
        <f t="shared" si="29"/>
        <v>0.90090090090090091</v>
      </c>
      <c r="AH54" s="40">
        <f t="shared" si="29"/>
        <v>1.7780938833570412</v>
      </c>
      <c r="AI54" s="40">
        <f t="shared" si="29"/>
        <v>1.7488076311605723</v>
      </c>
      <c r="AJ54" s="40">
        <f t="shared" si="29"/>
        <v>3.1941031941031941</v>
      </c>
      <c r="AK54" s="40">
        <f t="shared" si="29"/>
        <v>1.7117117117117118</v>
      </c>
      <c r="AL54" s="40">
        <f t="shared" si="29"/>
        <v>1.6047297297297298</v>
      </c>
      <c r="AM54" s="40">
        <f t="shared" si="29"/>
        <v>2.2257551669316373</v>
      </c>
      <c r="AN54" s="40">
        <f t="shared" si="29"/>
        <v>2.1235521235521237</v>
      </c>
      <c r="AO54" s="40">
        <f t="shared" si="29"/>
        <v>4.8648648648648649</v>
      </c>
      <c r="AP54" s="40">
        <f t="shared" si="29"/>
        <v>1.9519519519519519</v>
      </c>
      <c r="AQ54" s="40">
        <f t="shared" si="29"/>
        <v>2.0945945945945943</v>
      </c>
      <c r="AR54" s="40">
        <f t="shared" si="29"/>
        <v>2.2759601706970125</v>
      </c>
      <c r="AS54" s="40">
        <f t="shared" si="29"/>
        <v>2.2048364153627311</v>
      </c>
      <c r="AT54" s="40">
        <f t="shared" si="29"/>
        <v>2.4453024453024454</v>
      </c>
      <c r="AU54" s="40">
        <f t="shared" si="29"/>
        <v>2.4642289348171702</v>
      </c>
      <c r="AV54" s="40">
        <f t="shared" si="29"/>
        <v>1.3513513513513513</v>
      </c>
      <c r="AW54" s="40">
        <f t="shared" si="29"/>
        <v>4.1505791505791505</v>
      </c>
      <c r="AX54" s="42"/>
    </row>
    <row r="55" spans="1:51" ht="57.75" customHeight="1" x14ac:dyDescent="0.2">
      <c r="A55" s="78"/>
      <c r="B55" s="94"/>
      <c r="C55" s="88"/>
      <c r="D55" s="92"/>
      <c r="E55" s="12"/>
      <c r="F55" s="12"/>
      <c r="G55" s="12"/>
      <c r="H55" s="52"/>
      <c r="I55" s="93" t="s">
        <v>83</v>
      </c>
      <c r="J55" s="93"/>
      <c r="K55" s="93"/>
      <c r="L55" s="93"/>
      <c r="M55" s="93"/>
      <c r="N55" s="93"/>
      <c r="O55" s="93"/>
      <c r="P55" s="93"/>
      <c r="Q55" s="62"/>
      <c r="R55" s="62"/>
      <c r="S55" s="62"/>
      <c r="T55" s="40">
        <f t="shared" si="25"/>
        <v>0</v>
      </c>
      <c r="U55" s="40">
        <f t="shared" si="25"/>
        <v>2.1428571428571432</v>
      </c>
      <c r="V55" s="40">
        <f t="shared" si="25"/>
        <v>1.9285714285714286</v>
      </c>
      <c r="W55" s="40">
        <f t="shared" si="25"/>
        <v>2.7777777777777777</v>
      </c>
      <c r="X55" s="40">
        <f t="shared" si="25"/>
        <v>1.7006802721088436</v>
      </c>
      <c r="Y55" s="40">
        <f t="shared" si="25"/>
        <v>4</v>
      </c>
      <c r="Z55" s="40">
        <f t="shared" ref="Z55:AW55" si="30">(Z46/($L$72*(Z57-Z72)))</f>
        <v>2.4369747899159666</v>
      </c>
      <c r="AA55" s="40">
        <f t="shared" si="30"/>
        <v>2.5170068027210886</v>
      </c>
      <c r="AB55" s="40">
        <f t="shared" si="30"/>
        <v>1.8487394957983196</v>
      </c>
      <c r="AC55" s="40">
        <f t="shared" si="30"/>
        <v>3.1578947368421053</v>
      </c>
      <c r="AD55" s="40">
        <f t="shared" si="30"/>
        <v>1.8045112781954888</v>
      </c>
      <c r="AE55" s="40">
        <f t="shared" si="30"/>
        <v>1.2244897959183674</v>
      </c>
      <c r="AF55" s="40">
        <f t="shared" si="30"/>
        <v>1.4285714285714286</v>
      </c>
      <c r="AG55" s="40">
        <f t="shared" si="30"/>
        <v>1.9047619047619049</v>
      </c>
      <c r="AH55" s="40">
        <f t="shared" si="30"/>
        <v>1.9548872180451129</v>
      </c>
      <c r="AI55" s="40">
        <f t="shared" si="30"/>
        <v>2.1768707482993199</v>
      </c>
      <c r="AJ55" s="40">
        <f t="shared" si="30"/>
        <v>2.6623376623376624</v>
      </c>
      <c r="AK55" s="40">
        <f t="shared" si="30"/>
        <v>2.9523809523809526</v>
      </c>
      <c r="AL55" s="40">
        <f t="shared" si="30"/>
        <v>1.8045112781954888</v>
      </c>
      <c r="AM55" s="40">
        <f t="shared" si="30"/>
        <v>2.4369747899159666</v>
      </c>
      <c r="AN55" s="40">
        <f t="shared" si="30"/>
        <v>2.5170068027210886</v>
      </c>
      <c r="AO55" s="40">
        <f t="shared" si="30"/>
        <v>4</v>
      </c>
      <c r="AP55" s="40">
        <f t="shared" si="30"/>
        <v>2.1088435374149661</v>
      </c>
      <c r="AQ55" s="40">
        <f t="shared" si="30"/>
        <v>2.7067669172932334</v>
      </c>
      <c r="AR55" s="40">
        <f t="shared" si="30"/>
        <v>2.6623376623376624</v>
      </c>
      <c r="AS55" s="40">
        <f t="shared" si="30"/>
        <v>2.2857142857142856</v>
      </c>
      <c r="AT55" s="40">
        <f t="shared" si="30"/>
        <v>2.5850340136054424</v>
      </c>
      <c r="AU55" s="40">
        <f t="shared" si="30"/>
        <v>2.2448979591836737</v>
      </c>
      <c r="AV55" s="40">
        <f t="shared" si="30"/>
        <v>1.8045112781954888</v>
      </c>
      <c r="AW55" s="40">
        <f t="shared" si="30"/>
        <v>2.2619047619047623</v>
      </c>
      <c r="AX55" s="42"/>
    </row>
    <row r="56" spans="1:51" ht="14.25" customHeight="1" x14ac:dyDescent="0.2">
      <c r="A56" s="78"/>
      <c r="B56" s="94"/>
      <c r="C56" s="88"/>
      <c r="D56" s="92"/>
      <c r="E56" s="12"/>
      <c r="F56" s="12"/>
      <c r="G56" s="12"/>
      <c r="H56" s="52"/>
      <c r="I56" s="93" t="s">
        <v>88</v>
      </c>
      <c r="J56" s="93"/>
      <c r="K56" s="93"/>
      <c r="L56" s="93"/>
      <c r="M56" s="93"/>
      <c r="N56" s="93"/>
      <c r="O56" s="93"/>
      <c r="P56" s="93"/>
      <c r="Q56" s="62"/>
      <c r="R56" s="62"/>
      <c r="S56" s="62"/>
      <c r="T56" s="40"/>
      <c r="U56" s="40"/>
      <c r="V56" s="40"/>
      <c r="W56" s="40"/>
      <c r="X56" s="40"/>
      <c r="Y56" s="40"/>
      <c r="Z56" s="40">
        <f t="shared" ref="Z56:AW56" si="31">(Z47/($L$73*(Z57-Z73)))</f>
        <v>0</v>
      </c>
      <c r="AA56" s="40">
        <f t="shared" si="31"/>
        <v>0</v>
      </c>
      <c r="AB56" s="40">
        <f t="shared" si="31"/>
        <v>0</v>
      </c>
      <c r="AC56" s="40">
        <f t="shared" si="31"/>
        <v>0</v>
      </c>
      <c r="AD56" s="40">
        <f t="shared" si="31"/>
        <v>0</v>
      </c>
      <c r="AE56" s="40">
        <f t="shared" si="31"/>
        <v>1.7006802721088436</v>
      </c>
      <c r="AF56" s="40">
        <f t="shared" si="31"/>
        <v>1.2925170068027212</v>
      </c>
      <c r="AG56" s="40">
        <f t="shared" si="31"/>
        <v>0</v>
      </c>
      <c r="AH56" s="40">
        <f t="shared" si="31"/>
        <v>0</v>
      </c>
      <c r="AI56" s="40">
        <f t="shared" si="31"/>
        <v>0</v>
      </c>
      <c r="AJ56" s="40">
        <f t="shared" si="31"/>
        <v>0</v>
      </c>
      <c r="AK56" s="40">
        <f t="shared" si="31"/>
        <v>0</v>
      </c>
      <c r="AL56" s="40">
        <f t="shared" si="31"/>
        <v>0</v>
      </c>
      <c r="AM56" s="40">
        <f t="shared" si="31"/>
        <v>0</v>
      </c>
      <c r="AN56" s="40">
        <f t="shared" si="31"/>
        <v>0</v>
      </c>
      <c r="AO56" s="40">
        <f t="shared" si="31"/>
        <v>0</v>
      </c>
      <c r="AP56" s="40">
        <f t="shared" si="31"/>
        <v>0</v>
      </c>
      <c r="AQ56" s="40">
        <f t="shared" si="31"/>
        <v>0</v>
      </c>
      <c r="AR56" s="40">
        <f t="shared" si="31"/>
        <v>0.97402597402597413</v>
      </c>
      <c r="AS56" s="40">
        <f t="shared" si="31"/>
        <v>1.7857142857142858</v>
      </c>
      <c r="AT56" s="40">
        <f t="shared" si="31"/>
        <v>1.8367346938775511</v>
      </c>
      <c r="AU56" s="40">
        <f t="shared" si="31"/>
        <v>1.5527950310559009</v>
      </c>
      <c r="AV56" s="40">
        <f t="shared" si="31"/>
        <v>0</v>
      </c>
      <c r="AW56" s="40">
        <f t="shared" si="31"/>
        <v>0</v>
      </c>
      <c r="AX56" s="35"/>
    </row>
    <row r="57" spans="1:51" ht="14.25" customHeight="1" x14ac:dyDescent="0.2">
      <c r="A57" s="78"/>
      <c r="B57" s="95" t="s">
        <v>89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34">
        <v>15</v>
      </c>
      <c r="R57" s="34">
        <v>22</v>
      </c>
      <c r="S57" s="34">
        <v>22</v>
      </c>
      <c r="T57" s="34">
        <v>20</v>
      </c>
      <c r="U57" s="34">
        <v>22</v>
      </c>
      <c r="V57" s="34">
        <v>20</v>
      </c>
      <c r="W57" s="34">
        <v>19</v>
      </c>
      <c r="X57" s="34">
        <v>22</v>
      </c>
      <c r="Y57" s="34">
        <v>15</v>
      </c>
      <c r="Z57" s="34">
        <v>20</v>
      </c>
      <c r="AA57" s="34">
        <v>21</v>
      </c>
      <c r="AB57" s="34">
        <v>17</v>
      </c>
      <c r="AC57" s="34">
        <v>20</v>
      </c>
      <c r="AD57" s="34">
        <v>21</v>
      </c>
      <c r="AE57" s="34">
        <v>21</v>
      </c>
      <c r="AF57" s="34">
        <v>21</v>
      </c>
      <c r="AG57" s="34">
        <v>21</v>
      </c>
      <c r="AH57" s="34">
        <v>19</v>
      </c>
      <c r="AI57" s="34">
        <v>22</v>
      </c>
      <c r="AJ57" s="34">
        <v>22</v>
      </c>
      <c r="AK57" s="34">
        <v>15</v>
      </c>
      <c r="AL57" s="34">
        <v>19</v>
      </c>
      <c r="AM57" s="34">
        <v>20</v>
      </c>
      <c r="AN57" s="34">
        <v>21</v>
      </c>
      <c r="AO57" s="34">
        <v>16</v>
      </c>
      <c r="AP57" s="34">
        <v>22</v>
      </c>
      <c r="AQ57" s="34">
        <v>20</v>
      </c>
      <c r="AR57" s="34">
        <v>22</v>
      </c>
      <c r="AS57" s="34">
        <v>20</v>
      </c>
      <c r="AT57" s="34">
        <v>21</v>
      </c>
      <c r="AU57" s="34">
        <v>23</v>
      </c>
      <c r="AV57" s="34">
        <v>21</v>
      </c>
      <c r="AW57" s="34">
        <v>15</v>
      </c>
      <c r="AX57" s="53"/>
      <c r="AY57" s="54"/>
    </row>
    <row r="58" spans="1:51" ht="15.75" customHeight="1" x14ac:dyDescent="0.2">
      <c r="A58" s="78"/>
      <c r="B58" s="87">
        <v>16</v>
      </c>
      <c r="C58" s="84" t="s">
        <v>90</v>
      </c>
      <c r="D58" s="84" t="s">
        <v>91</v>
      </c>
      <c r="E58" s="84" t="s">
        <v>17</v>
      </c>
      <c r="F58" s="84" t="s">
        <v>18</v>
      </c>
      <c r="G58" s="84" t="s">
        <v>62</v>
      </c>
      <c r="H58" s="96" t="s">
        <v>92</v>
      </c>
      <c r="I58" s="96"/>
      <c r="J58" s="96"/>
      <c r="K58" s="96"/>
      <c r="L58" s="97">
        <v>15</v>
      </c>
      <c r="M58" s="97"/>
      <c r="N58" s="91" t="s">
        <v>63</v>
      </c>
      <c r="O58" s="91"/>
      <c r="P58" s="91"/>
      <c r="Q58" s="58">
        <v>4</v>
      </c>
      <c r="R58" s="58">
        <v>2</v>
      </c>
      <c r="S58" s="58">
        <v>0</v>
      </c>
      <c r="T58" s="58">
        <v>10</v>
      </c>
      <c r="U58" s="34">
        <v>11</v>
      </c>
      <c r="V58" s="34">
        <v>0</v>
      </c>
      <c r="W58" s="58">
        <v>1</v>
      </c>
      <c r="X58" s="34">
        <v>1</v>
      </c>
      <c r="Y58" s="34">
        <v>1</v>
      </c>
      <c r="Z58" s="58">
        <v>8</v>
      </c>
      <c r="AA58" s="34">
        <v>4</v>
      </c>
      <c r="AB58" s="34">
        <v>5</v>
      </c>
      <c r="AC58" s="58">
        <v>5</v>
      </c>
      <c r="AD58" s="34">
        <v>14</v>
      </c>
      <c r="AE58" s="59">
        <v>2</v>
      </c>
      <c r="AF58" s="58">
        <v>4</v>
      </c>
      <c r="AG58" s="34">
        <v>4</v>
      </c>
      <c r="AH58" s="34">
        <v>3</v>
      </c>
      <c r="AI58" s="34">
        <v>10</v>
      </c>
      <c r="AJ58" s="58">
        <v>7</v>
      </c>
      <c r="AK58" s="34">
        <v>5</v>
      </c>
      <c r="AL58" s="34">
        <v>5</v>
      </c>
      <c r="AM58" s="58">
        <v>8</v>
      </c>
      <c r="AN58" s="34">
        <v>4</v>
      </c>
      <c r="AO58" s="58">
        <v>5</v>
      </c>
      <c r="AP58" s="34">
        <v>5.5</v>
      </c>
      <c r="AQ58" s="34">
        <v>8</v>
      </c>
      <c r="AR58" s="34">
        <v>5</v>
      </c>
      <c r="AS58" s="34">
        <v>9</v>
      </c>
      <c r="AT58" s="34">
        <v>8</v>
      </c>
      <c r="AU58" s="34">
        <v>6</v>
      </c>
      <c r="AV58" s="34">
        <v>1</v>
      </c>
      <c r="AW58" s="34">
        <v>4</v>
      </c>
      <c r="AX58" s="86"/>
    </row>
    <row r="59" spans="1:51" ht="15.75" customHeight="1" x14ac:dyDescent="0.2">
      <c r="A59" s="78"/>
      <c r="B59" s="87"/>
      <c r="C59" s="84"/>
      <c r="D59" s="84"/>
      <c r="E59" s="84"/>
      <c r="F59" s="84"/>
      <c r="G59" s="84"/>
      <c r="H59" s="96" t="s">
        <v>92</v>
      </c>
      <c r="I59" s="96"/>
      <c r="J59" s="96"/>
      <c r="K59" s="96"/>
      <c r="L59" s="97">
        <v>15</v>
      </c>
      <c r="M59" s="97"/>
      <c r="N59" s="91" t="s">
        <v>64</v>
      </c>
      <c r="O59" s="91"/>
      <c r="P59" s="91"/>
      <c r="Q59" s="58">
        <v>3</v>
      </c>
      <c r="R59" s="58">
        <v>0</v>
      </c>
      <c r="S59" s="58">
        <v>0</v>
      </c>
      <c r="T59" s="58">
        <v>10</v>
      </c>
      <c r="U59" s="34">
        <v>11</v>
      </c>
      <c r="V59" s="34">
        <v>0</v>
      </c>
      <c r="W59" s="58">
        <v>1.5</v>
      </c>
      <c r="X59" s="34">
        <v>1</v>
      </c>
      <c r="Y59" s="34">
        <v>3</v>
      </c>
      <c r="Z59" s="58">
        <v>5</v>
      </c>
      <c r="AA59" s="34">
        <v>6</v>
      </c>
      <c r="AB59" s="34">
        <v>4</v>
      </c>
      <c r="AC59" s="58">
        <v>6</v>
      </c>
      <c r="AD59" s="34">
        <v>12</v>
      </c>
      <c r="AE59" s="59">
        <v>3</v>
      </c>
      <c r="AF59" s="58">
        <v>6</v>
      </c>
      <c r="AG59" s="34">
        <v>5</v>
      </c>
      <c r="AH59" s="34">
        <v>5</v>
      </c>
      <c r="AI59" s="34">
        <v>6</v>
      </c>
      <c r="AJ59" s="58">
        <v>5</v>
      </c>
      <c r="AK59" s="34">
        <v>4</v>
      </c>
      <c r="AL59" s="34">
        <v>5</v>
      </c>
      <c r="AM59" s="58">
        <v>5</v>
      </c>
      <c r="AN59" s="34">
        <v>6</v>
      </c>
      <c r="AO59" s="58">
        <v>6</v>
      </c>
      <c r="AP59" s="34">
        <v>6</v>
      </c>
      <c r="AQ59" s="34">
        <v>7</v>
      </c>
      <c r="AR59" s="34">
        <v>8</v>
      </c>
      <c r="AS59" s="34">
        <v>7</v>
      </c>
      <c r="AT59" s="34">
        <v>9</v>
      </c>
      <c r="AU59" s="34">
        <v>5</v>
      </c>
      <c r="AV59" s="34">
        <v>2</v>
      </c>
      <c r="AW59" s="34">
        <v>2</v>
      </c>
      <c r="AX59" s="86"/>
    </row>
    <row r="60" spans="1:51" ht="15.75" customHeight="1" x14ac:dyDescent="0.2">
      <c r="A60" s="78"/>
      <c r="B60" s="87"/>
      <c r="C60" s="84"/>
      <c r="D60" s="84"/>
      <c r="E60" s="84"/>
      <c r="F60" s="84"/>
      <c r="G60" s="84"/>
      <c r="H60" s="96" t="s">
        <v>92</v>
      </c>
      <c r="I60" s="96"/>
      <c r="J60" s="96"/>
      <c r="K60" s="96"/>
      <c r="L60" s="97">
        <v>15</v>
      </c>
      <c r="M60" s="97"/>
      <c r="N60" s="91" t="s">
        <v>65</v>
      </c>
      <c r="O60" s="91"/>
      <c r="P60" s="91"/>
      <c r="Q60" s="58">
        <v>2</v>
      </c>
      <c r="R60" s="58">
        <v>2</v>
      </c>
      <c r="S60" s="58">
        <v>0</v>
      </c>
      <c r="T60" s="58">
        <v>10</v>
      </c>
      <c r="U60" s="34">
        <v>12</v>
      </c>
      <c r="V60" s="34">
        <v>0</v>
      </c>
      <c r="W60" s="58">
        <v>1</v>
      </c>
      <c r="X60" s="34">
        <v>2</v>
      </c>
      <c r="Y60" s="34">
        <v>2</v>
      </c>
      <c r="Z60" s="58">
        <v>7</v>
      </c>
      <c r="AA60" s="34">
        <v>8</v>
      </c>
      <c r="AB60" s="34">
        <v>4</v>
      </c>
      <c r="AC60" s="58">
        <v>3</v>
      </c>
      <c r="AD60" s="34">
        <v>12</v>
      </c>
      <c r="AE60" s="59">
        <v>5</v>
      </c>
      <c r="AF60" s="58">
        <v>7</v>
      </c>
      <c r="AG60" s="34">
        <v>3</v>
      </c>
      <c r="AH60" s="34">
        <v>6</v>
      </c>
      <c r="AI60" s="34">
        <v>8</v>
      </c>
      <c r="AJ60" s="58">
        <v>7</v>
      </c>
      <c r="AK60" s="34">
        <v>4</v>
      </c>
      <c r="AL60" s="34">
        <v>7</v>
      </c>
      <c r="AM60" s="58">
        <v>7</v>
      </c>
      <c r="AN60" s="34">
        <v>8</v>
      </c>
      <c r="AO60" s="58">
        <v>6</v>
      </c>
      <c r="AP60" s="34">
        <v>7</v>
      </c>
      <c r="AQ60" s="34">
        <v>5</v>
      </c>
      <c r="AR60" s="34">
        <v>11</v>
      </c>
      <c r="AS60" s="34">
        <v>7</v>
      </c>
      <c r="AT60" s="34">
        <v>4</v>
      </c>
      <c r="AU60" s="34">
        <v>6</v>
      </c>
      <c r="AV60" s="34">
        <v>2</v>
      </c>
      <c r="AW60" s="34">
        <v>5</v>
      </c>
      <c r="AX60" s="86"/>
    </row>
    <row r="61" spans="1:51" ht="15.75" customHeight="1" x14ac:dyDescent="0.2">
      <c r="A61" s="78"/>
      <c r="B61" s="87"/>
      <c r="C61" s="84"/>
      <c r="D61" s="84"/>
      <c r="E61" s="84"/>
      <c r="F61" s="84"/>
      <c r="G61" s="84"/>
      <c r="H61" s="96" t="s">
        <v>92</v>
      </c>
      <c r="I61" s="96"/>
      <c r="J61" s="96"/>
      <c r="K61" s="96"/>
      <c r="L61" s="97">
        <v>15</v>
      </c>
      <c r="M61" s="97"/>
      <c r="N61" s="91" t="s">
        <v>66</v>
      </c>
      <c r="O61" s="91"/>
      <c r="P61" s="91"/>
      <c r="Q61" s="58">
        <v>2</v>
      </c>
      <c r="R61" s="58">
        <v>0</v>
      </c>
      <c r="S61" s="58">
        <v>2</v>
      </c>
      <c r="T61" s="58">
        <v>10</v>
      </c>
      <c r="U61" s="34">
        <v>11</v>
      </c>
      <c r="V61" s="34">
        <v>1</v>
      </c>
      <c r="W61" s="58">
        <v>1</v>
      </c>
      <c r="X61" s="34">
        <v>2.5</v>
      </c>
      <c r="Y61" s="34">
        <v>2</v>
      </c>
      <c r="Z61" s="58">
        <v>5</v>
      </c>
      <c r="AA61" s="34">
        <v>9</v>
      </c>
      <c r="AB61" s="34">
        <v>2.5</v>
      </c>
      <c r="AC61" s="58">
        <v>6</v>
      </c>
      <c r="AD61" s="34">
        <v>10</v>
      </c>
      <c r="AE61" s="59">
        <v>5</v>
      </c>
      <c r="AF61" s="58">
        <v>11</v>
      </c>
      <c r="AG61" s="34">
        <v>6</v>
      </c>
      <c r="AH61" s="34">
        <v>2</v>
      </c>
      <c r="AI61" s="34">
        <v>7</v>
      </c>
      <c r="AJ61" s="58">
        <v>5</v>
      </c>
      <c r="AK61" s="34">
        <v>8</v>
      </c>
      <c r="AL61" s="34">
        <v>5</v>
      </c>
      <c r="AM61" s="58">
        <v>5</v>
      </c>
      <c r="AN61" s="34">
        <v>9</v>
      </c>
      <c r="AO61" s="58">
        <v>6</v>
      </c>
      <c r="AP61" s="34">
        <v>6</v>
      </c>
      <c r="AQ61" s="34">
        <v>4</v>
      </c>
      <c r="AR61" s="34">
        <v>4</v>
      </c>
      <c r="AS61" s="34">
        <v>8</v>
      </c>
      <c r="AT61" s="34">
        <v>10</v>
      </c>
      <c r="AU61" s="34">
        <v>6</v>
      </c>
      <c r="AV61" s="34">
        <v>1</v>
      </c>
      <c r="AW61" s="34">
        <v>2</v>
      </c>
      <c r="AX61" s="35"/>
    </row>
    <row r="62" spans="1:51" ht="15.75" customHeight="1" x14ac:dyDescent="0.2">
      <c r="A62" s="78"/>
      <c r="B62" s="87"/>
      <c r="C62" s="84"/>
      <c r="D62" s="84"/>
      <c r="E62" s="84"/>
      <c r="F62" s="84"/>
      <c r="G62" s="84"/>
      <c r="H62" s="96" t="s">
        <v>92</v>
      </c>
      <c r="I62" s="96"/>
      <c r="J62" s="96"/>
      <c r="K62" s="96"/>
      <c r="L62" s="97">
        <v>15</v>
      </c>
      <c r="M62" s="97"/>
      <c r="N62" s="91" t="s">
        <v>67</v>
      </c>
      <c r="O62" s="91"/>
      <c r="P62" s="91"/>
      <c r="Q62" s="60"/>
      <c r="R62" s="61"/>
      <c r="S62" s="61"/>
      <c r="T62" s="61"/>
      <c r="U62" s="34">
        <v>12</v>
      </c>
      <c r="V62" s="34">
        <v>0</v>
      </c>
      <c r="W62" s="58">
        <v>1</v>
      </c>
      <c r="X62" s="34"/>
      <c r="Y62" s="34">
        <v>5</v>
      </c>
      <c r="Z62" s="58">
        <v>6</v>
      </c>
      <c r="AA62" s="34">
        <v>5</v>
      </c>
      <c r="AB62" s="34">
        <v>1</v>
      </c>
      <c r="AC62" s="58">
        <v>6</v>
      </c>
      <c r="AD62" s="34">
        <v>13</v>
      </c>
      <c r="AE62" s="59">
        <v>1</v>
      </c>
      <c r="AF62" s="58">
        <v>2</v>
      </c>
      <c r="AG62" s="34">
        <v>2</v>
      </c>
      <c r="AH62" s="34">
        <v>5</v>
      </c>
      <c r="AI62" s="34">
        <v>6</v>
      </c>
      <c r="AJ62" s="58">
        <v>5</v>
      </c>
      <c r="AK62" s="34">
        <v>3</v>
      </c>
      <c r="AL62" s="34">
        <v>6</v>
      </c>
      <c r="AM62" s="58">
        <v>6</v>
      </c>
      <c r="AN62" s="34">
        <v>5</v>
      </c>
      <c r="AO62" s="58">
        <v>4</v>
      </c>
      <c r="AP62" s="34">
        <v>8</v>
      </c>
      <c r="AQ62" s="34">
        <v>3</v>
      </c>
      <c r="AR62" s="34">
        <v>5</v>
      </c>
      <c r="AS62" s="34">
        <v>5</v>
      </c>
      <c r="AT62" s="34">
        <v>9</v>
      </c>
      <c r="AU62" s="34">
        <v>8</v>
      </c>
      <c r="AV62" s="34">
        <v>1</v>
      </c>
      <c r="AW62" s="34">
        <v>3</v>
      </c>
      <c r="AX62" s="35"/>
    </row>
    <row r="63" spans="1:51" ht="15.75" customHeight="1" x14ac:dyDescent="0.2">
      <c r="A63" s="78"/>
      <c r="B63" s="87"/>
      <c r="C63" s="84"/>
      <c r="D63" s="84"/>
      <c r="E63" s="84"/>
      <c r="F63" s="84"/>
      <c r="G63" s="84"/>
      <c r="H63" s="96" t="s">
        <v>92</v>
      </c>
      <c r="I63" s="96"/>
      <c r="J63" s="96"/>
      <c r="K63" s="96"/>
      <c r="L63" s="97">
        <v>15</v>
      </c>
      <c r="M63" s="97"/>
      <c r="N63" s="91" t="s">
        <v>68</v>
      </c>
      <c r="O63" s="91"/>
      <c r="P63" s="91"/>
      <c r="Q63" s="60"/>
      <c r="R63" s="61"/>
      <c r="S63" s="61"/>
      <c r="T63" s="61"/>
      <c r="U63" s="34">
        <v>12</v>
      </c>
      <c r="V63" s="34">
        <v>0</v>
      </c>
      <c r="W63" s="58">
        <v>3</v>
      </c>
      <c r="X63" s="34">
        <v>4</v>
      </c>
      <c r="Y63" s="34">
        <v>4</v>
      </c>
      <c r="Z63" s="58">
        <v>9</v>
      </c>
      <c r="AA63" s="34">
        <v>7</v>
      </c>
      <c r="AB63" s="34">
        <v>4</v>
      </c>
      <c r="AC63" s="58">
        <v>5</v>
      </c>
      <c r="AD63" s="34">
        <v>13</v>
      </c>
      <c r="AE63" s="59">
        <v>1</v>
      </c>
      <c r="AF63" s="58">
        <v>2</v>
      </c>
      <c r="AG63" s="34">
        <v>5</v>
      </c>
      <c r="AH63" s="34">
        <v>5</v>
      </c>
      <c r="AI63" s="34">
        <v>11</v>
      </c>
      <c r="AJ63" s="58">
        <v>7</v>
      </c>
      <c r="AK63" s="34">
        <v>4</v>
      </c>
      <c r="AL63" s="34">
        <v>4</v>
      </c>
      <c r="AM63" s="58">
        <v>9</v>
      </c>
      <c r="AN63" s="34">
        <v>7</v>
      </c>
      <c r="AO63" s="58">
        <v>6</v>
      </c>
      <c r="AP63" s="34">
        <v>4</v>
      </c>
      <c r="AQ63" s="34">
        <v>2</v>
      </c>
      <c r="AR63" s="34">
        <v>4</v>
      </c>
      <c r="AS63" s="34">
        <v>8</v>
      </c>
      <c r="AT63" s="34">
        <v>9</v>
      </c>
      <c r="AU63" s="34">
        <v>8</v>
      </c>
      <c r="AV63" s="34">
        <v>1</v>
      </c>
      <c r="AW63" s="34">
        <v>2</v>
      </c>
      <c r="AX63" s="35"/>
    </row>
    <row r="64" spans="1:51" ht="15.75" customHeight="1" x14ac:dyDescent="0.2">
      <c r="A64" s="78"/>
      <c r="B64" s="87"/>
      <c r="C64" s="84"/>
      <c r="D64" s="84"/>
      <c r="E64" s="84"/>
      <c r="F64" s="84"/>
      <c r="G64" s="84"/>
      <c r="H64" s="96" t="s">
        <v>92</v>
      </c>
      <c r="I64" s="96"/>
      <c r="J64" s="96"/>
      <c r="K64" s="96"/>
      <c r="L64" s="97">
        <v>15</v>
      </c>
      <c r="M64" s="97"/>
      <c r="N64" s="91" t="s">
        <v>69</v>
      </c>
      <c r="O64" s="91"/>
      <c r="P64" s="91"/>
      <c r="Q64" s="60"/>
      <c r="R64" s="61"/>
      <c r="S64" s="61"/>
      <c r="T64" s="61"/>
      <c r="U64" s="34">
        <v>10</v>
      </c>
      <c r="V64" s="34">
        <v>0</v>
      </c>
      <c r="W64" s="58">
        <v>1</v>
      </c>
      <c r="X64" s="34">
        <v>1</v>
      </c>
      <c r="Y64" s="34">
        <v>1</v>
      </c>
      <c r="Z64" s="58">
        <v>6</v>
      </c>
      <c r="AA64" s="34">
        <v>7</v>
      </c>
      <c r="AB64" s="34">
        <v>4</v>
      </c>
      <c r="AC64" s="58">
        <v>6</v>
      </c>
      <c r="AD64" s="34">
        <v>13</v>
      </c>
      <c r="AE64" s="59">
        <v>5</v>
      </c>
      <c r="AF64" s="58">
        <v>2</v>
      </c>
      <c r="AG64" s="34">
        <v>1</v>
      </c>
      <c r="AH64" s="34">
        <v>8</v>
      </c>
      <c r="AI64" s="34">
        <v>7</v>
      </c>
      <c r="AJ64" s="58">
        <v>5</v>
      </c>
      <c r="AK64" s="34">
        <v>4</v>
      </c>
      <c r="AL64" s="34">
        <v>5</v>
      </c>
      <c r="AM64" s="58">
        <v>6</v>
      </c>
      <c r="AN64" s="34">
        <v>7</v>
      </c>
      <c r="AO64" s="58">
        <v>6</v>
      </c>
      <c r="AP64" s="34">
        <v>6</v>
      </c>
      <c r="AQ64" s="34">
        <v>7</v>
      </c>
      <c r="AR64" s="34">
        <v>4</v>
      </c>
      <c r="AS64" s="34">
        <v>9</v>
      </c>
      <c r="AT64" s="34">
        <v>7</v>
      </c>
      <c r="AU64" s="34">
        <v>8</v>
      </c>
      <c r="AV64" s="34">
        <v>5</v>
      </c>
      <c r="AW64" s="34">
        <v>2</v>
      </c>
      <c r="AX64" s="35"/>
    </row>
    <row r="65" spans="1:50" ht="15.75" customHeight="1" x14ac:dyDescent="0.2">
      <c r="A65" s="78"/>
      <c r="B65" s="87"/>
      <c r="C65" s="84"/>
      <c r="D65" s="84"/>
      <c r="E65" s="84"/>
      <c r="F65" s="84"/>
      <c r="G65" s="84"/>
      <c r="H65" s="96" t="s">
        <v>92</v>
      </c>
      <c r="I65" s="96"/>
      <c r="J65" s="96"/>
      <c r="K65" s="96"/>
      <c r="L65" s="97"/>
      <c r="M65" s="97"/>
      <c r="N65" s="91" t="s">
        <v>93</v>
      </c>
      <c r="O65" s="91"/>
      <c r="P65" s="91"/>
      <c r="Q65" s="60"/>
      <c r="R65" s="61"/>
      <c r="S65" s="61"/>
      <c r="T65" s="61"/>
      <c r="U65" s="34">
        <v>12</v>
      </c>
      <c r="V65" s="34">
        <v>0</v>
      </c>
      <c r="W65" s="58">
        <v>19</v>
      </c>
      <c r="X65" s="34">
        <v>22</v>
      </c>
      <c r="Y65" s="34"/>
      <c r="Z65" s="58"/>
      <c r="AA65" s="34"/>
      <c r="AB65" s="34"/>
      <c r="AC65" s="58"/>
      <c r="AD65" s="34"/>
      <c r="AE65" s="34"/>
      <c r="AF65" s="58">
        <v>4</v>
      </c>
      <c r="AG65" s="34"/>
      <c r="AH65" s="34"/>
      <c r="AI65" s="34">
        <v>1</v>
      </c>
      <c r="AJ65" s="58">
        <v>1</v>
      </c>
      <c r="AK65" s="34"/>
      <c r="AL65" s="34">
        <v>1</v>
      </c>
      <c r="AM65" s="58"/>
      <c r="AN65" s="34"/>
      <c r="AO65" s="58">
        <v>1</v>
      </c>
      <c r="AP65" s="34"/>
      <c r="AQ65" s="34"/>
      <c r="AR65" s="34"/>
      <c r="AS65" s="34">
        <v>1</v>
      </c>
      <c r="AT65" s="34"/>
      <c r="AU65" s="34"/>
      <c r="AV65" s="34"/>
      <c r="AW65" s="34"/>
      <c r="AX65" s="35"/>
    </row>
    <row r="66" spans="1:50" ht="15.75" customHeight="1" x14ac:dyDescent="0.2">
      <c r="A66" s="78"/>
      <c r="B66" s="87"/>
      <c r="C66" s="84"/>
      <c r="D66" s="84"/>
      <c r="E66" s="84"/>
      <c r="F66" s="84"/>
      <c r="G66" s="84"/>
      <c r="H66" s="96" t="s">
        <v>92</v>
      </c>
      <c r="I66" s="96"/>
      <c r="J66" s="96"/>
      <c r="K66" s="96"/>
      <c r="L66" s="98">
        <v>0.74</v>
      </c>
      <c r="M66" s="98"/>
      <c r="N66" s="91" t="s">
        <v>76</v>
      </c>
      <c r="O66" s="91"/>
      <c r="P66" s="91"/>
      <c r="Q66" s="58">
        <v>4</v>
      </c>
      <c r="R66" s="58">
        <v>0</v>
      </c>
      <c r="S66" s="58">
        <v>0</v>
      </c>
      <c r="T66" s="58">
        <v>10</v>
      </c>
      <c r="U66" s="34">
        <v>12</v>
      </c>
      <c r="V66" s="34">
        <v>2</v>
      </c>
      <c r="W66" s="58">
        <v>0</v>
      </c>
      <c r="X66" s="34"/>
      <c r="Y66" s="34"/>
      <c r="Z66" s="58">
        <v>3</v>
      </c>
      <c r="AA66" s="34"/>
      <c r="AB66" s="34">
        <v>1</v>
      </c>
      <c r="AC66" s="58">
        <v>1</v>
      </c>
      <c r="AD66" s="34">
        <v>2</v>
      </c>
      <c r="AE66" s="34"/>
      <c r="AF66" s="58">
        <v>2</v>
      </c>
      <c r="AG66" s="34">
        <v>1</v>
      </c>
      <c r="AH66" s="34">
        <v>1</v>
      </c>
      <c r="AI66" s="34"/>
      <c r="AJ66" s="58">
        <v>1</v>
      </c>
      <c r="AK66" s="34"/>
      <c r="AL66" s="34">
        <v>5</v>
      </c>
      <c r="AM66" s="58">
        <v>3</v>
      </c>
      <c r="AN66" s="34"/>
      <c r="AO66" s="58">
        <v>6</v>
      </c>
      <c r="AP66" s="34">
        <v>1</v>
      </c>
      <c r="AQ66" s="34">
        <v>3</v>
      </c>
      <c r="AR66" s="34">
        <v>3</v>
      </c>
      <c r="AS66" s="34">
        <v>1</v>
      </c>
      <c r="AT66" s="34">
        <v>1</v>
      </c>
      <c r="AU66" s="34">
        <v>1</v>
      </c>
      <c r="AV66" s="34">
        <v>3</v>
      </c>
      <c r="AW66" s="34">
        <v>1</v>
      </c>
      <c r="AX66" s="35"/>
    </row>
    <row r="67" spans="1:50" ht="15.75" customHeight="1" x14ac:dyDescent="0.2">
      <c r="A67" s="78"/>
      <c r="B67" s="87"/>
      <c r="C67" s="84"/>
      <c r="D67" s="84"/>
      <c r="E67" s="84"/>
      <c r="F67" s="84"/>
      <c r="G67" s="84"/>
      <c r="H67" s="96" t="s">
        <v>92</v>
      </c>
      <c r="I67" s="96"/>
      <c r="J67" s="96"/>
      <c r="K67" s="96"/>
      <c r="L67" s="98">
        <v>0.74</v>
      </c>
      <c r="M67" s="98"/>
      <c r="N67" s="91" t="s">
        <v>77</v>
      </c>
      <c r="O67" s="91"/>
      <c r="P67" s="91"/>
      <c r="Q67" s="58">
        <v>6</v>
      </c>
      <c r="R67" s="58">
        <v>4</v>
      </c>
      <c r="S67" s="58">
        <v>5</v>
      </c>
      <c r="T67" s="58">
        <v>10</v>
      </c>
      <c r="U67" s="34">
        <v>12</v>
      </c>
      <c r="V67" s="34">
        <v>0</v>
      </c>
      <c r="W67" s="58">
        <v>2</v>
      </c>
      <c r="X67" s="34">
        <v>1</v>
      </c>
      <c r="Y67" s="34"/>
      <c r="Z67" s="58">
        <v>3</v>
      </c>
      <c r="AA67" s="34"/>
      <c r="AB67" s="34"/>
      <c r="AC67" s="58">
        <v>1.5</v>
      </c>
      <c r="AD67" s="34">
        <v>3.5</v>
      </c>
      <c r="AE67" s="34"/>
      <c r="AF67" s="58">
        <v>2</v>
      </c>
      <c r="AG67" s="34">
        <v>2</v>
      </c>
      <c r="AH67" s="34">
        <v>7</v>
      </c>
      <c r="AI67" s="34"/>
      <c r="AJ67" s="58"/>
      <c r="AK67" s="34"/>
      <c r="AL67" s="34"/>
      <c r="AM67" s="58">
        <v>3</v>
      </c>
      <c r="AN67" s="34"/>
      <c r="AO67" s="58">
        <v>9</v>
      </c>
      <c r="AP67" s="34">
        <v>4</v>
      </c>
      <c r="AQ67" s="34">
        <v>1</v>
      </c>
      <c r="AR67" s="34">
        <v>1</v>
      </c>
      <c r="AS67" s="34">
        <v>1</v>
      </c>
      <c r="AT67" s="34"/>
      <c r="AU67" s="34"/>
      <c r="AV67" s="34"/>
      <c r="AW67" s="34"/>
      <c r="AX67" s="35"/>
    </row>
    <row r="68" spans="1:50" ht="15.75" customHeight="1" x14ac:dyDescent="0.2">
      <c r="A68" s="78"/>
      <c r="B68" s="87"/>
      <c r="C68" s="84"/>
      <c r="D68" s="84"/>
      <c r="E68" s="84"/>
      <c r="F68" s="84"/>
      <c r="G68" s="84"/>
      <c r="H68" s="96" t="s">
        <v>92</v>
      </c>
      <c r="I68" s="96"/>
      <c r="J68" s="96"/>
      <c r="K68" s="96"/>
      <c r="L68" s="98">
        <v>0.74</v>
      </c>
      <c r="M68" s="98"/>
      <c r="N68" s="91" t="s">
        <v>78</v>
      </c>
      <c r="O68" s="91"/>
      <c r="P68" s="91"/>
      <c r="Q68" s="58">
        <v>2</v>
      </c>
      <c r="R68" s="58">
        <v>0</v>
      </c>
      <c r="S68" s="58">
        <v>0</v>
      </c>
      <c r="T68" s="58">
        <v>10</v>
      </c>
      <c r="U68" s="34">
        <v>12</v>
      </c>
      <c r="V68" s="34">
        <v>0</v>
      </c>
      <c r="W68" s="58">
        <v>0</v>
      </c>
      <c r="X68" s="34"/>
      <c r="Y68" s="34"/>
      <c r="Z68" s="58">
        <v>6</v>
      </c>
      <c r="AA68" s="34"/>
      <c r="AB68" s="34"/>
      <c r="AC68" s="58">
        <v>1</v>
      </c>
      <c r="AD68" s="34">
        <v>2</v>
      </c>
      <c r="AE68" s="34"/>
      <c r="AF68" s="58">
        <v>1</v>
      </c>
      <c r="AG68" s="34">
        <v>0.5</v>
      </c>
      <c r="AH68" s="34">
        <v>1</v>
      </c>
      <c r="AI68" s="34"/>
      <c r="AJ68" s="58"/>
      <c r="AK68" s="34"/>
      <c r="AL68" s="34"/>
      <c r="AM68" s="58">
        <v>6</v>
      </c>
      <c r="AN68" s="34"/>
      <c r="AO68" s="58">
        <v>6</v>
      </c>
      <c r="AP68" s="34">
        <v>1</v>
      </c>
      <c r="AQ68" s="34"/>
      <c r="AR68" s="34"/>
      <c r="AS68" s="34"/>
      <c r="AT68" s="34">
        <v>1</v>
      </c>
      <c r="AU68" s="34"/>
      <c r="AV68" s="34"/>
      <c r="AW68" s="34"/>
      <c r="AX68" s="35"/>
    </row>
    <row r="69" spans="1:50" ht="15.75" customHeight="1" x14ac:dyDescent="0.2">
      <c r="A69" s="78"/>
      <c r="B69" s="87"/>
      <c r="C69" s="84"/>
      <c r="D69" s="84"/>
      <c r="E69" s="12"/>
      <c r="F69" s="12"/>
      <c r="G69" s="12"/>
      <c r="H69" s="96" t="s">
        <v>92</v>
      </c>
      <c r="I69" s="96"/>
      <c r="J69" s="96"/>
      <c r="K69" s="96"/>
      <c r="L69" s="98">
        <v>0.74</v>
      </c>
      <c r="M69" s="98"/>
      <c r="N69" s="91" t="s">
        <v>79</v>
      </c>
      <c r="O69" s="91"/>
      <c r="P69" s="91"/>
      <c r="Q69" s="58">
        <v>2</v>
      </c>
      <c r="R69" s="58">
        <v>0</v>
      </c>
      <c r="S69" s="58">
        <v>0</v>
      </c>
      <c r="T69" s="58">
        <v>10</v>
      </c>
      <c r="U69" s="34">
        <v>12</v>
      </c>
      <c r="V69" s="34">
        <v>0</v>
      </c>
      <c r="W69" s="58">
        <v>0</v>
      </c>
      <c r="X69" s="34"/>
      <c r="Y69" s="34"/>
      <c r="Z69" s="58">
        <v>4</v>
      </c>
      <c r="AA69" s="34">
        <v>1</v>
      </c>
      <c r="AB69" s="34"/>
      <c r="AC69" s="58">
        <v>1</v>
      </c>
      <c r="AD69" s="34">
        <v>3</v>
      </c>
      <c r="AE69" s="34"/>
      <c r="AF69" s="58">
        <v>8</v>
      </c>
      <c r="AG69" s="34"/>
      <c r="AH69" s="34">
        <v>3</v>
      </c>
      <c r="AI69" s="34">
        <v>2</v>
      </c>
      <c r="AJ69" s="58"/>
      <c r="AK69" s="34">
        <v>5</v>
      </c>
      <c r="AL69" s="34">
        <v>1</v>
      </c>
      <c r="AM69" s="58">
        <v>4</v>
      </c>
      <c r="AN69" s="34">
        <v>1</v>
      </c>
      <c r="AO69" s="69" t="s">
        <v>105</v>
      </c>
      <c r="AP69" s="34">
        <v>2</v>
      </c>
      <c r="AQ69" s="34">
        <v>1</v>
      </c>
      <c r="AR69" s="34">
        <v>1</v>
      </c>
      <c r="AS69" s="34"/>
      <c r="AT69" s="34"/>
      <c r="AU69" s="34"/>
      <c r="AV69" s="34"/>
      <c r="AW69" s="34"/>
      <c r="AX69" s="35"/>
    </row>
    <row r="70" spans="1:50" ht="15.75" customHeight="1" x14ac:dyDescent="0.2">
      <c r="A70" s="78"/>
      <c r="B70" s="87"/>
      <c r="C70" s="84"/>
      <c r="D70" s="84"/>
      <c r="E70" s="12"/>
      <c r="F70" s="12"/>
      <c r="G70" s="12"/>
      <c r="H70" s="96" t="s">
        <v>92</v>
      </c>
      <c r="I70" s="96"/>
      <c r="J70" s="96"/>
      <c r="K70" s="96"/>
      <c r="L70" s="98">
        <v>0.5</v>
      </c>
      <c r="M70" s="98"/>
      <c r="N70" s="91" t="s">
        <v>80</v>
      </c>
      <c r="O70" s="91"/>
      <c r="P70" s="91"/>
      <c r="Q70" s="60"/>
      <c r="R70" s="61"/>
      <c r="S70" s="61"/>
      <c r="T70" s="61"/>
      <c r="U70" s="34">
        <v>12</v>
      </c>
      <c r="V70" s="34">
        <v>0</v>
      </c>
      <c r="W70" s="58">
        <v>0</v>
      </c>
      <c r="X70" s="34">
        <v>1</v>
      </c>
      <c r="Y70" s="34"/>
      <c r="Z70" s="58">
        <v>3</v>
      </c>
      <c r="AA70" s="34"/>
      <c r="AB70" s="34"/>
      <c r="AC70" s="58"/>
      <c r="AD70" s="34">
        <v>2</v>
      </c>
      <c r="AE70" s="34"/>
      <c r="AF70" s="58"/>
      <c r="AG70" s="34">
        <v>1</v>
      </c>
      <c r="AH70" s="34"/>
      <c r="AI70" s="34"/>
      <c r="AJ70" s="58"/>
      <c r="AK70" s="34"/>
      <c r="AL70" s="34"/>
      <c r="AM70" s="58">
        <v>3</v>
      </c>
      <c r="AN70" s="34"/>
      <c r="AO70" s="58">
        <v>6</v>
      </c>
      <c r="AP70" s="34">
        <v>1</v>
      </c>
      <c r="AQ70" s="34"/>
      <c r="AR70" s="34"/>
      <c r="AS70" s="34"/>
      <c r="AT70" s="34"/>
      <c r="AU70" s="34"/>
      <c r="AV70" s="34"/>
      <c r="AW70" s="34"/>
      <c r="AX70" s="35"/>
    </row>
    <row r="71" spans="1:50" s="54" customFormat="1" ht="15.75" customHeight="1" x14ac:dyDescent="0.2">
      <c r="A71" s="78"/>
      <c r="B71" s="87"/>
      <c r="C71" s="84"/>
      <c r="D71" s="84"/>
      <c r="E71" s="37"/>
      <c r="F71" s="37"/>
      <c r="G71" s="37"/>
      <c r="H71" s="96" t="s">
        <v>92</v>
      </c>
      <c r="I71" s="96"/>
      <c r="J71" s="96"/>
      <c r="K71" s="96"/>
      <c r="L71" s="98">
        <v>0.74</v>
      </c>
      <c r="M71" s="98"/>
      <c r="N71" s="99" t="s">
        <v>81</v>
      </c>
      <c r="O71" s="99"/>
      <c r="P71" s="99"/>
      <c r="Q71" s="58"/>
      <c r="R71" s="34"/>
      <c r="S71" s="34"/>
      <c r="T71" s="34"/>
      <c r="U71" s="34">
        <v>11</v>
      </c>
      <c r="V71" s="34">
        <v>1</v>
      </c>
      <c r="W71" s="58">
        <v>4</v>
      </c>
      <c r="X71" s="34"/>
      <c r="Y71" s="34"/>
      <c r="Z71" s="58">
        <v>3</v>
      </c>
      <c r="AA71" s="34"/>
      <c r="AB71" s="34"/>
      <c r="AC71" s="58"/>
      <c r="AD71" s="34">
        <v>2</v>
      </c>
      <c r="AE71" s="34"/>
      <c r="AF71" s="58">
        <v>1</v>
      </c>
      <c r="AG71" s="34"/>
      <c r="AH71" s="34"/>
      <c r="AI71" s="34">
        <v>5</v>
      </c>
      <c r="AJ71" s="58"/>
      <c r="AK71" s="34"/>
      <c r="AL71" s="34">
        <v>3</v>
      </c>
      <c r="AM71" s="58">
        <v>3</v>
      </c>
      <c r="AN71" s="34"/>
      <c r="AO71" s="58">
        <v>6</v>
      </c>
      <c r="AP71" s="34">
        <v>4</v>
      </c>
      <c r="AQ71" s="34"/>
      <c r="AR71" s="34">
        <v>3</v>
      </c>
      <c r="AS71" s="34">
        <v>1</v>
      </c>
      <c r="AT71" s="34"/>
      <c r="AU71" s="34">
        <v>6</v>
      </c>
      <c r="AV71" s="34">
        <v>1</v>
      </c>
      <c r="AW71" s="34">
        <v>1</v>
      </c>
      <c r="AX71" s="53"/>
    </row>
    <row r="72" spans="1:50" ht="15.75" customHeight="1" x14ac:dyDescent="0.2">
      <c r="A72" s="78"/>
      <c r="B72" s="87"/>
      <c r="C72" s="84"/>
      <c r="D72" s="84"/>
      <c r="E72" s="12"/>
      <c r="F72" s="12"/>
      <c r="G72" s="12"/>
      <c r="H72" s="96" t="s">
        <v>92</v>
      </c>
      <c r="I72" s="96"/>
      <c r="J72" s="96"/>
      <c r="K72" s="96"/>
      <c r="L72" s="98">
        <v>0.7</v>
      </c>
      <c r="M72" s="98"/>
      <c r="N72" s="91" t="s">
        <v>83</v>
      </c>
      <c r="O72" s="91"/>
      <c r="P72" s="91"/>
      <c r="Q72" s="60"/>
      <c r="R72" s="61"/>
      <c r="S72" s="61"/>
      <c r="T72" s="61"/>
      <c r="U72" s="34">
        <v>10</v>
      </c>
      <c r="V72" s="34">
        <v>0</v>
      </c>
      <c r="W72" s="58">
        <v>1</v>
      </c>
      <c r="X72" s="34">
        <v>1</v>
      </c>
      <c r="Y72" s="34"/>
      <c r="Z72" s="58">
        <v>3</v>
      </c>
      <c r="AA72" s="34"/>
      <c r="AB72" s="34"/>
      <c r="AC72" s="58">
        <v>1</v>
      </c>
      <c r="AD72" s="34">
        <v>2</v>
      </c>
      <c r="AE72" s="34"/>
      <c r="AF72" s="58"/>
      <c r="AG72" s="34"/>
      <c r="AH72" s="34"/>
      <c r="AI72" s="34">
        <v>1</v>
      </c>
      <c r="AJ72" s="58"/>
      <c r="AK72" s="34"/>
      <c r="AL72" s="34"/>
      <c r="AM72" s="58">
        <v>3</v>
      </c>
      <c r="AN72" s="34"/>
      <c r="AO72" s="58">
        <v>6</v>
      </c>
      <c r="AP72" s="34">
        <v>1</v>
      </c>
      <c r="AQ72" s="34">
        <v>1</v>
      </c>
      <c r="AR72" s="34"/>
      <c r="AS72" s="34"/>
      <c r="AT72" s="34"/>
      <c r="AU72" s="34">
        <v>2</v>
      </c>
      <c r="AV72" s="34">
        <v>2</v>
      </c>
      <c r="AW72" s="34">
        <v>3</v>
      </c>
      <c r="AX72" s="35"/>
    </row>
    <row r="73" spans="1:50" ht="15.75" customHeight="1" x14ac:dyDescent="0.2">
      <c r="A73" s="78"/>
      <c r="B73" s="87"/>
      <c r="C73" s="84"/>
      <c r="D73" s="84"/>
      <c r="E73" s="12"/>
      <c r="F73" s="12"/>
      <c r="G73" s="12"/>
      <c r="H73" s="96" t="s">
        <v>92</v>
      </c>
      <c r="I73" s="96"/>
      <c r="J73" s="96"/>
      <c r="K73" s="96"/>
      <c r="L73" s="98">
        <v>0.7</v>
      </c>
      <c r="M73" s="98"/>
      <c r="N73" s="91" t="s">
        <v>88</v>
      </c>
      <c r="O73" s="91"/>
      <c r="P73" s="91"/>
      <c r="Q73" s="60"/>
      <c r="R73" s="61"/>
      <c r="S73" s="61"/>
      <c r="T73" s="61"/>
      <c r="U73" s="34"/>
      <c r="V73" s="34"/>
      <c r="W73" s="58"/>
      <c r="X73" s="34"/>
      <c r="Y73" s="34"/>
      <c r="Z73" s="58"/>
      <c r="AA73" s="34"/>
      <c r="AB73" s="34"/>
      <c r="AC73" s="58"/>
      <c r="AD73" s="34">
        <v>2</v>
      </c>
      <c r="AE73" s="34"/>
      <c r="AF73" s="58"/>
      <c r="AG73" s="34"/>
      <c r="AH73" s="34"/>
      <c r="AI73" s="34"/>
      <c r="AJ73" s="58"/>
      <c r="AK73" s="34"/>
      <c r="AL73" s="34"/>
      <c r="AM73" s="58"/>
      <c r="AN73" s="34"/>
      <c r="AO73" s="58"/>
      <c r="AP73" s="34"/>
      <c r="AQ73" s="34"/>
      <c r="AR73" s="34"/>
      <c r="AS73" s="34"/>
      <c r="AT73" s="34"/>
      <c r="AU73" s="34"/>
      <c r="AV73" s="34"/>
      <c r="AW73" s="34"/>
      <c r="AX73" s="35"/>
    </row>
  </sheetData>
  <sheetProtection algorithmName="SHA-512" hashValue="s3HJDTn2pDX5fmFP3ZrBTjajSqNNiqBLoSNGTIYLljwbgzSc9iUTm6ih+lSJLH6Nnm7ySZ5nUkTzmdEG0Biz3w==" saltValue="7NJZhJQtidxONzWP4mdzMQ==" spinCount="100000" sheet="1" selectLockedCells="1" selectUnlockedCells="1"/>
  <mergeCells count="229">
    <mergeCell ref="H73:K73"/>
    <mergeCell ref="L73:M73"/>
    <mergeCell ref="N73:P73"/>
    <mergeCell ref="H70:K70"/>
    <mergeCell ref="L70:M70"/>
    <mergeCell ref="N70:P70"/>
    <mergeCell ref="H71:K71"/>
    <mergeCell ref="L71:M71"/>
    <mergeCell ref="N71:P71"/>
    <mergeCell ref="H72:K72"/>
    <mergeCell ref="L72:M72"/>
    <mergeCell ref="N72:P72"/>
    <mergeCell ref="N66:P66"/>
    <mergeCell ref="H67:K67"/>
    <mergeCell ref="L67:M67"/>
    <mergeCell ref="N67:P67"/>
    <mergeCell ref="H68:K68"/>
    <mergeCell ref="L68:M68"/>
    <mergeCell ref="N68:P68"/>
    <mergeCell ref="H69:K69"/>
    <mergeCell ref="L69:M69"/>
    <mergeCell ref="N69:P69"/>
    <mergeCell ref="AX58:AX60"/>
    <mergeCell ref="H59:K59"/>
    <mergeCell ref="L59:M59"/>
    <mergeCell ref="N59:P59"/>
    <mergeCell ref="H60:K60"/>
    <mergeCell ref="L60:M60"/>
    <mergeCell ref="N60:P60"/>
    <mergeCell ref="H61:K61"/>
    <mergeCell ref="L61:M61"/>
    <mergeCell ref="N61:P61"/>
    <mergeCell ref="B57:P57"/>
    <mergeCell ref="B58:B73"/>
    <mergeCell ref="C58:C73"/>
    <mergeCell ref="D58:D73"/>
    <mergeCell ref="E58:E68"/>
    <mergeCell ref="F58:F68"/>
    <mergeCell ref="G58:G68"/>
    <mergeCell ref="H58:K58"/>
    <mergeCell ref="L58:M58"/>
    <mergeCell ref="N58:P58"/>
    <mergeCell ref="H62:K62"/>
    <mergeCell ref="L62:M62"/>
    <mergeCell ref="N62:P62"/>
    <mergeCell ref="H63:K63"/>
    <mergeCell ref="L63:M63"/>
    <mergeCell ref="N63:P63"/>
    <mergeCell ref="H64:K64"/>
    <mergeCell ref="L64:M64"/>
    <mergeCell ref="N64:P64"/>
    <mergeCell ref="H65:K65"/>
    <mergeCell ref="L65:M65"/>
    <mergeCell ref="N65:P65"/>
    <mergeCell ref="H66:K66"/>
    <mergeCell ref="L66:M66"/>
    <mergeCell ref="B48:B56"/>
    <mergeCell ref="C48:C56"/>
    <mergeCell ref="D48:D56"/>
    <mergeCell ref="E48:E51"/>
    <mergeCell ref="F48:F51"/>
    <mergeCell ref="G48:G51"/>
    <mergeCell ref="I49:P49"/>
    <mergeCell ref="I50:P50"/>
    <mergeCell ref="I51:P51"/>
    <mergeCell ref="I52:P52"/>
    <mergeCell ref="I53:P53"/>
    <mergeCell ref="I54:P54"/>
    <mergeCell ref="I55:P55"/>
    <mergeCell ref="I56:P56"/>
    <mergeCell ref="AQ38:AQ39"/>
    <mergeCell ref="AR38:AR39"/>
    <mergeCell ref="AS38:AS39"/>
    <mergeCell ref="AT38:AT39"/>
    <mergeCell ref="AU38:AU39"/>
    <mergeCell ref="AV38:AV39"/>
    <mergeCell ref="AW38:AW39"/>
    <mergeCell ref="C39:C47"/>
    <mergeCell ref="E39:E42"/>
    <mergeCell ref="F39:F42"/>
    <mergeCell ref="G39:G42"/>
    <mergeCell ref="D40:D47"/>
    <mergeCell ref="I40:P40"/>
    <mergeCell ref="I41:P41"/>
    <mergeCell ref="I42:P42"/>
    <mergeCell ref="I43:P43"/>
    <mergeCell ref="I44:P44"/>
    <mergeCell ref="I45:P45"/>
    <mergeCell ref="I46:P46"/>
    <mergeCell ref="I47:P47"/>
    <mergeCell ref="AH38:AH39"/>
    <mergeCell ref="AI38:AI39"/>
    <mergeCell ref="AJ38:AJ39"/>
    <mergeCell ref="AK38:AK39"/>
    <mergeCell ref="AL38:AL39"/>
    <mergeCell ref="AM38:AM39"/>
    <mergeCell ref="AN38:AN39"/>
    <mergeCell ref="AO38:AO39"/>
    <mergeCell ref="AP38:AP39"/>
    <mergeCell ref="Y38:Y39"/>
    <mergeCell ref="Z38:Z39"/>
    <mergeCell ref="AA38:AA39"/>
    <mergeCell ref="AB38:AB39"/>
    <mergeCell ref="AC38:AC39"/>
    <mergeCell ref="AD38:AD39"/>
    <mergeCell ref="AE38:AE39"/>
    <mergeCell ref="AF38:AF39"/>
    <mergeCell ref="AG38:AG39"/>
    <mergeCell ref="B38:B47"/>
    <mergeCell ref="Q38:Q39"/>
    <mergeCell ref="R38:R39"/>
    <mergeCell ref="S38:S39"/>
    <mergeCell ref="T38:T39"/>
    <mergeCell ref="U38:U39"/>
    <mergeCell ref="V38:V39"/>
    <mergeCell ref="W38:W39"/>
    <mergeCell ref="X38:X39"/>
    <mergeCell ref="AX23:AX25"/>
    <mergeCell ref="H24:P24"/>
    <mergeCell ref="H25:P25"/>
    <mergeCell ref="H26:P26"/>
    <mergeCell ref="H27:P27"/>
    <mergeCell ref="H28:P28"/>
    <mergeCell ref="H29:P29"/>
    <mergeCell ref="B30:B37"/>
    <mergeCell ref="C30:C37"/>
    <mergeCell ref="D30:D37"/>
    <mergeCell ref="E30:E37"/>
    <mergeCell ref="F30:F37"/>
    <mergeCell ref="G30:G37"/>
    <mergeCell ref="H31:P31"/>
    <mergeCell ref="H32:P32"/>
    <mergeCell ref="H33:P33"/>
    <mergeCell ref="H34:P34"/>
    <mergeCell ref="H35:P35"/>
    <mergeCell ref="H36:P36"/>
    <mergeCell ref="H37:P37"/>
    <mergeCell ref="B16:B17"/>
    <mergeCell ref="C16:C17"/>
    <mergeCell ref="D16:D17"/>
    <mergeCell ref="E16:E17"/>
    <mergeCell ref="F16:F17"/>
    <mergeCell ref="G16:G17"/>
    <mergeCell ref="AX16:AX17"/>
    <mergeCell ref="H17:P17"/>
    <mergeCell ref="A18:A73"/>
    <mergeCell ref="B18:B20"/>
    <mergeCell ref="C18:C20"/>
    <mergeCell ref="D18:D20"/>
    <mergeCell ref="E18:E20"/>
    <mergeCell ref="F18:F20"/>
    <mergeCell ref="G18:G20"/>
    <mergeCell ref="H19:P19"/>
    <mergeCell ref="H20:P20"/>
    <mergeCell ref="B23:B29"/>
    <mergeCell ref="C23:C29"/>
    <mergeCell ref="D23:D29"/>
    <mergeCell ref="E23:E29"/>
    <mergeCell ref="F23:F29"/>
    <mergeCell ref="G23:G29"/>
    <mergeCell ref="H23:P23"/>
    <mergeCell ref="G12:G13"/>
    <mergeCell ref="AX12:AX13"/>
    <mergeCell ref="H13:P13"/>
    <mergeCell ref="B14:B15"/>
    <mergeCell ref="C14:C15"/>
    <mergeCell ref="D14:D15"/>
    <mergeCell ref="E14:E15"/>
    <mergeCell ref="F14:F15"/>
    <mergeCell ref="G14:G15"/>
    <mergeCell ref="AX14:AX15"/>
    <mergeCell ref="H15:P15"/>
    <mergeCell ref="AU3:AU4"/>
    <mergeCell ref="AV3:AV4"/>
    <mergeCell ref="AW3:AW4"/>
    <mergeCell ref="AX3:AX4"/>
    <mergeCell ref="H4:I4"/>
    <mergeCell ref="J4:N4"/>
    <mergeCell ref="O4:P4"/>
    <mergeCell ref="A5:A8"/>
    <mergeCell ref="A9:A17"/>
    <mergeCell ref="B9:G9"/>
    <mergeCell ref="H9:P9"/>
    <mergeCell ref="B10:B11"/>
    <mergeCell ref="C10:C11"/>
    <mergeCell ref="D10:D11"/>
    <mergeCell ref="E10:E11"/>
    <mergeCell ref="F10:F11"/>
    <mergeCell ref="G10:G11"/>
    <mergeCell ref="AX10:AX11"/>
    <mergeCell ref="H11:P11"/>
    <mergeCell ref="B12:B13"/>
    <mergeCell ref="C12:C13"/>
    <mergeCell ref="D12:D13"/>
    <mergeCell ref="E12:E13"/>
    <mergeCell ref="F12:F13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1:AX2"/>
    <mergeCell ref="A3:G3"/>
    <mergeCell ref="H3:P3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conditionalFormatting sqref="Q30:S34 T30:AL30 AP30:AW30 T31:AW37">
    <cfRule type="cellIs" dxfId="146" priority="2" operator="greaterThan">
      <formula>$P$30</formula>
    </cfRule>
    <cfRule type="cellIs" dxfId="145" priority="3" operator="between">
      <formula>$I$30</formula>
      <formula>$P$30</formula>
    </cfRule>
    <cfRule type="cellIs" dxfId="144" priority="4" operator="lessThan">
      <formula>$I$30</formula>
    </cfRule>
  </conditionalFormatting>
  <conditionalFormatting sqref="Q18:AL18">
    <cfRule type="cellIs" dxfId="143" priority="5" operator="between">
      <formula>$I$18</formula>
      <formula>$P$18</formula>
    </cfRule>
    <cfRule type="cellIs" dxfId="142" priority="6" operator="lessThan">
      <formula>$I$18</formula>
    </cfRule>
    <cfRule type="cellIs" dxfId="141" priority="7" operator="greaterThan">
      <formula>$P$18</formula>
    </cfRule>
  </conditionalFormatting>
  <conditionalFormatting sqref="AP5:AW5 Q5:AL5">
    <cfRule type="cellIs" dxfId="140" priority="8" operator="greaterThan">
      <formula>$I$5</formula>
    </cfRule>
    <cfRule type="cellIs" dxfId="139" priority="9" operator="between">
      <formula>$J$5</formula>
      <formula>$N$5</formula>
    </cfRule>
    <cfRule type="cellIs" dxfId="138" priority="10" operator="lessThan">
      <formula>$P$5</formula>
    </cfRule>
  </conditionalFormatting>
  <conditionalFormatting sqref="AP6:AW6 Q6:AL6">
    <cfRule type="cellIs" dxfId="137" priority="11" operator="greaterThan">
      <formula>$P$6</formula>
    </cfRule>
    <cfRule type="cellIs" dxfId="136" priority="12" operator="between">
      <formula>$J$6</formula>
      <formula>$N$6</formula>
    </cfRule>
    <cfRule type="cellIs" dxfId="135" priority="13" operator="lessThan">
      <formula>$I$6</formula>
    </cfRule>
  </conditionalFormatting>
  <conditionalFormatting sqref="AP7:AW7 Q7:AL7">
    <cfRule type="cellIs" dxfId="134" priority="14" operator="greaterThan">
      <formula>$I$7</formula>
    </cfRule>
    <cfRule type="cellIs" dxfId="133" priority="15" operator="between">
      <formula>$J$7</formula>
      <formula>$N$7</formula>
    </cfRule>
    <cfRule type="cellIs" dxfId="132" priority="16" operator="lessThan">
      <formula>$P$7</formula>
    </cfRule>
  </conditionalFormatting>
  <conditionalFormatting sqref="Q8:AL8 AS8:AW8">
    <cfRule type="cellIs" dxfId="131" priority="17" operator="greaterThan">
      <formula>$P$8</formula>
    </cfRule>
    <cfRule type="cellIs" dxfId="130" priority="18" operator="between">
      <formula>$J$8</formula>
      <formula>$N$8</formula>
    </cfRule>
    <cfRule type="cellIs" dxfId="129" priority="19" operator="lessThan">
      <formula>$I$8</formula>
    </cfRule>
  </conditionalFormatting>
  <conditionalFormatting sqref="Q10:AL10">
    <cfRule type="cellIs" dxfId="128" priority="20" operator="greaterThan">
      <formula>$I$10</formula>
    </cfRule>
    <cfRule type="cellIs" dxfId="127" priority="21" operator="between">
      <formula>$P$10</formula>
      <formula>$I$10</formula>
    </cfRule>
    <cfRule type="cellIs" dxfId="126" priority="22" operator="lessThan">
      <formula>$P$10</formula>
    </cfRule>
  </conditionalFormatting>
  <conditionalFormatting sqref="Q12:AW12">
    <cfRule type="cellIs" dxfId="125" priority="23" operator="greaterThan">
      <formula>$I$12</formula>
    </cfRule>
    <cfRule type="cellIs" dxfId="124" priority="24" operator="between">
      <formula>$P$12</formula>
      <formula>$I$12</formula>
    </cfRule>
    <cfRule type="cellIs" dxfId="123" priority="25" operator="lessThan">
      <formula>$P$12</formula>
    </cfRule>
  </conditionalFormatting>
  <conditionalFormatting sqref="Q14:AL14">
    <cfRule type="cellIs" dxfId="122" priority="26" operator="greaterThan">
      <formula>$I$14</formula>
    </cfRule>
    <cfRule type="cellIs" dxfId="121" priority="27" operator="between">
      <formula>$P$14</formula>
      <formula>$I$14</formula>
    </cfRule>
    <cfRule type="cellIs" dxfId="120" priority="28" operator="lessThan">
      <formula>$P$14</formula>
    </cfRule>
  </conditionalFormatting>
  <conditionalFormatting sqref="Q16:AL16">
    <cfRule type="cellIs" dxfId="119" priority="29" operator="greaterThan">
      <formula>$I$16</formula>
    </cfRule>
    <cfRule type="cellIs" dxfId="118" priority="30" operator="between">
      <formula>$P$16</formula>
      <formula>$I$16</formula>
    </cfRule>
    <cfRule type="cellIs" dxfId="117" priority="31" operator="lessThan">
      <formula>$P$16</formula>
    </cfRule>
  </conditionalFormatting>
  <conditionalFormatting sqref="AP21:AW21 Q21:AL21">
    <cfRule type="cellIs" dxfId="116" priority="32" operator="greaterThan">
      <formula>$I$21</formula>
    </cfRule>
    <cfRule type="cellIs" dxfId="115" priority="33" operator="between">
      <formula>$P$21</formula>
      <formula>$I$21</formula>
    </cfRule>
    <cfRule type="cellIs" dxfId="114" priority="34" operator="lessThan">
      <formula>$P$21</formula>
    </cfRule>
  </conditionalFormatting>
  <conditionalFormatting sqref="AP22:AW22 Q22:AL22">
    <cfRule type="cellIs" dxfId="113" priority="35" operator="greaterThan">
      <formula>$I$22</formula>
    </cfRule>
    <cfRule type="cellIs" dxfId="112" priority="36" operator="between">
      <formula>$P$22</formula>
      <formula>$I$22</formula>
    </cfRule>
    <cfRule type="cellIs" dxfId="111" priority="37" operator="lessThan">
      <formula>$P$22</formula>
    </cfRule>
  </conditionalFormatting>
  <conditionalFormatting sqref="Q38:AW38">
    <cfRule type="cellIs" dxfId="110" priority="38" operator="greaterThan">
      <formula>136</formula>
    </cfRule>
    <cfRule type="cellIs" dxfId="109" priority="39" operator="between">
      <formula>128</formula>
      <formula>136</formula>
    </cfRule>
    <cfRule type="cellIs" dxfId="108" priority="40" operator="lessThan">
      <formula>128</formula>
    </cfRule>
  </conditionalFormatting>
  <conditionalFormatting sqref="Q40:S43 T40:Y47 Z40:AD46 AP40:AW47 AE40:AL47">
    <cfRule type="cellIs" dxfId="107" priority="41" operator="lessThan">
      <formula>$I$39</formula>
    </cfRule>
    <cfRule type="cellIs" dxfId="106" priority="42" operator="between">
      <formula>$I$39</formula>
      <formula>$P$39</formula>
    </cfRule>
    <cfRule type="cellIs" dxfId="105" priority="43" operator="greaterThan">
      <formula>$P$39</formula>
    </cfRule>
  </conditionalFormatting>
  <conditionalFormatting sqref="Q49:S52 T49:Y56 Q48:AL48 AP48:AW48">
    <cfRule type="cellIs" dxfId="104" priority="44" operator="greaterThan">
      <formula>$P$48</formula>
    </cfRule>
    <cfRule type="cellIs" dxfId="103" priority="45" operator="between">
      <formula>$I$48</formula>
      <formula>$P$48</formula>
    </cfRule>
    <cfRule type="cellIs" dxfId="102" priority="46" operator="lessThan">
      <formula>$I$48</formula>
    </cfRule>
  </conditionalFormatting>
  <conditionalFormatting sqref="AM30">
    <cfRule type="cellIs" dxfId="101" priority="47" operator="greaterThan">
      <formula>$P$30</formula>
    </cfRule>
    <cfRule type="cellIs" dxfId="100" priority="48" operator="between">
      <formula>$I$30</formula>
      <formula>$P$30</formula>
    </cfRule>
    <cfRule type="cellIs" dxfId="99" priority="49" operator="lessThan">
      <formula>$I$30</formula>
    </cfRule>
  </conditionalFormatting>
  <conditionalFormatting sqref="AM18">
    <cfRule type="cellIs" dxfId="98" priority="50" operator="between">
      <formula>$I$18</formula>
      <formula>$P$18</formula>
    </cfRule>
    <cfRule type="cellIs" dxfId="97" priority="51" operator="lessThan">
      <formula>$I$18</formula>
    </cfRule>
    <cfRule type="cellIs" dxfId="96" priority="52" operator="greaterThan">
      <formula>$P$18</formula>
    </cfRule>
  </conditionalFormatting>
  <conditionalFormatting sqref="AM5">
    <cfRule type="cellIs" dxfId="95" priority="53" operator="greaterThan">
      <formula>$I$5</formula>
    </cfRule>
    <cfRule type="cellIs" dxfId="94" priority="54" operator="between">
      <formula>$J$5</formula>
      <formula>$N$5</formula>
    </cfRule>
    <cfRule type="cellIs" dxfId="93" priority="55" operator="lessThan">
      <formula>$P$5</formula>
    </cfRule>
  </conditionalFormatting>
  <conditionalFormatting sqref="AM6">
    <cfRule type="cellIs" dxfId="92" priority="56" operator="greaterThan">
      <formula>$P$6</formula>
    </cfRule>
    <cfRule type="cellIs" dxfId="91" priority="57" operator="between">
      <formula>$J$6</formula>
      <formula>$N$6</formula>
    </cfRule>
    <cfRule type="cellIs" dxfId="90" priority="58" operator="lessThan">
      <formula>$I$6</formula>
    </cfRule>
  </conditionalFormatting>
  <conditionalFormatting sqref="AM7">
    <cfRule type="cellIs" dxfId="89" priority="59" operator="greaterThan">
      <formula>$I$7</formula>
    </cfRule>
    <cfRule type="cellIs" dxfId="88" priority="60" operator="between">
      <formula>$J$7</formula>
      <formula>$N$7</formula>
    </cfRule>
    <cfRule type="cellIs" dxfId="87" priority="61" operator="lessThan">
      <formula>$P$7</formula>
    </cfRule>
  </conditionalFormatting>
  <conditionalFormatting sqref="AM8">
    <cfRule type="cellIs" dxfId="86" priority="62" operator="greaterThan">
      <formula>$P$8</formula>
    </cfRule>
    <cfRule type="cellIs" dxfId="85" priority="63" operator="between">
      <formula>$J$8</formula>
      <formula>$N$8</formula>
    </cfRule>
    <cfRule type="cellIs" dxfId="84" priority="64" operator="lessThan">
      <formula>$I$8</formula>
    </cfRule>
  </conditionalFormatting>
  <conditionalFormatting sqref="AM10:AW10">
    <cfRule type="cellIs" dxfId="83" priority="65" operator="greaterThan">
      <formula>$I$10</formula>
    </cfRule>
    <cfRule type="cellIs" dxfId="82" priority="66" operator="between">
      <formula>$P$10</formula>
      <formula>$I$10</formula>
    </cfRule>
    <cfRule type="cellIs" dxfId="81" priority="67" operator="lessThan">
      <formula>$P$10</formula>
    </cfRule>
  </conditionalFormatting>
  <conditionalFormatting sqref="AM14:AW14">
    <cfRule type="cellIs" dxfId="80" priority="68" operator="greaterThan">
      <formula>$I$14</formula>
    </cfRule>
    <cfRule type="cellIs" dxfId="79" priority="69" operator="between">
      <formula>$P$14</formula>
      <formula>$I$14</formula>
    </cfRule>
    <cfRule type="cellIs" dxfId="78" priority="70" operator="lessThan">
      <formula>$P$14</formula>
    </cfRule>
  </conditionalFormatting>
  <conditionalFormatting sqref="AM16:AW16">
    <cfRule type="cellIs" dxfId="77" priority="71" operator="greaterThan">
      <formula>$I$16</formula>
    </cfRule>
    <cfRule type="cellIs" dxfId="76" priority="72" operator="between">
      <formula>$P$16</formula>
      <formula>$I$16</formula>
    </cfRule>
    <cfRule type="cellIs" dxfId="75" priority="73" operator="lessThan">
      <formula>$P$16</formula>
    </cfRule>
  </conditionalFormatting>
  <conditionalFormatting sqref="AM21">
    <cfRule type="cellIs" dxfId="74" priority="74" operator="greaterThan">
      <formula>$I$21</formula>
    </cfRule>
    <cfRule type="cellIs" dxfId="73" priority="75" operator="between">
      <formula>$P$21</formula>
      <formula>$I$21</formula>
    </cfRule>
    <cfRule type="cellIs" dxfId="72" priority="76" operator="lessThan">
      <formula>$P$21</formula>
    </cfRule>
  </conditionalFormatting>
  <conditionalFormatting sqref="AM22">
    <cfRule type="cellIs" dxfId="71" priority="77" operator="greaterThan">
      <formula>$I$22</formula>
    </cfRule>
    <cfRule type="cellIs" dxfId="70" priority="78" operator="between">
      <formula>$P$22</formula>
      <formula>$I$22</formula>
    </cfRule>
    <cfRule type="cellIs" dxfId="69" priority="79" operator="lessThan">
      <formula>$P$22</formula>
    </cfRule>
  </conditionalFormatting>
  <conditionalFormatting sqref="AM40:AM46">
    <cfRule type="cellIs" dxfId="68" priority="80" operator="lessThan">
      <formula>$I$39</formula>
    </cfRule>
    <cfRule type="cellIs" dxfId="67" priority="81" operator="between">
      <formula>$I$39</formula>
      <formula>$P$39</formula>
    </cfRule>
    <cfRule type="cellIs" dxfId="66" priority="82" operator="greaterThan">
      <formula>$P$39</formula>
    </cfRule>
  </conditionalFormatting>
  <conditionalFormatting sqref="AM48">
    <cfRule type="cellIs" dxfId="65" priority="83" operator="greaterThan">
      <formula>$P$48</formula>
    </cfRule>
    <cfRule type="cellIs" dxfId="64" priority="84" operator="between">
      <formula>$I$48</formula>
      <formula>$P$48</formula>
    </cfRule>
    <cfRule type="cellIs" dxfId="63" priority="85" operator="lessThan">
      <formula>$I$48</formula>
    </cfRule>
  </conditionalFormatting>
  <conditionalFormatting sqref="AN30">
    <cfRule type="cellIs" dxfId="62" priority="86" operator="greaterThan">
      <formula>$P$30</formula>
    </cfRule>
    <cfRule type="cellIs" dxfId="61" priority="87" operator="between">
      <formula>$I$30</formula>
      <formula>$P$30</formula>
    </cfRule>
    <cfRule type="cellIs" dxfId="60" priority="88" operator="lessThan">
      <formula>$I$30</formula>
    </cfRule>
  </conditionalFormatting>
  <conditionalFormatting sqref="AN18">
    <cfRule type="cellIs" dxfId="59" priority="89" operator="between">
      <formula>$I$18</formula>
      <formula>$P$18</formula>
    </cfRule>
    <cfRule type="cellIs" dxfId="58" priority="90" operator="lessThan">
      <formula>$I$18</formula>
    </cfRule>
    <cfRule type="cellIs" dxfId="57" priority="91" operator="greaterThan">
      <formula>$P$18</formula>
    </cfRule>
  </conditionalFormatting>
  <conditionalFormatting sqref="AN5">
    <cfRule type="cellIs" dxfId="56" priority="92" operator="greaterThan">
      <formula>$I$5</formula>
    </cfRule>
    <cfRule type="cellIs" dxfId="55" priority="93" operator="between">
      <formula>$J$5</formula>
      <formula>$N$5</formula>
    </cfRule>
    <cfRule type="cellIs" dxfId="54" priority="94" operator="lessThan">
      <formula>$P$5</formula>
    </cfRule>
  </conditionalFormatting>
  <conditionalFormatting sqref="AN6">
    <cfRule type="cellIs" dxfId="53" priority="95" operator="greaterThan">
      <formula>$P$6</formula>
    </cfRule>
    <cfRule type="cellIs" dxfId="52" priority="96" operator="between">
      <formula>$J$6</formula>
      <formula>$N$6</formula>
    </cfRule>
    <cfRule type="cellIs" dxfId="51" priority="97" operator="lessThan">
      <formula>$I$6</formula>
    </cfRule>
  </conditionalFormatting>
  <conditionalFormatting sqref="AN7">
    <cfRule type="cellIs" dxfId="50" priority="98" operator="greaterThan">
      <formula>$I$7</formula>
    </cfRule>
    <cfRule type="cellIs" dxfId="49" priority="99" operator="between">
      <formula>$J$7</formula>
      <formula>$N$7</formula>
    </cfRule>
    <cfRule type="cellIs" dxfId="48" priority="100" operator="lessThan">
      <formula>$P$7</formula>
    </cfRule>
  </conditionalFormatting>
  <conditionalFormatting sqref="AN8">
    <cfRule type="cellIs" dxfId="47" priority="101" operator="greaterThan">
      <formula>$P$8</formula>
    </cfRule>
    <cfRule type="cellIs" dxfId="46" priority="102" operator="between">
      <formula>$J$8</formula>
      <formula>$N$8</formula>
    </cfRule>
    <cfRule type="cellIs" dxfId="45" priority="103" operator="lessThan">
      <formula>$I$8</formula>
    </cfRule>
  </conditionalFormatting>
  <conditionalFormatting sqref="AN21">
    <cfRule type="cellIs" dxfId="44" priority="104" operator="greaterThan">
      <formula>$I$21</formula>
    </cfRule>
    <cfRule type="cellIs" dxfId="43" priority="105" operator="between">
      <formula>$P$21</formula>
      <formula>$I$21</formula>
    </cfRule>
    <cfRule type="cellIs" dxfId="42" priority="106" operator="lessThan">
      <formula>$P$21</formula>
    </cfRule>
  </conditionalFormatting>
  <conditionalFormatting sqref="AN22">
    <cfRule type="cellIs" dxfId="41" priority="107" operator="greaterThan">
      <formula>$I$22</formula>
    </cfRule>
    <cfRule type="cellIs" dxfId="40" priority="108" operator="between">
      <formula>$P$22</formula>
      <formula>$I$22</formula>
    </cfRule>
    <cfRule type="cellIs" dxfId="39" priority="109" operator="lessThan">
      <formula>$P$22</formula>
    </cfRule>
  </conditionalFormatting>
  <conditionalFormatting sqref="AN40:AN46">
    <cfRule type="cellIs" dxfId="38" priority="110" operator="lessThan">
      <formula>$I$39</formula>
    </cfRule>
    <cfRule type="cellIs" dxfId="37" priority="111" operator="between">
      <formula>$I$39</formula>
      <formula>$P$39</formula>
    </cfRule>
    <cfRule type="cellIs" dxfId="36" priority="112" operator="greaterThan">
      <formula>$P$39</formula>
    </cfRule>
  </conditionalFormatting>
  <conditionalFormatting sqref="AN48">
    <cfRule type="cellIs" dxfId="35" priority="113" operator="greaterThan">
      <formula>$P$48</formula>
    </cfRule>
    <cfRule type="cellIs" dxfId="34" priority="114" operator="between">
      <formula>$I$48</formula>
      <formula>$P$48</formula>
    </cfRule>
    <cfRule type="cellIs" dxfId="33" priority="115" operator="lessThan">
      <formula>$I$48</formula>
    </cfRule>
  </conditionalFormatting>
  <conditionalFormatting sqref="AO30">
    <cfRule type="cellIs" dxfId="32" priority="116" operator="greaterThan">
      <formula>$P$30</formula>
    </cfRule>
    <cfRule type="cellIs" dxfId="31" priority="117" operator="between">
      <formula>$I$30</formula>
      <formula>$P$30</formula>
    </cfRule>
    <cfRule type="cellIs" dxfId="30" priority="118" operator="lessThan">
      <formula>$I$30</formula>
    </cfRule>
  </conditionalFormatting>
  <conditionalFormatting sqref="AO18:AW18">
    <cfRule type="cellIs" dxfId="29" priority="119" operator="between">
      <formula>$I$18</formula>
      <formula>$P$18</formula>
    </cfRule>
    <cfRule type="cellIs" dxfId="28" priority="120" operator="lessThan">
      <formula>$I$18</formula>
    </cfRule>
    <cfRule type="cellIs" dxfId="27" priority="121" operator="greaterThan">
      <formula>$P$18</formula>
    </cfRule>
  </conditionalFormatting>
  <conditionalFormatting sqref="AO5">
    <cfRule type="cellIs" dxfId="26" priority="122" operator="greaterThan">
      <formula>$I$5</formula>
    </cfRule>
    <cfRule type="cellIs" dxfId="25" priority="123" operator="between">
      <formula>$J$5</formula>
      <formula>$N$5</formula>
    </cfRule>
    <cfRule type="cellIs" dxfId="24" priority="124" operator="lessThan">
      <formula>$P$5</formula>
    </cfRule>
  </conditionalFormatting>
  <conditionalFormatting sqref="AO6">
    <cfRule type="cellIs" dxfId="23" priority="125" operator="greaterThan">
      <formula>$P$6</formula>
    </cfRule>
    <cfRule type="cellIs" dxfId="22" priority="126" operator="between">
      <formula>$J$6</formula>
      <formula>$N$6</formula>
    </cfRule>
    <cfRule type="cellIs" dxfId="21" priority="127" operator="lessThan">
      <formula>$I$6</formula>
    </cfRule>
  </conditionalFormatting>
  <conditionalFormatting sqref="AO7">
    <cfRule type="cellIs" dxfId="20" priority="128" operator="greaterThan">
      <formula>$I$7</formula>
    </cfRule>
    <cfRule type="cellIs" dxfId="19" priority="129" operator="between">
      <formula>$J$7</formula>
      <formula>$N$7</formula>
    </cfRule>
    <cfRule type="cellIs" dxfId="18" priority="130" operator="lessThan">
      <formula>$P$7</formula>
    </cfRule>
  </conditionalFormatting>
  <conditionalFormatting sqref="AO8:AR8">
    <cfRule type="cellIs" dxfId="17" priority="131" operator="greaterThan">
      <formula>$P$8</formula>
    </cfRule>
    <cfRule type="cellIs" dxfId="16" priority="132" operator="between">
      <formula>$J$8</formula>
      <formula>$N$8</formula>
    </cfRule>
    <cfRule type="cellIs" dxfId="15" priority="133" operator="lessThan">
      <formula>$I$8</formula>
    </cfRule>
  </conditionalFormatting>
  <conditionalFormatting sqref="AO21">
    <cfRule type="cellIs" dxfId="14" priority="134" operator="greaterThan">
      <formula>$I$21</formula>
    </cfRule>
    <cfRule type="cellIs" dxfId="13" priority="135" operator="between">
      <formula>$P$21</formula>
      <formula>$I$21</formula>
    </cfRule>
    <cfRule type="cellIs" dxfId="12" priority="136" operator="lessThan">
      <formula>$P$21</formula>
    </cfRule>
  </conditionalFormatting>
  <conditionalFormatting sqref="AO22">
    <cfRule type="cellIs" dxfId="11" priority="137" operator="greaterThan">
      <formula>$I$22</formula>
    </cfRule>
    <cfRule type="cellIs" dxfId="10" priority="138" operator="between">
      <formula>$P$22</formula>
      <formula>$I$22</formula>
    </cfRule>
    <cfRule type="cellIs" dxfId="9" priority="139" operator="lessThan">
      <formula>$P$22</formula>
    </cfRule>
  </conditionalFormatting>
  <conditionalFormatting sqref="AO40:AO46">
    <cfRule type="cellIs" dxfId="8" priority="140" operator="lessThan">
      <formula>$I$39</formula>
    </cfRule>
    <cfRule type="cellIs" dxfId="7" priority="141" operator="between">
      <formula>$I$39</formula>
      <formula>$P$39</formula>
    </cfRule>
    <cfRule type="cellIs" dxfId="6" priority="142" operator="greaterThan">
      <formula>$P$39</formula>
    </cfRule>
  </conditionalFormatting>
  <conditionalFormatting sqref="AO48">
    <cfRule type="cellIs" dxfId="5" priority="143" operator="greaterThan">
      <formula>$P$48</formula>
    </cfRule>
    <cfRule type="cellIs" dxfId="4" priority="144" operator="between">
      <formula>$I$48</formula>
      <formula>$P$48</formula>
    </cfRule>
    <cfRule type="cellIs" dxfId="3" priority="145" operator="lessThan">
      <formula>$I$48</formula>
    </cfRule>
  </conditionalFormatting>
  <conditionalFormatting sqref="Z49:AW56">
    <cfRule type="cellIs" dxfId="2" priority="146" operator="greaterThan">
      <formula>$P$48</formula>
    </cfRule>
    <cfRule type="cellIs" dxfId="1" priority="147" operator="between">
      <formula>$I$48</formula>
      <formula>$P$48</formula>
    </cfRule>
    <cfRule type="cellIs" dxfId="0" priority="148" operator="lessThan">
      <formula>$I$48</formula>
    </cfRule>
  </conditionalFormatting>
  <printOptions horizontalCentered="1"/>
  <pageMargins left="0.42013888888888901" right="0.37986111111111098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Indicadores 2020</vt:lpstr>
      <vt:lpstr>Gráficos</vt:lpstr>
      <vt:lpstr>Control de cambios</vt:lpstr>
      <vt:lpstr>Indicadores</vt:lpstr>
      <vt:lpstr>Indicadores!Área_de_impresión</vt:lpstr>
      <vt:lpstr>'Indicadores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 Gómez Cedeño</dc:creator>
  <dc:description/>
  <cp:lastModifiedBy>Eida María Aguilar Vargas</cp:lastModifiedBy>
  <cp:revision>15</cp:revision>
  <dcterms:created xsi:type="dcterms:W3CDTF">2020-05-19T17:59:30Z</dcterms:created>
  <dcterms:modified xsi:type="dcterms:W3CDTF">2020-08-21T19:32:31Z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