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3145" yWindow="-105" windowWidth="23250" windowHeight="13170" activeTab="1"/>
  </bookViews>
  <sheets>
    <sheet name="1.Cálculo de Cuota" sheetId="1" r:id="rId1"/>
    <sheet name="2.Métricas" sheetId="2" r:id="rId2"/>
    <sheet name="3.Indicadores" sheetId="3" r:id="rId3"/>
  </sheets>
  <definedNames>
    <definedName name="__xlfn_IFERROR">NA()</definedName>
    <definedName name="_AtRisk_FitDataRange_FIT_BE877_718C7">#REF!</definedName>
    <definedName name="Z_BD2B7074_A9C3_4DDD_B55D_59CB5BC0AFD0_.wvu.Rows" localSheetId="0">'1.Cálculo de Cuota'!$11:$11,'1.Cálculo de Cuota'!$15:$15,'1.Cálculo de Cuota'!$21:$21,'1.Cálculo de Cuota'!$25:$25,'1.Cálculo de Cuota'!$31:$31,'1.Cálculo de Cuota'!$35:$35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2"/>
  <c r="U25" i="3"/>
  <c r="T25"/>
  <c r="U24"/>
  <c r="V25" l="1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R25"/>
  <c r="S25"/>
  <c r="V24"/>
  <c r="W53"/>
  <c r="V53"/>
  <c r="U53"/>
  <c r="T53"/>
  <c r="S53"/>
  <c r="R53"/>
  <c r="Q53"/>
  <c r="AN49"/>
  <c r="AM49"/>
  <c r="AL49"/>
  <c r="AK49"/>
  <c r="AJ49"/>
  <c r="AI49"/>
  <c r="AH49"/>
  <c r="AG49"/>
  <c r="AF49"/>
  <c r="AE49"/>
  <c r="AD49"/>
  <c r="AC49"/>
  <c r="AB49"/>
  <c r="AA49"/>
  <c r="Z49"/>
  <c r="Y49"/>
  <c r="X49"/>
  <c r="W49"/>
  <c r="V49"/>
  <c r="U49"/>
  <c r="T49"/>
  <c r="S49"/>
  <c r="R49"/>
  <c r="Q49"/>
  <c r="AN48"/>
  <c r="AM48"/>
  <c r="AL48"/>
  <c r="AK48"/>
  <c r="AJ48"/>
  <c r="AI48"/>
  <c r="AH48"/>
  <c r="AG48"/>
  <c r="AF48"/>
  <c r="AE48"/>
  <c r="AD48"/>
  <c r="AC48"/>
  <c r="AB48"/>
  <c r="AA48"/>
  <c r="Z48"/>
  <c r="Y48"/>
  <c r="X48"/>
  <c r="W48"/>
  <c r="V48"/>
  <c r="U48"/>
  <c r="T48"/>
  <c r="S48"/>
  <c r="R48"/>
  <c r="Q48"/>
  <c r="AN47"/>
  <c r="AM47"/>
  <c r="AL47"/>
  <c r="AK47"/>
  <c r="AJ47"/>
  <c r="AI47"/>
  <c r="AH47"/>
  <c r="AG47"/>
  <c r="AF47"/>
  <c r="AE47"/>
  <c r="AD47"/>
  <c r="AC47"/>
  <c r="AB47"/>
  <c r="AA47"/>
  <c r="Z47"/>
  <c r="Y47"/>
  <c r="X47"/>
  <c r="W47"/>
  <c r="V47"/>
  <c r="U47"/>
  <c r="T47"/>
  <c r="S47"/>
  <c r="R47"/>
  <c r="Q47"/>
  <c r="AN46"/>
  <c r="AM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I46"/>
  <c r="AN45"/>
  <c r="AM45"/>
  <c r="AL45"/>
  <c r="AK45"/>
  <c r="AJ45"/>
  <c r="AI45"/>
  <c r="AH45"/>
  <c r="AG45"/>
  <c r="AF45"/>
  <c r="AE45"/>
  <c r="AD45"/>
  <c r="AC45"/>
  <c r="AB45"/>
  <c r="AA45"/>
  <c r="Z45"/>
  <c r="Y45"/>
  <c r="X45"/>
  <c r="W45"/>
  <c r="V45"/>
  <c r="U45"/>
  <c r="T45"/>
  <c r="S45"/>
  <c r="R45"/>
  <c r="Q45"/>
  <c r="P45"/>
  <c r="I45"/>
  <c r="N44"/>
  <c r="P44" s="1"/>
  <c r="J44"/>
  <c r="AN43"/>
  <c r="AM43"/>
  <c r="AL43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I43"/>
  <c r="AN42"/>
  <c r="AM42"/>
  <c r="AL42"/>
  <c r="AK42"/>
  <c r="AJ42"/>
  <c r="AI42"/>
  <c r="AI41" s="1"/>
  <c r="AH42"/>
  <c r="AG42"/>
  <c r="AF42"/>
  <c r="AE42"/>
  <c r="AD42"/>
  <c r="AC42"/>
  <c r="AB42"/>
  <c r="AA42"/>
  <c r="Z42"/>
  <c r="Y42"/>
  <c r="X42"/>
  <c r="W42"/>
  <c r="V42"/>
  <c r="U42"/>
  <c r="T42"/>
  <c r="S42"/>
  <c r="R42"/>
  <c r="Q42"/>
  <c r="P42"/>
  <c r="I42"/>
  <c r="N41"/>
  <c r="P41" s="1"/>
  <c r="J41"/>
  <c r="I41" s="1"/>
  <c r="W39"/>
  <c r="V39"/>
  <c r="U39"/>
  <c r="T39"/>
  <c r="S39"/>
  <c r="R39"/>
  <c r="Q39"/>
  <c r="AN33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I33"/>
  <c r="AN32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S31" s="1"/>
  <c r="R32"/>
  <c r="Q32"/>
  <c r="P32"/>
  <c r="I32"/>
  <c r="N31"/>
  <c r="I31" s="1"/>
  <c r="J31"/>
  <c r="P31" s="1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I30"/>
  <c r="AN29"/>
  <c r="AM29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I29"/>
  <c r="N28"/>
  <c r="P28" s="1"/>
  <c r="J28"/>
  <c r="I28" s="1"/>
  <c r="Q25"/>
  <c r="AN24"/>
  <c r="AM24"/>
  <c r="AL24"/>
  <c r="AK24"/>
  <c r="AJ24"/>
  <c r="AI24"/>
  <c r="AH24"/>
  <c r="AG24"/>
  <c r="AF24"/>
  <c r="AE24"/>
  <c r="AD24"/>
  <c r="AC24"/>
  <c r="AB24"/>
  <c r="AA24"/>
  <c r="Z24"/>
  <c r="Y24"/>
  <c r="X24"/>
  <c r="W24"/>
  <c r="T24"/>
  <c r="S24"/>
  <c r="R24"/>
  <c r="Q24"/>
  <c r="AN23"/>
  <c r="AM23"/>
  <c r="AL23"/>
  <c r="AK23"/>
  <c r="AJ23"/>
  <c r="AI23"/>
  <c r="AH23"/>
  <c r="AG23"/>
  <c r="AF23"/>
  <c r="AE23"/>
  <c r="AD23"/>
  <c r="AC23"/>
  <c r="AB23"/>
  <c r="AA23"/>
  <c r="Z23"/>
  <c r="Y23"/>
  <c r="X23"/>
  <c r="W23"/>
  <c r="V23"/>
  <c r="U23"/>
  <c r="T23"/>
  <c r="S23"/>
  <c r="R23"/>
  <c r="Q23"/>
  <c r="AN22"/>
  <c r="AM22"/>
  <c r="AL22"/>
  <c r="AK22"/>
  <c r="AJ22"/>
  <c r="AI22"/>
  <c r="AH22"/>
  <c r="AH21" s="1"/>
  <c r="AG22"/>
  <c r="AF22"/>
  <c r="AF21" s="1"/>
  <c r="AE22"/>
  <c r="AD22"/>
  <c r="AC22"/>
  <c r="AB22"/>
  <c r="AB21" s="1"/>
  <c r="AA22"/>
  <c r="Z22"/>
  <c r="Y22"/>
  <c r="Y21" s="1"/>
  <c r="X22"/>
  <c r="X21" s="1"/>
  <c r="W22"/>
  <c r="W21" s="1"/>
  <c r="V22"/>
  <c r="V21" s="1"/>
  <c r="U22"/>
  <c r="U21" s="1"/>
  <c r="T22"/>
  <c r="T21" s="1"/>
  <c r="S22"/>
  <c r="S21" s="1"/>
  <c r="R22"/>
  <c r="Q22"/>
  <c r="Q21" s="1"/>
  <c r="AN21"/>
  <c r="AM21"/>
  <c r="AL21"/>
  <c r="AJ21"/>
  <c r="AI21"/>
  <c r="AE21"/>
  <c r="AD21"/>
  <c r="AC21"/>
  <c r="AA21"/>
  <c r="Z21"/>
  <c r="R21"/>
  <c r="P21"/>
  <c r="N21"/>
  <c r="K21"/>
  <c r="I21"/>
  <c r="AN18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AN17"/>
  <c r="AM17"/>
  <c r="AL17"/>
  <c r="AK17"/>
  <c r="AJ17"/>
  <c r="AI17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AN16"/>
  <c r="AM16"/>
  <c r="AL16"/>
  <c r="AK16"/>
  <c r="AJ16"/>
  <c r="AI16"/>
  <c r="AH16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I16"/>
  <c r="AN15"/>
  <c r="AM15"/>
  <c r="AL15"/>
  <c r="AK15"/>
  <c r="AJ15"/>
  <c r="AI15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AN14"/>
  <c r="AM14"/>
  <c r="AL14"/>
  <c r="AK14"/>
  <c r="AJ14"/>
  <c r="AI14"/>
  <c r="AH14"/>
  <c r="AG14"/>
  <c r="AF14"/>
  <c r="AE14"/>
  <c r="AD14"/>
  <c r="AC14"/>
  <c r="AB14"/>
  <c r="AA14"/>
  <c r="Z14"/>
  <c r="Y14"/>
  <c r="X14"/>
  <c r="W14"/>
  <c r="V14"/>
  <c r="U14"/>
  <c r="T14"/>
  <c r="S14"/>
  <c r="R14"/>
  <c r="Q14"/>
  <c r="AN13"/>
  <c r="AM13"/>
  <c r="AL13"/>
  <c r="AK13"/>
  <c r="AJ13"/>
  <c r="AI13"/>
  <c r="AH13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I13"/>
  <c r="N12"/>
  <c r="I12" s="1"/>
  <c r="K12"/>
  <c r="P12" s="1"/>
  <c r="AN11"/>
  <c r="AM11"/>
  <c r="AL11"/>
  <c r="AK11"/>
  <c r="AJ11"/>
  <c r="AI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I11"/>
  <c r="AN10"/>
  <c r="AM10"/>
  <c r="AL10"/>
  <c r="AK10"/>
  <c r="AJ10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I10"/>
  <c r="N9"/>
  <c r="P9" s="1"/>
  <c r="J9"/>
  <c r="I9" s="1"/>
  <c r="AN8"/>
  <c r="AM8"/>
  <c r="AL8"/>
  <c r="AK8"/>
  <c r="AJ8"/>
  <c r="AI8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I8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I7"/>
  <c r="N6"/>
  <c r="I6" s="1"/>
  <c r="K6"/>
  <c r="P6" s="1"/>
  <c r="Z86" i="2"/>
  <c r="Y86"/>
  <c r="X86"/>
  <c r="W86"/>
  <c r="V86"/>
  <c r="U86"/>
  <c r="T86"/>
  <c r="S86"/>
  <c r="R86"/>
  <c r="Q86"/>
  <c r="P86"/>
  <c r="O86"/>
  <c r="N86"/>
  <c r="M86"/>
  <c r="L86"/>
  <c r="K86"/>
  <c r="J86"/>
  <c r="I86"/>
  <c r="H86"/>
  <c r="G86"/>
  <c r="F86"/>
  <c r="E86"/>
  <c r="D86"/>
  <c r="C86"/>
  <c r="Z80"/>
  <c r="Y80"/>
  <c r="X80"/>
  <c r="W80"/>
  <c r="V80"/>
  <c r="U80"/>
  <c r="T80"/>
  <c r="S80"/>
  <c r="R80"/>
  <c r="Q80"/>
  <c r="P80"/>
  <c r="O80"/>
  <c r="N80"/>
  <c r="M80"/>
  <c r="L80"/>
  <c r="K80"/>
  <c r="J80"/>
  <c r="I80"/>
  <c r="H80"/>
  <c r="G80"/>
  <c r="F80"/>
  <c r="E80"/>
  <c r="D80"/>
  <c r="C80"/>
  <c r="Z62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C62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C56"/>
  <c r="Z36"/>
  <c r="Y36"/>
  <c r="X36"/>
  <c r="W36"/>
  <c r="V36"/>
  <c r="U36"/>
  <c r="T36"/>
  <c r="S36"/>
  <c r="R36"/>
  <c r="Q36"/>
  <c r="P36"/>
  <c r="O36"/>
  <c r="N36"/>
  <c r="M36"/>
  <c r="L36"/>
  <c r="K36"/>
  <c r="J36"/>
  <c r="Z35"/>
  <c r="Y35"/>
  <c r="X35"/>
  <c r="W35"/>
  <c r="V35"/>
  <c r="U35"/>
  <c r="T35"/>
  <c r="S35"/>
  <c r="R35"/>
  <c r="Q35"/>
  <c r="P35"/>
  <c r="O35"/>
  <c r="N35"/>
  <c r="K35"/>
  <c r="I35"/>
  <c r="F35"/>
  <c r="F33" s="1"/>
  <c r="E35"/>
  <c r="D35"/>
  <c r="C35"/>
  <c r="Z34"/>
  <c r="Y34"/>
  <c r="X34"/>
  <c r="W34"/>
  <c r="V34"/>
  <c r="U34"/>
  <c r="T34"/>
  <c r="S34"/>
  <c r="R34"/>
  <c r="Q34"/>
  <c r="P34"/>
  <c r="O34"/>
  <c r="N34"/>
  <c r="L33"/>
  <c r="K34"/>
  <c r="I34"/>
  <c r="H33"/>
  <c r="G33"/>
  <c r="E34"/>
  <c r="D34"/>
  <c r="C34"/>
  <c r="M33"/>
  <c r="Z26"/>
  <c r="Y26"/>
  <c r="X26"/>
  <c r="W26"/>
  <c r="V26"/>
  <c r="U26"/>
  <c r="T26"/>
  <c r="S26"/>
  <c r="R26"/>
  <c r="Q26"/>
  <c r="P26"/>
  <c r="O26"/>
  <c r="N26"/>
  <c r="M26"/>
  <c r="L26"/>
  <c r="K26"/>
  <c r="J26"/>
  <c r="Z25"/>
  <c r="Y25"/>
  <c r="X25"/>
  <c r="W25"/>
  <c r="V25"/>
  <c r="U25"/>
  <c r="T25"/>
  <c r="S25"/>
  <c r="R25"/>
  <c r="Q25"/>
  <c r="P25"/>
  <c r="O25"/>
  <c r="N25"/>
  <c r="K25"/>
  <c r="I25"/>
  <c r="D25"/>
  <c r="C25"/>
  <c r="Z24"/>
  <c r="Y24"/>
  <c r="X24"/>
  <c r="W24"/>
  <c r="V24"/>
  <c r="U24"/>
  <c r="T24"/>
  <c r="S24"/>
  <c r="R24"/>
  <c r="Q24"/>
  <c r="P24"/>
  <c r="O24"/>
  <c r="N24"/>
  <c r="K24"/>
  <c r="I24"/>
  <c r="D24"/>
  <c r="C24"/>
  <c r="Z23"/>
  <c r="Y23"/>
  <c r="X23"/>
  <c r="W23"/>
  <c r="V23"/>
  <c r="U23"/>
  <c r="T23"/>
  <c r="S23"/>
  <c r="R23"/>
  <c r="Q23"/>
  <c r="P23"/>
  <c r="O23"/>
  <c r="N23"/>
  <c r="K23"/>
  <c r="I23"/>
  <c r="D23"/>
  <c r="C23"/>
  <c r="Z22"/>
  <c r="Y22"/>
  <c r="X22"/>
  <c r="W22"/>
  <c r="V22"/>
  <c r="U22"/>
  <c r="T22"/>
  <c r="S22"/>
  <c r="R22"/>
  <c r="Q22"/>
  <c r="P22"/>
  <c r="O22"/>
  <c r="N22"/>
  <c r="K22"/>
  <c r="I22"/>
  <c r="D22"/>
  <c r="C22"/>
  <c r="F21"/>
  <c r="E21"/>
  <c r="Z20"/>
  <c r="Y20"/>
  <c r="X20"/>
  <c r="W20"/>
  <c r="V20"/>
  <c r="U20"/>
  <c r="T20"/>
  <c r="S20"/>
  <c r="Q20"/>
  <c r="O20"/>
  <c r="M20"/>
  <c r="K20"/>
  <c r="J20"/>
  <c r="F20"/>
  <c r="T27" i="3" s="1"/>
  <c r="E20" i="2"/>
  <c r="S27" i="3" s="1"/>
  <c r="D20" i="2"/>
  <c r="C20"/>
  <c r="Z19"/>
  <c r="Y19"/>
  <c r="X19"/>
  <c r="W19"/>
  <c r="V19"/>
  <c r="U19"/>
  <c r="T19"/>
  <c r="S19"/>
  <c r="Q19"/>
  <c r="O19"/>
  <c r="M19"/>
  <c r="K19"/>
  <c r="D19"/>
  <c r="C19"/>
  <c r="Z18"/>
  <c r="AN26" i="3" s="1"/>
  <c r="Y18" i="2"/>
  <c r="AM26" i="3" s="1"/>
  <c r="X18" i="2"/>
  <c r="AL26" i="3" s="1"/>
  <c r="W18" i="2"/>
  <c r="AK26" i="3" s="1"/>
  <c r="V18" i="2"/>
  <c r="AJ26" i="3" s="1"/>
  <c r="AI26"/>
  <c r="T18" i="2"/>
  <c r="AH26" i="3" s="1"/>
  <c r="AG26"/>
  <c r="AF26"/>
  <c r="Q18" i="2"/>
  <c r="AE26" i="3" s="1"/>
  <c r="AD26"/>
  <c r="AC26"/>
  <c r="AB26"/>
  <c r="AA26"/>
  <c r="Z26"/>
  <c r="K18" i="2"/>
  <c r="Y26" i="3" s="1"/>
  <c r="X26"/>
  <c r="W26"/>
  <c r="V26"/>
  <c r="G18" i="2"/>
  <c r="U26" i="3" s="1"/>
  <c r="T26"/>
  <c r="S26"/>
  <c r="D18" i="2"/>
  <c r="R26" i="3" s="1"/>
  <c r="C18" i="2"/>
  <c r="Q26" i="3" s="1"/>
  <c r="Z16" i="2"/>
  <c r="AN20" i="3" s="1"/>
  <c r="Y16" i="2"/>
  <c r="AM20" i="3" s="1"/>
  <c r="X16" i="2"/>
  <c r="AL20" i="3" s="1"/>
  <c r="AK20"/>
  <c r="V16" i="2"/>
  <c r="AJ20" i="3" s="1"/>
  <c r="AI20"/>
  <c r="AH20"/>
  <c r="AG20"/>
  <c r="AF20"/>
  <c r="Q16" i="2"/>
  <c r="AE20" i="3" s="1"/>
  <c r="P16" i="2"/>
  <c r="AD20" i="3" s="1"/>
  <c r="AC20"/>
  <c r="AB20"/>
  <c r="AA20"/>
  <c r="Z20"/>
  <c r="Y20"/>
  <c r="X20"/>
  <c r="I16" i="2"/>
  <c r="W20" i="3" s="1"/>
  <c r="H16" i="2"/>
  <c r="V20" i="3" s="1"/>
  <c r="G16" i="2"/>
  <c r="U20" i="3" s="1"/>
  <c r="T20"/>
  <c r="S20"/>
  <c r="D16" i="2"/>
  <c r="R20" i="3" s="1"/>
  <c r="C16" i="2"/>
  <c r="Q20" i="3" s="1"/>
  <c r="Z25" i="1"/>
  <c r="Z35" s="1"/>
  <c r="Z40" i="2" s="1"/>
  <c r="Y25" i="1"/>
  <c r="Y35" s="1"/>
  <c r="Y40" i="2" s="1"/>
  <c r="X25" i="1"/>
  <c r="X35" s="1"/>
  <c r="X40" i="2" s="1"/>
  <c r="W25" i="1"/>
  <c r="W35" s="1"/>
  <c r="W40" i="2" s="1"/>
  <c r="V25" i="1"/>
  <c r="V35" s="1"/>
  <c r="V40" i="2" s="1"/>
  <c r="U25" i="1"/>
  <c r="U35" s="1"/>
  <c r="U40" i="2" s="1"/>
  <c r="T25" i="1"/>
  <c r="T35" s="1"/>
  <c r="T40" i="2" s="1"/>
  <c r="S25" i="1"/>
  <c r="S35" s="1"/>
  <c r="S40" i="2" s="1"/>
  <c r="R25" i="1"/>
  <c r="R35" s="1"/>
  <c r="R40" i="2" s="1"/>
  <c r="Q25" i="1"/>
  <c r="Q35" s="1"/>
  <c r="Q40" i="2" s="1"/>
  <c r="P25" i="1"/>
  <c r="P35" s="1"/>
  <c r="P40" i="2" s="1"/>
  <c r="O25" i="1"/>
  <c r="O35" s="1"/>
  <c r="O40" i="2" s="1"/>
  <c r="N25" i="1"/>
  <c r="N35" s="1"/>
  <c r="N40" i="2" s="1"/>
  <c r="M25" i="1"/>
  <c r="M35" s="1"/>
  <c r="L25"/>
  <c r="L35" s="1"/>
  <c r="K25"/>
  <c r="K35" s="1"/>
  <c r="J25"/>
  <c r="J35" s="1"/>
  <c r="J40" i="2" s="1"/>
  <c r="Z24" i="1"/>
  <c r="Z34" s="1"/>
  <c r="Z39" i="2" s="1"/>
  <c r="Y24" i="1"/>
  <c r="Y34" s="1"/>
  <c r="Y39" i="2" s="1"/>
  <c r="X24" i="1"/>
  <c r="X34" s="1"/>
  <c r="X39" i="2" s="1"/>
  <c r="W24" i="1"/>
  <c r="W34" s="1"/>
  <c r="W39" i="2" s="1"/>
  <c r="V24" i="1"/>
  <c r="V34" s="1"/>
  <c r="V39" i="2" s="1"/>
  <c r="U24" i="1"/>
  <c r="U34" s="1"/>
  <c r="U39" i="2" s="1"/>
  <c r="T24" i="1"/>
  <c r="T34" s="1"/>
  <c r="T39" i="2" s="1"/>
  <c r="S24" i="1"/>
  <c r="S34" s="1"/>
  <c r="S39" i="2" s="1"/>
  <c r="R24" i="1"/>
  <c r="R34" s="1"/>
  <c r="R39" i="2" s="1"/>
  <c r="Q24" i="1"/>
  <c r="Q34" s="1"/>
  <c r="Q39" i="2" s="1"/>
  <c r="P24" i="1"/>
  <c r="P34" s="1"/>
  <c r="P39" i="2" s="1"/>
  <c r="O24" i="1"/>
  <c r="O34" s="1"/>
  <c r="O39" i="2" s="1"/>
  <c r="N24" i="1"/>
  <c r="N34" s="1"/>
  <c r="N39" i="2" s="1"/>
  <c r="M24" i="1"/>
  <c r="M34" s="1"/>
  <c r="M39" i="2" s="1"/>
  <c r="L24" i="1"/>
  <c r="L34" s="1"/>
  <c r="L39" i="2" s="1"/>
  <c r="K24" i="1"/>
  <c r="K34" s="1"/>
  <c r="K39" i="2" s="1"/>
  <c r="J24" i="1"/>
  <c r="J34" s="1"/>
  <c r="J39" i="2" s="1"/>
  <c r="I24" i="1"/>
  <c r="I34" s="1"/>
  <c r="I39" i="2" s="1"/>
  <c r="H24" i="1"/>
  <c r="H34" s="1"/>
  <c r="H39" i="2" s="1"/>
  <c r="G24" i="1"/>
  <c r="G34" s="1"/>
  <c r="G39" i="2" s="1"/>
  <c r="F24" i="1"/>
  <c r="F34" s="1"/>
  <c r="F39" i="2" s="1"/>
  <c r="E24" i="1"/>
  <c r="E34" s="1"/>
  <c r="E39" i="2" s="1"/>
  <c r="D24" i="1"/>
  <c r="D34" s="1"/>
  <c r="D39" i="2" s="1"/>
  <c r="C24" i="1"/>
  <c r="C34" s="1"/>
  <c r="C39" i="2" s="1"/>
  <c r="Z23" i="1"/>
  <c r="Z33" s="1"/>
  <c r="Z38" i="2" s="1"/>
  <c r="Z37" s="1"/>
  <c r="Y23" i="1"/>
  <c r="Y33" s="1"/>
  <c r="Y38" i="2" s="1"/>
  <c r="Y37" s="1"/>
  <c r="X23" i="1"/>
  <c r="X33" s="1"/>
  <c r="X38" i="2" s="1"/>
  <c r="W23" i="1"/>
  <c r="W33" s="1"/>
  <c r="W38" i="2" s="1"/>
  <c r="V23" i="1"/>
  <c r="V33" s="1"/>
  <c r="V38" i="2" s="1"/>
  <c r="V37" s="1"/>
  <c r="U23" i="1"/>
  <c r="U33" s="1"/>
  <c r="U38" i="2" s="1"/>
  <c r="T23" i="1"/>
  <c r="T33" s="1"/>
  <c r="T38" i="2" s="1"/>
  <c r="T37" s="1"/>
  <c r="S23" i="1"/>
  <c r="S33" s="1"/>
  <c r="S38" i="2" s="1"/>
  <c r="R23" i="1"/>
  <c r="R33" s="1"/>
  <c r="R38" i="2" s="1"/>
  <c r="R37" s="1"/>
  <c r="Q23" i="1"/>
  <c r="Q33" s="1"/>
  <c r="Q38" i="2" s="1"/>
  <c r="P23" i="1"/>
  <c r="P33" s="1"/>
  <c r="P38" i="2" s="1"/>
  <c r="O23" i="1"/>
  <c r="O33" s="1"/>
  <c r="O38" i="2" s="1"/>
  <c r="O37" s="1"/>
  <c r="N23" i="1"/>
  <c r="N33" s="1"/>
  <c r="N38" i="2" s="1"/>
  <c r="M23" i="1"/>
  <c r="M33" s="1"/>
  <c r="M38" i="2" s="1"/>
  <c r="L23" i="1"/>
  <c r="L33" s="1"/>
  <c r="L38" i="2" s="1"/>
  <c r="K23" i="1"/>
  <c r="K33" s="1"/>
  <c r="K38" i="2" s="1"/>
  <c r="J23" i="1"/>
  <c r="J33" s="1"/>
  <c r="J38" i="2" s="1"/>
  <c r="I23" i="1"/>
  <c r="I33" s="1"/>
  <c r="I38" i="2" s="1"/>
  <c r="I37" s="1"/>
  <c r="H23" i="1"/>
  <c r="H33" s="1"/>
  <c r="H38" i="2" s="1"/>
  <c r="G23" i="1"/>
  <c r="G33" s="1"/>
  <c r="G38" i="2" s="1"/>
  <c r="F23" i="1"/>
  <c r="F33" s="1"/>
  <c r="F37" i="2" s="1"/>
  <c r="E23" i="1"/>
  <c r="E33" s="1"/>
  <c r="E37" i="2" s="1"/>
  <c r="D23" i="1"/>
  <c r="D33" s="1"/>
  <c r="D38" i="2" s="1"/>
  <c r="D37" s="1"/>
  <c r="C23" i="1"/>
  <c r="C33" s="1"/>
  <c r="C38" i="2" s="1"/>
  <c r="C37" s="1"/>
  <c r="Z22" i="1"/>
  <c r="Z32" s="1"/>
  <c r="Y22"/>
  <c r="Y32" s="1"/>
  <c r="X22"/>
  <c r="X32" s="1"/>
  <c r="W22"/>
  <c r="W32" s="1"/>
  <c r="V22"/>
  <c r="V32" s="1"/>
  <c r="U22"/>
  <c r="U32" s="1"/>
  <c r="T22"/>
  <c r="T32" s="1"/>
  <c r="S22"/>
  <c r="S32" s="1"/>
  <c r="R22"/>
  <c r="R32" s="1"/>
  <c r="Q22"/>
  <c r="Q32" s="1"/>
  <c r="P22"/>
  <c r="P32" s="1"/>
  <c r="O22"/>
  <c r="O32" s="1"/>
  <c r="N22"/>
  <c r="N32" s="1"/>
  <c r="M22"/>
  <c r="M32" s="1"/>
  <c r="L22"/>
  <c r="L32" s="1"/>
  <c r="K22"/>
  <c r="K32" s="1"/>
  <c r="J22"/>
  <c r="J32" s="1"/>
  <c r="I22"/>
  <c r="I32" s="1"/>
  <c r="H22"/>
  <c r="H32" s="1"/>
  <c r="G22"/>
  <c r="G32" s="1"/>
  <c r="F22"/>
  <c r="F32" s="1"/>
  <c r="E22"/>
  <c r="E32" s="1"/>
  <c r="D22"/>
  <c r="D32" s="1"/>
  <c r="C22"/>
  <c r="C32" s="1"/>
  <c r="Z21"/>
  <c r="Z31" s="1"/>
  <c r="Z32" i="2" s="1"/>
  <c r="Y21" i="1"/>
  <c r="Y31" s="1"/>
  <c r="Y32" i="2" s="1"/>
  <c r="X21" i="1"/>
  <c r="X31" s="1"/>
  <c r="X32" i="2" s="1"/>
  <c r="W21" i="1"/>
  <c r="W31" s="1"/>
  <c r="W32" i="2" s="1"/>
  <c r="V21" i="1"/>
  <c r="V31" s="1"/>
  <c r="V32" i="2" s="1"/>
  <c r="U21" i="1"/>
  <c r="U31" s="1"/>
  <c r="U32" i="2" s="1"/>
  <c r="T21" i="1"/>
  <c r="T31" s="1"/>
  <c r="T32" i="2" s="1"/>
  <c r="S21" i="1"/>
  <c r="S31" s="1"/>
  <c r="S32" i="2" s="1"/>
  <c r="R21" i="1"/>
  <c r="R31" s="1"/>
  <c r="R32" i="2" s="1"/>
  <c r="Q21" i="1"/>
  <c r="Q31" s="1"/>
  <c r="Q32" i="2" s="1"/>
  <c r="P21" i="1"/>
  <c r="P31" s="1"/>
  <c r="P32" i="2" s="1"/>
  <c r="O21" i="1"/>
  <c r="O31" s="1"/>
  <c r="O32" i="2" s="1"/>
  <c r="N21" i="1"/>
  <c r="N31" s="1"/>
  <c r="N32" i="2" s="1"/>
  <c r="M21" i="1"/>
  <c r="M31" s="1"/>
  <c r="M32" i="2" s="1"/>
  <c r="L21" i="1"/>
  <c r="L31" s="1"/>
  <c r="L32" i="2" s="1"/>
  <c r="K21" i="1"/>
  <c r="K31" s="1"/>
  <c r="K32" i="2" s="1"/>
  <c r="J21" i="1"/>
  <c r="J31" s="1"/>
  <c r="J32" i="2" s="1"/>
  <c r="Z20" i="1"/>
  <c r="Z30" s="1"/>
  <c r="Z31" i="2" s="1"/>
  <c r="Y20" i="1"/>
  <c r="Y30" s="1"/>
  <c r="Y31" i="2" s="1"/>
  <c r="X20" i="1"/>
  <c r="X30" s="1"/>
  <c r="X31" i="2" s="1"/>
  <c r="W20" i="1"/>
  <c r="W30" s="1"/>
  <c r="W31" i="2" s="1"/>
  <c r="V20" i="1"/>
  <c r="V30" s="1"/>
  <c r="V31" i="2" s="1"/>
  <c r="U20" i="1"/>
  <c r="U30" s="1"/>
  <c r="U31" i="2" s="1"/>
  <c r="T20" i="1"/>
  <c r="T30" s="1"/>
  <c r="T31" i="2" s="1"/>
  <c r="S20" i="1"/>
  <c r="S30" s="1"/>
  <c r="S31" i="2" s="1"/>
  <c r="R20" i="1"/>
  <c r="R30" s="1"/>
  <c r="R31" i="2" s="1"/>
  <c r="Q20" i="1"/>
  <c r="Q30" s="1"/>
  <c r="Q31" i="2" s="1"/>
  <c r="P20" i="1"/>
  <c r="P30" s="1"/>
  <c r="P31" i="2" s="1"/>
  <c r="O20" i="1"/>
  <c r="O30" s="1"/>
  <c r="O31" i="2" s="1"/>
  <c r="N20" i="1"/>
  <c r="N30" s="1"/>
  <c r="N31" i="2" s="1"/>
  <c r="M20" i="1"/>
  <c r="M30" s="1"/>
  <c r="M31" i="2" s="1"/>
  <c r="L20" i="1"/>
  <c r="L30" s="1"/>
  <c r="L31" i="2" s="1"/>
  <c r="K20" i="1"/>
  <c r="K30" s="1"/>
  <c r="K31" i="2" s="1"/>
  <c r="J20" i="1"/>
  <c r="J30" s="1"/>
  <c r="J31" i="2" s="1"/>
  <c r="I20" i="1"/>
  <c r="I30" s="1"/>
  <c r="I31" i="2" s="1"/>
  <c r="H20" i="1"/>
  <c r="H30" s="1"/>
  <c r="H31" i="2" s="1"/>
  <c r="G20" i="1"/>
  <c r="G30" s="1"/>
  <c r="G31" i="2" s="1"/>
  <c r="F20" i="1"/>
  <c r="F30" s="1"/>
  <c r="F31" i="2" s="1"/>
  <c r="E20" i="1"/>
  <c r="E30" s="1"/>
  <c r="E31" i="2" s="1"/>
  <c r="D20" i="1"/>
  <c r="D30" s="1"/>
  <c r="D31" i="2" s="1"/>
  <c r="C20" i="1"/>
  <c r="C30" s="1"/>
  <c r="C31" i="2" s="1"/>
  <c r="Z19" i="1"/>
  <c r="Z29" s="1"/>
  <c r="Z30" i="2" s="1"/>
  <c r="Y19" i="1"/>
  <c r="Y29" s="1"/>
  <c r="Y30" i="2" s="1"/>
  <c r="X19" i="1"/>
  <c r="X29" s="1"/>
  <c r="X30" i="2" s="1"/>
  <c r="W19" i="1"/>
  <c r="W29" s="1"/>
  <c r="W30" i="2" s="1"/>
  <c r="V19" i="1"/>
  <c r="V29" s="1"/>
  <c r="V30" i="2" s="1"/>
  <c r="U19" i="1"/>
  <c r="U29" s="1"/>
  <c r="U30" i="2" s="1"/>
  <c r="T19" i="1"/>
  <c r="T29" s="1"/>
  <c r="T30" i="2" s="1"/>
  <c r="S19" i="1"/>
  <c r="S29" s="1"/>
  <c r="S30" i="2" s="1"/>
  <c r="R19" i="1"/>
  <c r="R29" s="1"/>
  <c r="R30" i="2" s="1"/>
  <c r="Q19" i="1"/>
  <c r="Q29" s="1"/>
  <c r="Q30" i="2" s="1"/>
  <c r="AE37" i="3" s="1"/>
  <c r="P19" i="1"/>
  <c r="P29" s="1"/>
  <c r="P30" i="2" s="1"/>
  <c r="O19" i="1"/>
  <c r="O29" s="1"/>
  <c r="O30" i="2" s="1"/>
  <c r="N19" i="1"/>
  <c r="N29" s="1"/>
  <c r="N30" i="2" s="1"/>
  <c r="M19" i="1"/>
  <c r="M29" s="1"/>
  <c r="M30" i="2" s="1"/>
  <c r="AA37" i="3" s="1"/>
  <c r="L19" i="1"/>
  <c r="L29" s="1"/>
  <c r="L30" i="2" s="1"/>
  <c r="Z37" i="3" s="1"/>
  <c r="K19" i="1"/>
  <c r="K29" s="1"/>
  <c r="K30" i="2" s="1"/>
  <c r="J19" i="1"/>
  <c r="J29" s="1"/>
  <c r="J30" i="2" s="1"/>
  <c r="X37" i="3" s="1"/>
  <c r="I19" i="1"/>
  <c r="I29" s="1"/>
  <c r="I30" i="2" s="1"/>
  <c r="H19" i="1"/>
  <c r="H29" s="1"/>
  <c r="H30" i="2" s="1"/>
  <c r="V37" i="3" s="1"/>
  <c r="G19" i="1"/>
  <c r="G29" s="1"/>
  <c r="G30" i="2" s="1"/>
  <c r="U37" i="3" s="1"/>
  <c r="F19" i="1"/>
  <c r="F29" s="1"/>
  <c r="F30" i="2" s="1"/>
  <c r="T37" i="3" s="1"/>
  <c r="E19" i="1"/>
  <c r="E29" s="1"/>
  <c r="E30" i="2" s="1"/>
  <c r="S37" i="3" s="1"/>
  <c r="D19" i="1"/>
  <c r="D29" s="1"/>
  <c r="D30" i="2" s="1"/>
  <c r="C19" i="1"/>
  <c r="C29" s="1"/>
  <c r="C30" i="2" s="1"/>
  <c r="Z18" i="1"/>
  <c r="Z28" s="1"/>
  <c r="Z29" i="2" s="1"/>
  <c r="Y18" i="1"/>
  <c r="Y28" s="1"/>
  <c r="Y29" i="2" s="1"/>
  <c r="X18" i="1"/>
  <c r="X28" s="1"/>
  <c r="X29" i="2" s="1"/>
  <c r="W18" i="1"/>
  <c r="W28" s="1"/>
  <c r="W29" i="2" s="1"/>
  <c r="V18" i="1"/>
  <c r="V28" s="1"/>
  <c r="V29" i="2" s="1"/>
  <c r="U18" i="1"/>
  <c r="U28" s="1"/>
  <c r="U29" i="2" s="1"/>
  <c r="T18" i="1"/>
  <c r="T28" s="1"/>
  <c r="T29" i="2" s="1"/>
  <c r="S18" i="1"/>
  <c r="S28" s="1"/>
  <c r="S29" i="2" s="1"/>
  <c r="R18" i="1"/>
  <c r="R28" s="1"/>
  <c r="R29" i="2" s="1"/>
  <c r="Q18" i="1"/>
  <c r="Q28" s="1"/>
  <c r="Q29" i="2" s="1"/>
  <c r="P18" i="1"/>
  <c r="P28" s="1"/>
  <c r="P29" i="2" s="1"/>
  <c r="O18" i="1"/>
  <c r="O28" s="1"/>
  <c r="O29" i="2" s="1"/>
  <c r="N18" i="1"/>
  <c r="N28" s="1"/>
  <c r="N29" i="2" s="1"/>
  <c r="M18" i="1"/>
  <c r="M28" s="1"/>
  <c r="M29" i="2" s="1"/>
  <c r="L18" i="1"/>
  <c r="L28" s="1"/>
  <c r="L29" i="2" s="1"/>
  <c r="K18" i="1"/>
  <c r="K28" s="1"/>
  <c r="K29" i="2" s="1"/>
  <c r="J18" i="1"/>
  <c r="J28" s="1"/>
  <c r="J29" i="2" s="1"/>
  <c r="I18" i="1"/>
  <c r="I28" s="1"/>
  <c r="I29" i="2" s="1"/>
  <c r="H18" i="1"/>
  <c r="H28" s="1"/>
  <c r="H29" i="2" s="1"/>
  <c r="G18" i="1"/>
  <c r="G28" s="1"/>
  <c r="G29" i="2" s="1"/>
  <c r="F18" i="1"/>
  <c r="F28" s="1"/>
  <c r="F29" i="2" s="1"/>
  <c r="E18" i="1"/>
  <c r="E28" s="1"/>
  <c r="E29" i="2" s="1"/>
  <c r="D18" i="1"/>
  <c r="D28" s="1"/>
  <c r="D29" i="2" s="1"/>
  <c r="C18" i="1"/>
  <c r="C28" s="1"/>
  <c r="C29" i="2" s="1"/>
  <c r="Z17" i="1"/>
  <c r="Z27" s="1"/>
  <c r="Z28" i="2" s="1"/>
  <c r="Z27" s="1"/>
  <c r="Y17" i="1"/>
  <c r="Y27" s="1"/>
  <c r="Y28" i="2" s="1"/>
  <c r="Y27" s="1"/>
  <c r="X17" i="1"/>
  <c r="X27" s="1"/>
  <c r="X28" i="2" s="1"/>
  <c r="X27" s="1"/>
  <c r="W17" i="1"/>
  <c r="W27" s="1"/>
  <c r="W28" i="2" s="1"/>
  <c r="V17" i="1"/>
  <c r="V27" s="1"/>
  <c r="V28" i="2" s="1"/>
  <c r="U17" i="1"/>
  <c r="U27" s="1"/>
  <c r="U28" i="2" s="1"/>
  <c r="U27" s="1"/>
  <c r="T17" i="1"/>
  <c r="T27" s="1"/>
  <c r="T28" i="2" s="1"/>
  <c r="S17" i="1"/>
  <c r="S27" s="1"/>
  <c r="S28" i="2" s="1"/>
  <c r="R17" i="1"/>
  <c r="R27" s="1"/>
  <c r="R28" i="2" s="1"/>
  <c r="Q17" i="1"/>
  <c r="Q27" s="1"/>
  <c r="Q28" i="2" s="1"/>
  <c r="P17" i="1"/>
  <c r="P27" s="1"/>
  <c r="P28" i="2" s="1"/>
  <c r="P27" s="1"/>
  <c r="O17" i="1"/>
  <c r="O27" s="1"/>
  <c r="O28" i="2" s="1"/>
  <c r="N17" i="1"/>
  <c r="N27" s="1"/>
  <c r="N28" i="2" s="1"/>
  <c r="M17" i="1"/>
  <c r="M27" s="1"/>
  <c r="M28" i="2" s="1"/>
  <c r="L17" i="1"/>
  <c r="L27" s="1"/>
  <c r="L28" i="2" s="1"/>
  <c r="L27" s="1"/>
  <c r="K17" i="1"/>
  <c r="K27" s="1"/>
  <c r="K28" i="2" s="1"/>
  <c r="J17" i="1"/>
  <c r="J27" s="1"/>
  <c r="J28" i="2" s="1"/>
  <c r="I17" i="1"/>
  <c r="I27" s="1"/>
  <c r="I28" i="2" s="1"/>
  <c r="H17" i="1"/>
  <c r="H27" s="1"/>
  <c r="H28" i="2" s="1"/>
  <c r="G17" i="1"/>
  <c r="G27" s="1"/>
  <c r="G28" i="2" s="1"/>
  <c r="F17" i="1"/>
  <c r="F27" s="1"/>
  <c r="F28" i="2" s="1"/>
  <c r="E17" i="1"/>
  <c r="E27" s="1"/>
  <c r="E28" i="2" s="1"/>
  <c r="D17" i="1"/>
  <c r="D27" s="1"/>
  <c r="D28" i="2" s="1"/>
  <c r="D27" s="1"/>
  <c r="C17" i="1"/>
  <c r="C27" s="1"/>
  <c r="C28" i="2" s="1"/>
  <c r="C27" s="1"/>
  <c r="X37" l="1"/>
  <c r="AK21" i="3"/>
  <c r="W37" i="2"/>
  <c r="W27"/>
  <c r="U33"/>
  <c r="Y33"/>
  <c r="AH31" i="3"/>
  <c r="AD37"/>
  <c r="Q37"/>
  <c r="AB37"/>
  <c r="AN37"/>
  <c r="AJ12"/>
  <c r="AN12"/>
  <c r="AK37"/>
  <c r="AJ37"/>
  <c r="V27" i="2"/>
  <c r="U37"/>
  <c r="T27"/>
  <c r="AG21" i="3"/>
  <c r="S37" i="2"/>
  <c r="S27"/>
  <c r="AG37" i="3"/>
  <c r="R37"/>
  <c r="AF37"/>
  <c r="W37"/>
  <c r="AH37"/>
  <c r="AL37"/>
  <c r="P33" i="2"/>
  <c r="T33"/>
  <c r="AH50" i="3" s="1"/>
  <c r="X33" i="2"/>
  <c r="AD28" i="3"/>
  <c r="AC37"/>
  <c r="Y37"/>
  <c r="AI37"/>
  <c r="AM37"/>
  <c r="S6"/>
  <c r="W6"/>
  <c r="AI6"/>
  <c r="AM6"/>
  <c r="AF12"/>
  <c r="R27" i="2"/>
  <c r="Q33"/>
  <c r="AE6" i="3"/>
  <c r="Q37" i="2"/>
  <c r="Q27"/>
  <c r="P21"/>
  <c r="AD31" i="3"/>
  <c r="P37" i="2"/>
  <c r="O27"/>
  <c r="AB12" i="3"/>
  <c r="N27" i="2"/>
  <c r="N37"/>
  <c r="AA6" i="3"/>
  <c r="M37" i="2"/>
  <c r="M27"/>
  <c r="L37"/>
  <c r="K37"/>
  <c r="K27"/>
  <c r="J37"/>
  <c r="J27"/>
  <c r="I33"/>
  <c r="I27"/>
  <c r="W44" i="3"/>
  <c r="AM44"/>
  <c r="Y6"/>
  <c r="AK6"/>
  <c r="Y12"/>
  <c r="AE28"/>
  <c r="AM28"/>
  <c r="AH41"/>
  <c r="R12"/>
  <c r="V31"/>
  <c r="H37" i="2"/>
  <c r="V50" i="3" s="1"/>
  <c r="H27" i="2"/>
  <c r="D33"/>
  <c r="AB9" i="3"/>
  <c r="Z41"/>
  <c r="Q27"/>
  <c r="L21" i="2"/>
  <c r="Z34" i="3" s="1"/>
  <c r="J33" i="2"/>
  <c r="X50" i="3" s="1"/>
  <c r="N33" i="2"/>
  <c r="R33"/>
  <c r="AF50" i="3" s="1"/>
  <c r="V33" i="2"/>
  <c r="Z33"/>
  <c r="U21"/>
  <c r="AI34" i="3" s="1"/>
  <c r="K33" i="2"/>
  <c r="O33"/>
  <c r="S33"/>
  <c r="W33"/>
  <c r="AG6" i="3"/>
  <c r="U6"/>
  <c r="D21" i="2"/>
  <c r="J21"/>
  <c r="X34" i="3" s="1"/>
  <c r="N21" i="2"/>
  <c r="AB34" i="3" s="1"/>
  <c r="R21" i="2"/>
  <c r="V21"/>
  <c r="Z21"/>
  <c r="AN34" i="3" s="1"/>
  <c r="H21" i="2"/>
  <c r="T21"/>
  <c r="AH34" i="3" s="1"/>
  <c r="X21" i="2"/>
  <c r="AL34" i="3" s="1"/>
  <c r="Q12"/>
  <c r="AC12"/>
  <c r="T41"/>
  <c r="X41"/>
  <c r="AB41"/>
  <c r="AF41"/>
  <c r="AJ41"/>
  <c r="AN41"/>
  <c r="R41"/>
  <c r="V41"/>
  <c r="AD41"/>
  <c r="AL41"/>
  <c r="C33" i="2"/>
  <c r="Q50" i="3" s="1"/>
  <c r="K21" i="2"/>
  <c r="Y34" i="3" s="1"/>
  <c r="O21" i="2"/>
  <c r="W9" i="3"/>
  <c r="W19" s="1"/>
  <c r="AA9"/>
  <c r="AA19" s="1"/>
  <c r="AE9"/>
  <c r="AI9"/>
  <c r="AM9"/>
  <c r="AM19" s="1"/>
  <c r="Q9"/>
  <c r="U9"/>
  <c r="AG9"/>
  <c r="AK9"/>
  <c r="Q41"/>
  <c r="U41"/>
  <c r="Y41"/>
  <c r="G27" i="2"/>
  <c r="G37"/>
  <c r="U50" i="3" s="1"/>
  <c r="T6"/>
  <c r="X6"/>
  <c r="AB6"/>
  <c r="AF6"/>
  <c r="AJ6"/>
  <c r="AN6"/>
  <c r="T9"/>
  <c r="X9"/>
  <c r="AF9"/>
  <c r="AJ9"/>
  <c r="AN9"/>
  <c r="X12"/>
  <c r="W31"/>
  <c r="AA31"/>
  <c r="AE31"/>
  <c r="AI31"/>
  <c r="AM31"/>
  <c r="AE12"/>
  <c r="AA41"/>
  <c r="S12"/>
  <c r="W12"/>
  <c r="AA12"/>
  <c r="AI12"/>
  <c r="AM12"/>
  <c r="U12"/>
  <c r="AG12"/>
  <c r="AK12"/>
  <c r="W28"/>
  <c r="AA28"/>
  <c r="AI28"/>
  <c r="W41"/>
  <c r="AE41"/>
  <c r="AM41"/>
  <c r="AA44"/>
  <c r="AE44"/>
  <c r="AI44"/>
  <c r="AI40" s="1"/>
  <c r="C21" i="2"/>
  <c r="Q34" i="3" s="1"/>
  <c r="I21" i="2"/>
  <c r="M21"/>
  <c r="AA34" i="3" s="1"/>
  <c r="Q21" i="2"/>
  <c r="AE34" i="3" s="1"/>
  <c r="Y21" i="2"/>
  <c r="AM34" i="3" s="1"/>
  <c r="G21" i="2"/>
  <c r="S21"/>
  <c r="AG34" i="3" s="1"/>
  <c r="W21" i="2"/>
  <c r="R27" i="3"/>
  <c r="Y9"/>
  <c r="V12"/>
  <c r="Z12"/>
  <c r="AD12"/>
  <c r="AH12"/>
  <c r="AL12"/>
  <c r="R28"/>
  <c r="V28"/>
  <c r="Z28"/>
  <c r="AH28"/>
  <c r="AL28"/>
  <c r="T31"/>
  <c r="X31"/>
  <c r="AB31"/>
  <c r="AF31"/>
  <c r="AJ31"/>
  <c r="AN31"/>
  <c r="R31"/>
  <c r="Z31"/>
  <c r="AL31"/>
  <c r="R44"/>
  <c r="V44"/>
  <c r="Z44"/>
  <c r="AD44"/>
  <c r="AH44"/>
  <c r="AL44"/>
  <c r="U27"/>
  <c r="Y27"/>
  <c r="AC27"/>
  <c r="AG27"/>
  <c r="AK27"/>
  <c r="V27"/>
  <c r="Z27"/>
  <c r="AD27"/>
  <c r="AH27"/>
  <c r="AL27"/>
  <c r="AC9"/>
  <c r="Q31"/>
  <c r="U31"/>
  <c r="Y31"/>
  <c r="AC31"/>
  <c r="AG31"/>
  <c r="AK31"/>
  <c r="I44"/>
  <c r="J40"/>
  <c r="I40" s="1"/>
  <c r="W27"/>
  <c r="AA27"/>
  <c r="AE27"/>
  <c r="AI27"/>
  <c r="AM27"/>
  <c r="Q6"/>
  <c r="AC6"/>
  <c r="Q28"/>
  <c r="U28"/>
  <c r="Y28"/>
  <c r="AC28"/>
  <c r="AG28"/>
  <c r="AK28"/>
  <c r="N40"/>
  <c r="P40" s="1"/>
  <c r="AC41"/>
  <c r="AG41"/>
  <c r="AK41"/>
  <c r="S41"/>
  <c r="T44"/>
  <c r="X44"/>
  <c r="AB44"/>
  <c r="AF44"/>
  <c r="AJ44"/>
  <c r="AN44"/>
  <c r="X27"/>
  <c r="AB27"/>
  <c r="AF27"/>
  <c r="AJ27"/>
  <c r="AN27"/>
  <c r="R6"/>
  <c r="V6"/>
  <c r="Z6"/>
  <c r="AD6"/>
  <c r="AH6"/>
  <c r="AL6"/>
  <c r="R9"/>
  <c r="V9"/>
  <c r="Z9"/>
  <c r="AD9"/>
  <c r="AH9"/>
  <c r="AL9"/>
  <c r="T12"/>
  <c r="X28"/>
  <c r="AB28"/>
  <c r="AF28"/>
  <c r="AJ28"/>
  <c r="AN28"/>
  <c r="Q44"/>
  <c r="U44"/>
  <c r="Y44"/>
  <c r="AC44"/>
  <c r="AG44"/>
  <c r="AK44"/>
  <c r="S44"/>
  <c r="T28"/>
  <c r="F27" i="2"/>
  <c r="T34" i="3" s="1"/>
  <c r="E33" i="2"/>
  <c r="S50" i="3" s="1"/>
  <c r="S40"/>
  <c r="S28"/>
  <c r="S9"/>
  <c r="S19" s="1"/>
  <c r="E27" i="2"/>
  <c r="S34" i="3" s="1"/>
  <c r="R34"/>
  <c r="AD34"/>
  <c r="R35"/>
  <c r="V35"/>
  <c r="Z35"/>
  <c r="AD35"/>
  <c r="AH35"/>
  <c r="AL35"/>
  <c r="R38"/>
  <c r="V38"/>
  <c r="Z38"/>
  <c r="AD38"/>
  <c r="AH38"/>
  <c r="AL38"/>
  <c r="Y39"/>
  <c r="AC39"/>
  <c r="AG39"/>
  <c r="AK39"/>
  <c r="AC50"/>
  <c r="AG50"/>
  <c r="AK50"/>
  <c r="Q51"/>
  <c r="U51"/>
  <c r="Y51"/>
  <c r="AC51"/>
  <c r="AG51"/>
  <c r="AK51"/>
  <c r="Q52"/>
  <c r="U52"/>
  <c r="Y52"/>
  <c r="AC52"/>
  <c r="AG52"/>
  <c r="AK52"/>
  <c r="X53"/>
  <c r="AB53"/>
  <c r="AF53"/>
  <c r="AJ53"/>
  <c r="AN53"/>
  <c r="Q35"/>
  <c r="U35"/>
  <c r="Y35"/>
  <c r="AC35"/>
  <c r="AG35"/>
  <c r="AK35"/>
  <c r="Q38"/>
  <c r="U38"/>
  <c r="Y38"/>
  <c r="AC38"/>
  <c r="AG38"/>
  <c r="AK38"/>
  <c r="X39"/>
  <c r="AB39"/>
  <c r="AF39"/>
  <c r="AJ39"/>
  <c r="AN39"/>
  <c r="T50"/>
  <c r="AJ50"/>
  <c r="AN50"/>
  <c r="T51"/>
  <c r="X51"/>
  <c r="AB51"/>
  <c r="AF51"/>
  <c r="AJ51"/>
  <c r="AN51"/>
  <c r="T52"/>
  <c r="X52"/>
  <c r="AB52"/>
  <c r="AF52"/>
  <c r="AJ52"/>
  <c r="AN52"/>
  <c r="AA53"/>
  <c r="AE53"/>
  <c r="AI53"/>
  <c r="AM53"/>
  <c r="AF34"/>
  <c r="AJ34"/>
  <c r="T35"/>
  <c r="X35"/>
  <c r="AB35"/>
  <c r="AF35"/>
  <c r="AJ35"/>
  <c r="AN35"/>
  <c r="T38"/>
  <c r="X38"/>
  <c r="AB38"/>
  <c r="AF38"/>
  <c r="AJ38"/>
  <c r="AN38"/>
  <c r="AA39"/>
  <c r="AE39"/>
  <c r="AI39"/>
  <c r="AM39"/>
  <c r="W50"/>
  <c r="AA50"/>
  <c r="AI50"/>
  <c r="AM50"/>
  <c r="S51"/>
  <c r="W51"/>
  <c r="AA51"/>
  <c r="AE51"/>
  <c r="AI51"/>
  <c r="AM51"/>
  <c r="S52"/>
  <c r="W52"/>
  <c r="AA52"/>
  <c r="AE52"/>
  <c r="AI52"/>
  <c r="AM52"/>
  <c r="Z53"/>
  <c r="AD53"/>
  <c r="AH53"/>
  <c r="AL53"/>
  <c r="S35"/>
  <c r="W35"/>
  <c r="AA35"/>
  <c r="AE35"/>
  <c r="AI35"/>
  <c r="AM35"/>
  <c r="S38"/>
  <c r="W38"/>
  <c r="AA38"/>
  <c r="AE38"/>
  <c r="AI38"/>
  <c r="AM38"/>
  <c r="Z39"/>
  <c r="AD39"/>
  <c r="AH39"/>
  <c r="AL39"/>
  <c r="R50"/>
  <c r="Z50"/>
  <c r="AD50"/>
  <c r="AL50"/>
  <c r="R51"/>
  <c r="V51"/>
  <c r="Z51"/>
  <c r="AD51"/>
  <c r="AH51"/>
  <c r="AL51"/>
  <c r="R52"/>
  <c r="V52"/>
  <c r="Z52"/>
  <c r="AD52"/>
  <c r="AH52"/>
  <c r="AL52"/>
  <c r="Y53"/>
  <c r="AC53"/>
  <c r="AG53"/>
  <c r="AK53"/>
  <c r="T36"/>
  <c r="X36"/>
  <c r="AB36"/>
  <c r="AF36"/>
  <c r="AJ36"/>
  <c r="AN36"/>
  <c r="S36"/>
  <c r="W36"/>
  <c r="AA36"/>
  <c r="AE36"/>
  <c r="AI36"/>
  <c r="AM36"/>
  <c r="R36"/>
  <c r="V36"/>
  <c r="Z36"/>
  <c r="AD36"/>
  <c r="AH36"/>
  <c r="AL36"/>
  <c r="Q36"/>
  <c r="U36"/>
  <c r="Y36"/>
  <c r="AC36"/>
  <c r="AG36"/>
  <c r="AK36"/>
  <c r="AK34" l="1"/>
  <c r="R19"/>
  <c r="AE50"/>
  <c r="AH19"/>
  <c r="X19"/>
  <c r="AK19"/>
  <c r="AH40"/>
  <c r="W34"/>
  <c r="AI19"/>
  <c r="AF40"/>
  <c r="AE19"/>
  <c r="AD40"/>
  <c r="AC34"/>
  <c r="Q40"/>
  <c r="R40"/>
  <c r="Y19"/>
  <c r="T19"/>
  <c r="Z40"/>
  <c r="AF19"/>
  <c r="Y50"/>
  <c r="AB19"/>
  <c r="AB50"/>
  <c r="W40"/>
  <c r="AM40"/>
  <c r="AG19"/>
  <c r="AN40"/>
  <c r="X40"/>
  <c r="AL40"/>
  <c r="U34"/>
  <c r="V34"/>
  <c r="AA40"/>
  <c r="AB40"/>
  <c r="Q19"/>
  <c r="AJ19"/>
  <c r="U40"/>
  <c r="U19"/>
  <c r="AD19"/>
  <c r="AJ40"/>
  <c r="T40"/>
  <c r="AC19"/>
  <c r="V40"/>
  <c r="Y40"/>
  <c r="AN19"/>
  <c r="AE40"/>
  <c r="Z19"/>
  <c r="AL19"/>
  <c r="V19"/>
  <c r="AC40"/>
  <c r="AK40"/>
  <c r="AG40"/>
</calcChain>
</file>

<file path=xl/sharedStrings.xml><?xml version="1.0" encoding="utf-8"?>
<sst xmlns="http://schemas.openxmlformats.org/spreadsheetml/2006/main" count="463" uniqueCount="136">
  <si>
    <t>Registro de días laborados por Mes y cáculo de cuota de trabajo mensual esperada para cada persona del Despacho</t>
  </si>
  <si>
    <t>Nota:
1. Ingresar información en las celdas que se encuentren en color blanco.</t>
  </si>
  <si>
    <t>Cantidad de días Laborales</t>
  </si>
  <si>
    <t>Días fuera del Despacho sin Sustitución más días dedicado a otras funciones que no permiten la tramitación de expedientes.</t>
  </si>
  <si>
    <t>T1</t>
  </si>
  <si>
    <t>T2</t>
  </si>
  <si>
    <t>T3</t>
  </si>
  <si>
    <t>T4</t>
  </si>
  <si>
    <t>T5</t>
  </si>
  <si>
    <t>Coordinador</t>
  </si>
  <si>
    <t>Jueza o Juez Familia</t>
  </si>
  <si>
    <t>Jueza o Juez Laboral</t>
  </si>
  <si>
    <t>J3</t>
  </si>
  <si>
    <t>Total de días laborados por persona</t>
  </si>
  <si>
    <t>Total de resoluciones y sentencias realizadas por persona</t>
  </si>
  <si>
    <t>Cuota esperada</t>
  </si>
  <si>
    <t>Cuota por Día-Definida por la Dirección de Planificación</t>
  </si>
  <si>
    <t>Personas Técnicas Judiciales</t>
  </si>
  <si>
    <t>Persona Coordinadora Judicial</t>
  </si>
  <si>
    <t>Persona Juzgadora Familia</t>
  </si>
  <si>
    <t>Persona Juzgadora Laboral</t>
  </si>
  <si>
    <t>MÉTRICAS DE LOS INDICADORES DE GESTIÓN</t>
  </si>
  <si>
    <t>Objetivo: Medir, controlar y verificar la gestión del despacho para su mejora continua.</t>
  </si>
  <si>
    <t>Detalles</t>
  </si>
  <si>
    <t>N°</t>
  </si>
  <si>
    <t>Datos</t>
  </si>
  <si>
    <t>GENERALES</t>
  </si>
  <si>
    <t>Cantidad de Juezas y Jueces en el despacho</t>
  </si>
  <si>
    <t>Cantidad de Técnicas y Técnicos Judiciales en el despacho</t>
  </si>
  <si>
    <t>Fecha del día de hoy</t>
  </si>
  <si>
    <t>Fecha demanda más antigua pendiente de la primera resolución (TODAS LAS MATERIAS)</t>
  </si>
  <si>
    <t>Fecha del último señalamiento a audiencia de recepción de pruebas o debate (TODAS LAS MATERIAS)</t>
  </si>
  <si>
    <t>Fecha de escrito más antiguo pendiente de resolver (todas las materias)</t>
  </si>
  <si>
    <t>Cantidad de Audiencias Programadas</t>
  </si>
  <si>
    <t>Cantidad de Audiencias Realizadas</t>
  </si>
  <si>
    <t>Cantidad de resoluciones pasadas a firmar por las Técnicas y Técnicos</t>
  </si>
  <si>
    <t>Persona Técnica Judicial 1</t>
  </si>
  <si>
    <t>Persona Técnica Judicial 2</t>
  </si>
  <si>
    <t>Persona Técnica Judicial 3</t>
  </si>
  <si>
    <t>Persona Técnica Judicial 4</t>
  </si>
  <si>
    <t>Persona Técnica Judicial 5</t>
  </si>
  <si>
    <t>Cantidad de resoluciones a realizar por las Técnicas y Técnicos (cuota)</t>
  </si>
  <si>
    <t>Cuota de trabajo esperada para Persona técnica judicial 1</t>
  </si>
  <si>
    <t>Cuota de trabajo esperada para Persona técnica judicial 2</t>
  </si>
  <si>
    <t>Cuota de trabajo esperada para Persona técnica judicial 3</t>
  </si>
  <si>
    <t>Cuota de trabajo esperada para Persona técnica judicial 4</t>
  </si>
  <si>
    <t>Cuota de trabajo esperada para Persona técnica judicial 5</t>
  </si>
  <si>
    <t>Cantidad de Sentencias dictadas Global</t>
  </si>
  <si>
    <t>Persona Juzgadora 3</t>
  </si>
  <si>
    <t>Cantidad de Sentencias Esperadas (Global)</t>
  </si>
  <si>
    <t>LABORAL</t>
  </si>
  <si>
    <t>Circulante al Iniciar el mes</t>
  </si>
  <si>
    <t>Cantidad de Casos Entrados</t>
  </si>
  <si>
    <t>Cantidad de Casos Reentrados</t>
  </si>
  <si>
    <t>Cantidad de Casos Terminados</t>
  </si>
  <si>
    <t>Cantidad de expedientes en trámite</t>
  </si>
  <si>
    <t>Cantidad de expedientes en etapa de ejecución</t>
  </si>
  <si>
    <t>Fecha demanda más antigua pendiente de la primera resolución</t>
  </si>
  <si>
    <t>Fecha más antigua de pase a fallo de expedientes pendientes de dictado de sentencia (con antiguo Código de Trabajo)</t>
  </si>
  <si>
    <t>Fecha más antigua de pase a fallo de expedientes pendientes de dictado de sentencia (con reforma procesal laboral)</t>
  </si>
  <si>
    <t>Fecha de escrito más antiguo pendiente de resolver</t>
  </si>
  <si>
    <t>Cantidad de audiencias pendientes de realización</t>
  </si>
  <si>
    <t>Cantidad de expedientes pendientes de fallo</t>
  </si>
  <si>
    <t>Cantidad de sentencias dictadas</t>
  </si>
  <si>
    <t>FAMILIA</t>
  </si>
  <si>
    <t>Fecha más antigua de pase a fallo de expedientes pendientes de dictado de sentencia</t>
  </si>
  <si>
    <t>Juzgado Laboral y Familia de Hatillo, San Sebastián y Alajuelita</t>
  </si>
  <si>
    <t>INDICADORES DE GESTIÓN - DIRECCIÓN DE PLANIFICACIÓN</t>
  </si>
  <si>
    <t>Rangos</t>
  </si>
  <si>
    <t>Categoría</t>
  </si>
  <si>
    <t>Indicadores</t>
  </si>
  <si>
    <t>Métricas</t>
  </si>
  <si>
    <t>Periodicidad</t>
  </si>
  <si>
    <t>Responsable</t>
  </si>
  <si>
    <t>Comentarios</t>
  </si>
  <si>
    <t>A mejorar</t>
  </si>
  <si>
    <t>Estándar</t>
  </si>
  <si>
    <t>Muy bueno</t>
  </si>
  <si>
    <t>Rendimiento Estadístico</t>
  </si>
  <si>
    <t>Entrada de asuntos nuevos</t>
  </si>
  <si>
    <t>Cantidad de casos entrados + Cantidad de casos reentrados.</t>
  </si>
  <si>
    <t>Mensual</t>
  </si>
  <si>
    <t>Coordinadora o Coordinador Judicial</t>
  </si>
  <si>
    <t>Este datos se obtiene del informe de estadística.</t>
  </si>
  <si>
    <t>&gt;</t>
  </si>
  <si>
    <t>X</t>
  </si>
  <si>
    <t>&lt;=</t>
  </si>
  <si>
    <t>Familia</t>
  </si>
  <si>
    <t>Laboral</t>
  </si>
  <si>
    <t>Salida de asuntos</t>
  </si>
  <si>
    <t>Cantidad de expedientes terminados durante el mes</t>
  </si>
  <si>
    <t>&lt;</t>
  </si>
  <si>
    <t>&gt;=</t>
  </si>
  <si>
    <t>Circulante total del despacho</t>
  </si>
  <si>
    <t>(Circulante Inicial + Entradas) - Salidas</t>
  </si>
  <si>
    <t>Este datos se obtiene del informe de estadística.</t>
  </si>
  <si>
    <t>Trámite</t>
  </si>
  <si>
    <t>Ejecución</t>
  </si>
  <si>
    <t>Relación de salida/ entrada en el despacho</t>
  </si>
  <si>
    <t>(Salidas/Entradas)*100</t>
  </si>
  <si>
    <t>Los datos de entradas y salidas se obtienen del informe de estadística.</t>
  </si>
  <si>
    <t>Plazos</t>
  </si>
  <si>
    <t>Plazo para resolver demandas nuevas</t>
  </si>
  <si>
    <t>Fecha Actual - Fecha de la manda nueva más antigua pendiente de primera resolución</t>
  </si>
  <si>
    <t>Revisar la tarea del escritorio virtual en la que incluyan las demandas o procesos nuevos. Se selecciona el dato más antiguo del Despacho.</t>
  </si>
  <si>
    <t>Plazo de espera de dictado de sentencia (general)</t>
  </si>
  <si>
    <t>(Fecha actual- fecha de pase a fallo más antigua)</t>
  </si>
  <si>
    <t>Este dato se obtiene del libro en el que se consigne las fechas de pase a fallo de los expedientes pendientes de dictado de sentencia.</t>
  </si>
  <si>
    <t>Laboral (con Código de Trabajo antiguo)</t>
  </si>
  <si>
    <t>Laboral (con Reforma Procesal Laboral)</t>
  </si>
  <si>
    <t>Plazo de espera para la realización de audiencia de recepción de pruebas o debate(días)</t>
  </si>
  <si>
    <t>(Fecha de último señalamiento - fecha actual)</t>
  </si>
  <si>
    <t>Este dato se obtiene de la Agenda Cronos</t>
  </si>
  <si>
    <t>Plazo para resolver escritos</t>
  </si>
  <si>
    <t>(Fecha actual- fecha del escrito más antiguo pendiente de resolver)</t>
  </si>
  <si>
    <t>Se obtine del buzón de escritos del Escritorio Virtual, se debe contemplar todas las materias.
En caso de despachos no electónica revisar cada escritorio de trabajo)</t>
  </si>
  <si>
    <t>Operacional</t>
  </si>
  <si>
    <t>Porcentaje de efectividad de realización audiencias</t>
  </si>
  <si>
    <t>(Audiencias realizadas / Audiencias programadas)*100</t>
  </si>
  <si>
    <t>Agenda Cronos, debe ser un global de la totalidad de audiencias programadas</t>
  </si>
  <si>
    <t>Audiencias pendientes de realización</t>
  </si>
  <si>
    <t>Agenda Cronos, desglose por materia</t>
  </si>
  <si>
    <t>Expedientes pendientes de fallo</t>
  </si>
  <si>
    <t>Porcentaje de rendimiento por persona técnica judicial</t>
  </si>
  <si>
    <t>(Cantidad de resoluciones pasadas a firmar / Cantidad de resoluciones a realizar)</t>
  </si>
  <si>
    <t>Debe existir una métrica por cada uno de las técnicas y técnicos del despacho. 
Este dato se obtiene del Escritorio Virtual.</t>
  </si>
  <si>
    <t>Cantidad de sentencias dictadas por persona Juzgadora</t>
  </si>
  <si>
    <t>Cantidad de sentencias dictadas por juez o jueza</t>
  </si>
  <si>
    <t>Debe existir una métrica por cada uno de las juezas y jueces del despacho. 
Este dato se obtiene del libro en el que se consignen las sentencias o el Sistema de Gestión de Despacho Judicial.</t>
  </si>
  <si>
    <t>Familia (I y II Instancia)</t>
  </si>
  <si>
    <t>Laboral (I y II Instancia)</t>
  </si>
  <si>
    <t>Porcentaje de rendimiento por persona juzgadora</t>
  </si>
  <si>
    <t>(Cantidad de sentencias dictadas / Cantidad de sentencias esperadas)</t>
  </si>
  <si>
    <t>Persona Juzgadora 1</t>
  </si>
  <si>
    <t>Persona Juzgadora 2</t>
  </si>
  <si>
    <t>Versión N° 1 de Matriz de Indicadores Vigente a partir del 08 de octubre de 2018</t>
  </si>
</sst>
</file>

<file path=xl/styles.xml><?xml version="1.0" encoding="utf-8"?>
<styleSheet xmlns="http://schemas.openxmlformats.org/spreadsheetml/2006/main">
  <numFmts count="2">
    <numFmt numFmtId="164" formatCode="mm/yy"/>
    <numFmt numFmtId="165" formatCode="0.0%"/>
  </numFmts>
  <fonts count="32"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b/>
      <sz val="14"/>
      <color rgb="FFFFFFFF"/>
      <name val="Verdana"/>
      <family val="2"/>
      <charset val="1"/>
    </font>
    <font>
      <sz val="14"/>
      <name val="Verdana"/>
      <family val="2"/>
      <charset val="1"/>
    </font>
    <font>
      <b/>
      <sz val="11"/>
      <name val="Book Antiqua"/>
      <family val="1"/>
      <charset val="1"/>
    </font>
    <font>
      <sz val="10"/>
      <name val="Verdana"/>
      <family val="2"/>
      <charset val="1"/>
    </font>
    <font>
      <sz val="9"/>
      <color rgb="FFFFFFFF"/>
      <name val="Verdana"/>
      <family val="2"/>
      <charset val="1"/>
    </font>
    <font>
      <sz val="10"/>
      <color rgb="FFFFFFFF"/>
      <name val="Verdana"/>
      <family val="2"/>
      <charset val="1"/>
    </font>
    <font>
      <b/>
      <sz val="10"/>
      <color rgb="FFFFFFFF"/>
      <name val="Verdana"/>
      <family val="2"/>
      <charset val="1"/>
    </font>
    <font>
      <b/>
      <sz val="6"/>
      <name val="Arial"/>
      <family val="2"/>
      <charset val="1"/>
    </font>
    <font>
      <sz val="10"/>
      <name val="Arial"/>
      <family val="2"/>
      <charset val="1"/>
    </font>
    <font>
      <b/>
      <sz val="14"/>
      <name val="Arial"/>
      <family val="2"/>
      <charset val="1"/>
    </font>
    <font>
      <b/>
      <sz val="18"/>
      <name val="Arial"/>
      <family val="2"/>
      <charset val="1"/>
    </font>
    <font>
      <b/>
      <sz val="10"/>
      <name val="Arial"/>
      <family val="2"/>
      <charset val="1"/>
    </font>
    <font>
      <b/>
      <sz val="10"/>
      <name val="Book Antiqua"/>
      <family val="1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8"/>
      <name val="Arial"/>
      <family val="2"/>
      <charset val="1"/>
    </font>
    <font>
      <b/>
      <sz val="16"/>
      <name val="Arial"/>
      <family val="2"/>
      <charset val="1"/>
    </font>
    <font>
      <b/>
      <sz val="14"/>
      <color rgb="FF339966"/>
      <name val="Arial"/>
      <family val="2"/>
      <charset val="1"/>
    </font>
    <font>
      <b/>
      <sz val="11"/>
      <name val="Arial"/>
      <family val="2"/>
      <charset val="1"/>
    </font>
    <font>
      <b/>
      <sz val="8"/>
      <name val="Arial"/>
      <family val="2"/>
      <charset val="1"/>
    </font>
    <font>
      <b/>
      <sz val="8"/>
      <color rgb="FFFFFFFF"/>
      <name val="Arial"/>
      <family val="2"/>
      <charset val="1"/>
    </font>
    <font>
      <sz val="9"/>
      <name val="Arial"/>
      <family val="2"/>
      <charset val="1"/>
    </font>
    <font>
      <sz val="11"/>
      <name val="Arial"/>
      <family val="2"/>
      <charset val="1"/>
    </font>
    <font>
      <b/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b/>
      <sz val="6"/>
      <color rgb="FF000000"/>
      <name val="Arial"/>
      <family val="2"/>
      <charset val="1"/>
    </font>
    <font>
      <i/>
      <sz val="8"/>
      <color rgb="FF000000"/>
      <name val="Arial"/>
      <family val="2"/>
      <charset val="1"/>
    </font>
    <font>
      <i/>
      <sz val="8"/>
      <name val="Arial"/>
      <family val="2"/>
      <charset val="1"/>
    </font>
    <font>
      <sz val="11"/>
      <color rgb="FF000000"/>
      <name val="Calibri"/>
      <family val="2"/>
      <charset val="1"/>
    </font>
  </fonts>
  <fills count="27">
    <fill>
      <patternFill patternType="none"/>
    </fill>
    <fill>
      <patternFill patternType="gray125"/>
    </fill>
    <fill>
      <patternFill patternType="solid">
        <fgColor rgb="FFFF6600"/>
        <bgColor rgb="FFFF950E"/>
      </patternFill>
    </fill>
    <fill>
      <patternFill patternType="solid">
        <fgColor rgb="FF333399"/>
        <bgColor rgb="FF003366"/>
      </patternFill>
    </fill>
    <fill>
      <patternFill patternType="solid">
        <fgColor rgb="FF66CC99"/>
        <bgColor rgb="FF92D050"/>
      </patternFill>
    </fill>
    <fill>
      <patternFill patternType="solid">
        <fgColor rgb="FFCCCCCC"/>
        <bgColor rgb="FFC0C0C0"/>
      </patternFill>
    </fill>
    <fill>
      <patternFill patternType="solid">
        <fgColor rgb="FF7F7F7F"/>
        <bgColor rgb="FF666699"/>
      </patternFill>
    </fill>
    <fill>
      <patternFill patternType="solid">
        <fgColor rgb="FFFFFFFF"/>
        <bgColor rgb="FFE6E6FF"/>
      </patternFill>
    </fill>
    <fill>
      <patternFill patternType="solid">
        <fgColor rgb="FF99CC00"/>
        <bgColor rgb="FF92D050"/>
      </patternFill>
    </fill>
    <fill>
      <patternFill patternType="solid">
        <fgColor rgb="FFC0C0C0"/>
        <bgColor rgb="FFCCCCCC"/>
      </patternFill>
    </fill>
    <fill>
      <patternFill patternType="solid">
        <fgColor rgb="FF00CCFF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rgb="FF3366FF"/>
        <bgColor rgb="FF0066CC"/>
      </patternFill>
    </fill>
    <fill>
      <patternFill patternType="solid">
        <fgColor rgb="FFFF0000"/>
        <bgColor rgb="FF993300"/>
      </patternFill>
    </fill>
    <fill>
      <patternFill patternType="solid">
        <fgColor rgb="FFFFCC00"/>
        <bgColor rgb="FFFFFF00"/>
      </patternFill>
    </fill>
    <fill>
      <patternFill patternType="solid">
        <fgColor rgb="FF008000"/>
        <bgColor rgb="FF008080"/>
      </patternFill>
    </fill>
    <fill>
      <patternFill patternType="solid">
        <fgColor rgb="FFFF950E"/>
        <bgColor rgb="FFFF6600"/>
      </patternFill>
    </fill>
    <fill>
      <patternFill patternType="solid">
        <fgColor rgb="FFE6B9B8"/>
        <bgColor rgb="FFCCCCCC"/>
      </patternFill>
    </fill>
    <fill>
      <patternFill patternType="solid">
        <fgColor rgb="FFFFFF99"/>
        <bgColor rgb="FFD7E4BD"/>
      </patternFill>
    </fill>
    <fill>
      <patternFill patternType="solid">
        <fgColor rgb="FFD7E4BD"/>
        <bgColor rgb="FFCCCCCC"/>
      </patternFill>
    </fill>
    <fill>
      <patternFill patternType="solid">
        <fgColor rgb="FF92D050"/>
        <bgColor rgb="FF99CC00"/>
      </patternFill>
    </fill>
    <fill>
      <patternFill patternType="solid">
        <fgColor rgb="FFFFCC99"/>
        <bgColor rgb="FFE6B9B8"/>
      </patternFill>
    </fill>
    <fill>
      <patternFill patternType="solid">
        <fgColor rgb="FFCCCCFF"/>
        <bgColor rgb="FFCCCCCC"/>
      </patternFill>
    </fill>
    <fill>
      <patternFill patternType="solid">
        <fgColor rgb="FFCCFFCC"/>
        <bgColor rgb="FFD7E4BD"/>
      </patternFill>
    </fill>
    <fill>
      <patternFill patternType="solid">
        <fgColor rgb="FF99CCFF"/>
        <bgColor rgb="FFCCCCFF"/>
      </patternFill>
    </fill>
    <fill>
      <patternFill patternType="solid">
        <fgColor rgb="FF00B050"/>
        <bgColor rgb="FF339966"/>
      </patternFill>
    </fill>
    <fill>
      <patternFill patternType="solid">
        <fgColor rgb="FFE6E6FF"/>
        <bgColor rgb="FFD7E4BD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9" fontId="31" fillId="0" borderId="0" applyBorder="0" applyProtection="0"/>
    <xf numFmtId="0" fontId="1" fillId="2" borderId="0" applyBorder="0" applyProtection="0"/>
  </cellStyleXfs>
  <cellXfs count="210">
    <xf numFmtId="0" fontId="0" fillId="0" borderId="0" xfId="0"/>
    <xf numFmtId="0" fontId="5" fillId="0" borderId="2" xfId="2" applyFont="1" applyFill="1" applyBorder="1" applyAlignment="1" applyProtection="1">
      <alignment horizontal="center"/>
      <protection locked="0"/>
    </xf>
    <xf numFmtId="0" fontId="7" fillId="3" borderId="2" xfId="2" applyFont="1" applyFill="1" applyBorder="1" applyAlignment="1">
      <alignment horizontal="center" wrapText="1"/>
    </xf>
    <xf numFmtId="0" fontId="5" fillId="3" borderId="2" xfId="2" applyFont="1" applyFill="1" applyBorder="1" applyAlignment="1">
      <alignment horizontal="center"/>
    </xf>
    <xf numFmtId="0" fontId="5" fillId="0" borderId="2" xfId="2" applyFont="1" applyFill="1" applyBorder="1" applyAlignment="1">
      <alignment wrapText="1"/>
    </xf>
    <xf numFmtId="0" fontId="5" fillId="6" borderId="2" xfId="2" applyFont="1" applyFill="1" applyBorder="1" applyAlignment="1" applyProtection="1">
      <alignment horizontal="center"/>
      <protection locked="0"/>
    </xf>
    <xf numFmtId="0" fontId="7" fillId="3" borderId="2" xfId="2" applyFont="1" applyFill="1" applyBorder="1" applyAlignment="1">
      <alignment wrapText="1"/>
    </xf>
    <xf numFmtId="0" fontId="5" fillId="5" borderId="2" xfId="2" applyFont="1" applyFill="1" applyBorder="1" applyAlignment="1">
      <alignment horizontal="center"/>
    </xf>
    <xf numFmtId="0" fontId="5" fillId="6" borderId="2" xfId="2" applyFont="1" applyFill="1" applyBorder="1" applyAlignment="1">
      <alignment horizontal="center"/>
    </xf>
    <xf numFmtId="0" fontId="5" fillId="0" borderId="1" xfId="2" applyFont="1" applyFill="1" applyBorder="1" applyAlignment="1">
      <alignment wrapText="1"/>
    </xf>
    <xf numFmtId="0" fontId="5" fillId="5" borderId="1" xfId="2" applyFont="1" applyFill="1" applyBorder="1" applyAlignment="1">
      <alignment horizontal="center"/>
    </xf>
    <xf numFmtId="0" fontId="5" fillId="0" borderId="3" xfId="2" applyFont="1" applyFill="1" applyBorder="1" applyAlignment="1">
      <alignment wrapText="1"/>
    </xf>
    <xf numFmtId="0" fontId="5" fillId="6" borderId="3" xfId="2" applyFont="1" applyFill="1" applyBorder="1" applyAlignment="1">
      <alignment horizontal="center"/>
    </xf>
    <xf numFmtId="0" fontId="5" fillId="5" borderId="4" xfId="2" applyFont="1" applyFill="1" applyBorder="1" applyAlignment="1">
      <alignment horizontal="center"/>
    </xf>
    <xf numFmtId="0" fontId="5" fillId="0" borderId="5" xfId="2" applyFont="1" applyFill="1" applyBorder="1" applyAlignment="1">
      <alignment vertical="center" wrapText="1"/>
    </xf>
    <xf numFmtId="0" fontId="5" fillId="0" borderId="2" xfId="2" applyFont="1" applyFill="1" applyBorder="1" applyAlignment="1">
      <alignment horizontal="center" wrapText="1"/>
    </xf>
    <xf numFmtId="0" fontId="10" fillId="7" borderId="0" xfId="2" applyFont="1" applyFill="1"/>
    <xf numFmtId="1" fontId="13" fillId="10" borderId="2" xfId="2" applyNumberFormat="1" applyFont="1" applyFill="1" applyBorder="1" applyAlignment="1" applyProtection="1">
      <alignment horizontal="center" vertical="center" wrapText="1"/>
      <protection locked="0"/>
    </xf>
    <xf numFmtId="164" fontId="13" fillId="10" borderId="2" xfId="2" applyNumberFormat="1" applyFont="1" applyFill="1" applyBorder="1" applyAlignment="1" applyProtection="1">
      <alignment horizontal="center" vertical="center" wrapText="1"/>
      <protection locked="0"/>
    </xf>
    <xf numFmtId="0" fontId="13" fillId="0" borderId="9" xfId="2" applyFont="1" applyFill="1" applyBorder="1" applyAlignment="1" applyProtection="1">
      <alignment horizontal="center" vertical="center"/>
      <protection locked="0"/>
    </xf>
    <xf numFmtId="0" fontId="13" fillId="0" borderId="1" xfId="2" applyFont="1" applyFill="1" applyBorder="1" applyAlignment="1" applyProtection="1">
      <alignment horizontal="left" vertical="center" wrapText="1"/>
      <protection locked="0"/>
    </xf>
    <xf numFmtId="1" fontId="13" fillId="0" borderId="1" xfId="2" applyNumberFormat="1" applyFont="1" applyFill="1" applyBorder="1" applyAlignment="1" applyProtection="1">
      <alignment horizontal="center" vertical="center" wrapText="1"/>
      <protection locked="0"/>
    </xf>
    <xf numFmtId="164" fontId="13" fillId="0" borderId="1" xfId="2" applyNumberFormat="1" applyFont="1" applyFill="1" applyBorder="1" applyAlignment="1" applyProtection="1">
      <alignment horizontal="center" vertical="center" wrapText="1"/>
      <protection locked="0"/>
    </xf>
    <xf numFmtId="3" fontId="13" fillId="7" borderId="2" xfId="2" applyNumberFormat="1" applyFont="1" applyFill="1" applyBorder="1" applyAlignment="1" applyProtection="1">
      <alignment horizontal="left" vertical="center" wrapText="1"/>
      <protection locked="0"/>
    </xf>
    <xf numFmtId="14" fontId="13" fillId="0" borderId="2" xfId="2" applyNumberFormat="1" applyFont="1" applyFill="1" applyBorder="1" applyAlignment="1" applyProtection="1">
      <alignment horizontal="center" vertical="center"/>
      <protection locked="0"/>
    </xf>
    <xf numFmtId="14" fontId="10" fillId="7" borderId="2" xfId="2" applyNumberFormat="1" applyFont="1" applyFill="1" applyBorder="1" applyProtection="1">
      <protection locked="0"/>
    </xf>
    <xf numFmtId="0" fontId="13" fillId="5" borderId="9" xfId="2" applyFont="1" applyFill="1" applyBorder="1" applyAlignment="1">
      <alignment horizontal="center" vertical="center"/>
    </xf>
    <xf numFmtId="3" fontId="13" fillId="5" borderId="2" xfId="2" applyNumberFormat="1" applyFont="1" applyFill="1" applyBorder="1" applyAlignment="1">
      <alignment horizontal="left" vertical="center" wrapText="1"/>
    </xf>
    <xf numFmtId="14" fontId="13" fillId="5" borderId="2" xfId="2" applyNumberFormat="1" applyFont="1" applyFill="1" applyBorder="1" applyAlignment="1">
      <alignment horizontal="center" vertical="center"/>
    </xf>
    <xf numFmtId="1" fontId="13" fillId="5" borderId="1" xfId="2" applyNumberFormat="1" applyFont="1" applyFill="1" applyBorder="1" applyAlignment="1">
      <alignment horizontal="center" vertical="center" wrapText="1"/>
    </xf>
    <xf numFmtId="3" fontId="13" fillId="5" borderId="2" xfId="2" applyNumberFormat="1" applyFont="1" applyFill="1" applyBorder="1" applyAlignment="1">
      <alignment horizontal="right" vertical="center" wrapText="1"/>
    </xf>
    <xf numFmtId="1" fontId="13" fillId="6" borderId="1" xfId="2" applyNumberFormat="1" applyFont="1" applyFill="1" applyBorder="1" applyAlignment="1">
      <alignment horizontal="center" vertical="center" wrapText="1"/>
    </xf>
    <xf numFmtId="3" fontId="13" fillId="7" borderId="2" xfId="2" applyNumberFormat="1" applyFont="1" applyFill="1" applyBorder="1" applyAlignment="1" applyProtection="1">
      <alignment horizontal="center" vertical="center" wrapText="1"/>
      <protection locked="0"/>
    </xf>
    <xf numFmtId="1" fontId="13" fillId="0" borderId="3" xfId="2" applyNumberFormat="1" applyFont="1" applyFill="1" applyBorder="1" applyAlignment="1" applyProtection="1">
      <alignment horizontal="center" vertical="center"/>
      <protection locked="0"/>
    </xf>
    <xf numFmtId="1" fontId="10" fillId="7" borderId="2" xfId="2" applyNumberFormat="1" applyFont="1" applyFill="1" applyBorder="1" applyProtection="1">
      <protection locked="0"/>
    </xf>
    <xf numFmtId="0" fontId="10" fillId="7" borderId="2" xfId="2" applyFont="1" applyFill="1" applyBorder="1" applyProtection="1">
      <protection locked="0"/>
    </xf>
    <xf numFmtId="1" fontId="13" fillId="0" borderId="2" xfId="2" applyNumberFormat="1" applyFont="1" applyFill="1" applyBorder="1" applyAlignment="1" applyProtection="1">
      <alignment horizontal="center" vertical="center"/>
      <protection locked="0"/>
    </xf>
    <xf numFmtId="3" fontId="13" fillId="0" borderId="2" xfId="2" applyNumberFormat="1" applyFont="1" applyFill="1" applyBorder="1" applyAlignment="1" applyProtection="1">
      <alignment horizontal="center" vertical="center" wrapText="1"/>
      <protection locked="0"/>
    </xf>
    <xf numFmtId="3" fontId="13" fillId="0" borderId="2" xfId="2" applyNumberFormat="1" applyFont="1" applyFill="1" applyBorder="1" applyAlignment="1" applyProtection="1">
      <alignment horizontal="left" vertical="center" wrapText="1"/>
      <protection locked="0"/>
    </xf>
    <xf numFmtId="14" fontId="10" fillId="0" borderId="2" xfId="2" applyNumberFormat="1" applyFont="1" applyFill="1" applyBorder="1" applyProtection="1">
      <protection locked="0"/>
    </xf>
    <xf numFmtId="14" fontId="13" fillId="7" borderId="2" xfId="2" applyNumberFormat="1" applyFont="1" applyFill="1" applyBorder="1" applyAlignment="1" applyProtection="1">
      <alignment horizontal="center" vertical="center"/>
      <protection locked="0"/>
    </xf>
    <xf numFmtId="1" fontId="15" fillId="0" borderId="2" xfId="2" applyNumberFormat="1" applyFont="1" applyFill="1" applyBorder="1" applyAlignment="1" applyProtection="1">
      <alignment horizontal="center" vertical="center"/>
      <protection locked="0"/>
    </xf>
    <xf numFmtId="1" fontId="16" fillId="7" borderId="2" xfId="2" applyNumberFormat="1" applyFont="1" applyFill="1" applyBorder="1" applyProtection="1">
      <protection locked="0"/>
    </xf>
    <xf numFmtId="1" fontId="13" fillId="5" borderId="2" xfId="2" applyNumberFormat="1" applyFont="1" applyFill="1" applyBorder="1" applyAlignment="1">
      <alignment horizontal="center" vertical="center"/>
    </xf>
    <xf numFmtId="0" fontId="17" fillId="0" borderId="2" xfId="2" applyFont="1" applyFill="1" applyBorder="1" applyAlignment="1" applyProtection="1">
      <alignment horizontal="right" vertical="center" wrapText="1"/>
      <protection locked="0"/>
    </xf>
    <xf numFmtId="1" fontId="13" fillId="6" borderId="2" xfId="2" applyNumberFormat="1" applyFont="1" applyFill="1" applyBorder="1" applyAlignment="1" applyProtection="1">
      <alignment horizontal="center" vertical="center"/>
      <protection locked="0"/>
    </xf>
    <xf numFmtId="3" fontId="13" fillId="7" borderId="1" xfId="2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2" applyFont="1" applyFill="1" applyBorder="1" applyAlignment="1" applyProtection="1">
      <alignment horizontal="right" vertical="center" wrapText="1"/>
      <protection locked="0"/>
    </xf>
    <xf numFmtId="1" fontId="13" fillId="0" borderId="1" xfId="2" applyNumberFormat="1" applyFont="1" applyFill="1" applyBorder="1" applyAlignment="1" applyProtection="1">
      <alignment horizontal="center" vertical="center"/>
      <protection locked="0"/>
    </xf>
    <xf numFmtId="1" fontId="10" fillId="7" borderId="1" xfId="2" applyNumberFormat="1" applyFont="1" applyFill="1" applyBorder="1" applyProtection="1">
      <protection locked="0"/>
    </xf>
    <xf numFmtId="0" fontId="10" fillId="7" borderId="1" xfId="2" applyFont="1" applyFill="1" applyBorder="1" applyProtection="1">
      <protection locked="0"/>
    </xf>
    <xf numFmtId="0" fontId="0" fillId="0" borderId="0" xfId="0" applyAlignment="1">
      <alignment horizontal="center"/>
    </xf>
    <xf numFmtId="0" fontId="14" fillId="9" borderId="7" xfId="0" applyFont="1" applyFill="1" applyBorder="1" applyAlignment="1">
      <alignment vertical="center"/>
    </xf>
    <xf numFmtId="0" fontId="21" fillId="9" borderId="1" xfId="2" applyFont="1" applyFill="1" applyBorder="1" applyAlignment="1">
      <alignment horizontal="center" vertical="center"/>
    </xf>
    <xf numFmtId="0" fontId="21" fillId="9" borderId="8" xfId="2" applyFont="1" applyFill="1" applyBorder="1" applyAlignment="1">
      <alignment horizontal="center" vertical="center"/>
    </xf>
    <xf numFmtId="0" fontId="21" fillId="9" borderId="12" xfId="2" applyFont="1" applyFill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3" fontId="21" fillId="16" borderId="2" xfId="2" applyNumberFormat="1" applyFont="1" applyFill="1" applyBorder="1" applyAlignment="1">
      <alignment horizontal="center" vertical="center" wrapText="1"/>
    </xf>
    <xf numFmtId="0" fontId="17" fillId="16" borderId="2" xfId="2" applyFont="1" applyFill="1" applyBorder="1" applyAlignment="1">
      <alignment vertical="center" wrapText="1"/>
    </xf>
    <xf numFmtId="4" fontId="17" fillId="16" borderId="2" xfId="2" applyNumberFormat="1" applyFont="1" applyFill="1" applyBorder="1" applyAlignment="1">
      <alignment horizontal="center" vertical="center" wrapText="1"/>
    </xf>
    <xf numFmtId="0" fontId="17" fillId="16" borderId="2" xfId="2" applyFont="1" applyFill="1" applyBorder="1" applyAlignment="1">
      <alignment horizontal="center" vertical="center" wrapText="1"/>
    </xf>
    <xf numFmtId="165" fontId="17" fillId="16" borderId="2" xfId="2" applyNumberFormat="1" applyFont="1" applyFill="1" applyBorder="1" applyAlignment="1">
      <alignment horizontal="left" vertical="center" wrapText="1"/>
    </xf>
    <xf numFmtId="1" fontId="23" fillId="17" borderId="2" xfId="2" applyNumberFormat="1" applyFont="1" applyFill="1" applyBorder="1" applyAlignment="1">
      <alignment horizontal="center" vertical="center" wrapText="1"/>
    </xf>
    <xf numFmtId="1" fontId="23" fillId="18" borderId="2" xfId="2" applyNumberFormat="1" applyFont="1" applyFill="1" applyBorder="1" applyAlignment="1">
      <alignment horizontal="center" vertical="center" wrapText="1"/>
    </xf>
    <xf numFmtId="1" fontId="23" fillId="18" borderId="5" xfId="2" applyNumberFormat="1" applyFont="1" applyFill="1" applyBorder="1" applyAlignment="1">
      <alignment horizontal="center" vertical="center" wrapText="1"/>
    </xf>
    <xf numFmtId="1" fontId="23" fillId="19" borderId="5" xfId="2" applyNumberFormat="1" applyFont="1" applyFill="1" applyBorder="1" applyAlignment="1">
      <alignment horizontal="center" vertical="center" wrapText="1"/>
    </xf>
    <xf numFmtId="0" fontId="24" fillId="20" borderId="2" xfId="0" applyFont="1" applyFill="1" applyBorder="1" applyAlignment="1">
      <alignment horizontal="center" vertical="center"/>
    </xf>
    <xf numFmtId="0" fontId="21" fillId="21" borderId="2" xfId="2" applyFont="1" applyFill="1" applyBorder="1" applyAlignment="1">
      <alignment horizontal="right" vertical="center" wrapText="1"/>
    </xf>
    <xf numFmtId="4" fontId="17" fillId="21" borderId="2" xfId="2" applyNumberFormat="1" applyFont="1" applyFill="1" applyBorder="1" applyAlignment="1">
      <alignment horizontal="center" vertical="center" wrapText="1"/>
    </xf>
    <xf numFmtId="0" fontId="17" fillId="21" borderId="2" xfId="2" applyFont="1" applyFill="1" applyBorder="1" applyAlignment="1">
      <alignment horizontal="center" vertical="center" wrapText="1"/>
    </xf>
    <xf numFmtId="165" fontId="17" fillId="21" borderId="5" xfId="2" applyNumberFormat="1" applyFont="1" applyFill="1" applyBorder="1" applyAlignment="1">
      <alignment horizontal="left" vertical="center" wrapText="1"/>
    </xf>
    <xf numFmtId="0" fontId="24" fillId="0" borderId="2" xfId="1" applyNumberFormat="1" applyFont="1" applyBorder="1" applyAlignment="1">
      <alignment horizontal="center" vertical="center" wrapText="1"/>
    </xf>
    <xf numFmtId="0" fontId="17" fillId="21" borderId="2" xfId="2" applyFont="1" applyFill="1" applyBorder="1" applyAlignment="1">
      <alignment horizontal="right" vertical="center" wrapText="1"/>
    </xf>
    <xf numFmtId="1" fontId="24" fillId="0" borderId="2" xfId="0" applyNumberFormat="1" applyFont="1" applyBorder="1" applyAlignment="1">
      <alignment horizontal="center" vertical="center" wrapText="1"/>
    </xf>
    <xf numFmtId="0" fontId="23" fillId="17" borderId="2" xfId="2" applyFont="1" applyFill="1" applyBorder="1" applyAlignment="1">
      <alignment horizontal="center" vertical="center"/>
    </xf>
    <xf numFmtId="0" fontId="23" fillId="18" borderId="5" xfId="2" applyFont="1" applyFill="1" applyBorder="1" applyAlignment="1">
      <alignment horizontal="center" vertical="center"/>
    </xf>
    <xf numFmtId="0" fontId="23" fillId="19" borderId="5" xfId="2" applyFont="1" applyFill="1" applyBorder="1" applyAlignment="1">
      <alignment horizontal="center" vertical="center"/>
    </xf>
    <xf numFmtId="0" fontId="24" fillId="13" borderId="2" xfId="0" applyFont="1" applyFill="1" applyBorder="1" applyAlignment="1">
      <alignment horizontal="center" vertical="center"/>
    </xf>
    <xf numFmtId="165" fontId="17" fillId="21" borderId="2" xfId="2" applyNumberFormat="1" applyFont="1" applyFill="1" applyBorder="1" applyAlignment="1">
      <alignment horizontal="left" vertical="center" wrapText="1"/>
    </xf>
    <xf numFmtId="0" fontId="24" fillId="0" borderId="2" xfId="2" applyFont="1" applyFill="1" applyBorder="1" applyAlignment="1">
      <alignment horizontal="center" vertical="center"/>
    </xf>
    <xf numFmtId="0" fontId="17" fillId="22" borderId="2" xfId="2" applyFont="1" applyFill="1" applyBorder="1" applyAlignment="1">
      <alignment horizontal="right" vertical="center" wrapText="1"/>
    </xf>
    <xf numFmtId="4" fontId="17" fillId="22" borderId="2" xfId="2" applyNumberFormat="1" applyFont="1" applyFill="1" applyBorder="1" applyAlignment="1">
      <alignment horizontal="center" vertical="center" wrapText="1"/>
    </xf>
    <xf numFmtId="0" fontId="17" fillId="22" borderId="2" xfId="2" applyFont="1" applyFill="1" applyBorder="1" applyAlignment="1">
      <alignment horizontal="center" vertical="center" wrapText="1"/>
    </xf>
    <xf numFmtId="165" fontId="17" fillId="22" borderId="2" xfId="2" applyNumberFormat="1" applyFont="1" applyFill="1" applyBorder="1" applyAlignment="1">
      <alignment horizontal="left" vertical="center" wrapText="1"/>
    </xf>
    <xf numFmtId="9" fontId="23" fillId="17" borderId="2" xfId="2" applyNumberFormat="1" applyFont="1" applyFill="1" applyBorder="1" applyAlignment="1">
      <alignment horizontal="center" vertical="center" wrapText="1"/>
    </xf>
    <xf numFmtId="9" fontId="23" fillId="18" borderId="2" xfId="2" applyNumberFormat="1" applyFont="1" applyFill="1" applyBorder="1" applyAlignment="1">
      <alignment horizontal="center" vertical="center" wrapText="1"/>
    </xf>
    <xf numFmtId="9" fontId="23" fillId="18" borderId="5" xfId="2" applyNumberFormat="1" applyFont="1" applyFill="1" applyBorder="1" applyAlignment="1">
      <alignment horizontal="center" vertical="center" wrapText="1"/>
    </xf>
    <xf numFmtId="9" fontId="23" fillId="19" borderId="5" xfId="2" applyNumberFormat="1" applyFont="1" applyFill="1" applyBorder="1" applyAlignment="1">
      <alignment horizontal="center" vertical="center" wrapText="1"/>
    </xf>
    <xf numFmtId="10" fontId="24" fillId="13" borderId="2" xfId="2" applyNumberFormat="1" applyFont="1" applyFill="1" applyBorder="1" applyAlignment="1">
      <alignment horizontal="center" vertical="center"/>
    </xf>
    <xf numFmtId="3" fontId="21" fillId="4" borderId="2" xfId="2" applyNumberFormat="1" applyFont="1" applyFill="1" applyBorder="1" applyAlignment="1">
      <alignment horizontal="center" vertical="center" wrapText="1"/>
    </xf>
    <xf numFmtId="0" fontId="17" fillId="4" borderId="2" xfId="2" applyFont="1" applyFill="1" applyBorder="1" applyAlignment="1">
      <alignment horizontal="left" vertical="center" wrapText="1"/>
    </xf>
    <xf numFmtId="0" fontId="17" fillId="4" borderId="2" xfId="2" applyFont="1" applyFill="1" applyBorder="1" applyAlignment="1">
      <alignment horizontal="center" vertical="center" wrapText="1"/>
    </xf>
    <xf numFmtId="4" fontId="17" fillId="4" borderId="2" xfId="2" applyNumberFormat="1" applyFont="1" applyFill="1" applyBorder="1" applyAlignment="1">
      <alignment horizontal="center" vertical="center" wrapText="1"/>
    </xf>
    <xf numFmtId="165" fontId="17" fillId="4" borderId="2" xfId="2" applyNumberFormat="1" applyFont="1" applyFill="1" applyBorder="1" applyAlignment="1">
      <alignment horizontal="left" vertical="center" wrapText="1"/>
    </xf>
    <xf numFmtId="0" fontId="24" fillId="13" borderId="2" xfId="2" applyFont="1" applyFill="1" applyBorder="1" applyAlignment="1">
      <alignment horizontal="center" vertical="center"/>
    </xf>
    <xf numFmtId="3" fontId="21" fillId="23" borderId="2" xfId="2" applyNumberFormat="1" applyFont="1" applyFill="1" applyBorder="1" applyAlignment="1">
      <alignment horizontal="center" vertical="center" wrapText="1"/>
    </xf>
    <xf numFmtId="0" fontId="17" fillId="23" borderId="2" xfId="2" applyFont="1" applyFill="1" applyBorder="1" applyAlignment="1">
      <alignment horizontal="right" vertical="center" wrapText="1"/>
    </xf>
    <xf numFmtId="4" fontId="17" fillId="23" borderId="2" xfId="2" applyNumberFormat="1" applyFont="1" applyFill="1" applyBorder="1" applyAlignment="1">
      <alignment horizontal="center" vertical="center" wrapText="1"/>
    </xf>
    <xf numFmtId="0" fontId="17" fillId="23" borderId="2" xfId="2" applyFont="1" applyFill="1" applyBorder="1" applyAlignment="1">
      <alignment horizontal="center" vertical="center" wrapText="1"/>
    </xf>
    <xf numFmtId="165" fontId="17" fillId="23" borderId="2" xfId="2" applyNumberFormat="1" applyFont="1" applyFill="1" applyBorder="1" applyAlignment="1">
      <alignment horizontal="left" vertical="center" wrapText="1"/>
    </xf>
    <xf numFmtId="3" fontId="21" fillId="24" borderId="2" xfId="2" applyNumberFormat="1" applyFont="1" applyFill="1" applyBorder="1" applyAlignment="1">
      <alignment horizontal="center" vertical="center" wrapText="1"/>
    </xf>
    <xf numFmtId="0" fontId="17" fillId="24" borderId="2" xfId="2" applyFont="1" applyFill="1" applyBorder="1" applyAlignment="1">
      <alignment vertical="center" wrapText="1"/>
    </xf>
    <xf numFmtId="4" fontId="17" fillId="24" borderId="2" xfId="2" applyNumberFormat="1" applyFont="1" applyFill="1" applyBorder="1" applyAlignment="1">
      <alignment horizontal="center" vertical="center" wrapText="1"/>
    </xf>
    <xf numFmtId="0" fontId="17" fillId="24" borderId="2" xfId="2" applyFont="1" applyFill="1" applyBorder="1" applyAlignment="1">
      <alignment horizontal="center" vertical="center" wrapText="1"/>
    </xf>
    <xf numFmtId="165" fontId="17" fillId="24" borderId="2" xfId="2" applyNumberFormat="1" applyFont="1" applyFill="1" applyBorder="1" applyAlignment="1">
      <alignment horizontal="left" vertical="center" wrapText="1"/>
    </xf>
    <xf numFmtId="10" fontId="24" fillId="25" borderId="2" xfId="2" applyNumberFormat="1" applyFont="1" applyFill="1" applyBorder="1" applyAlignment="1">
      <alignment horizontal="center" vertical="center"/>
    </xf>
    <xf numFmtId="3" fontId="25" fillId="24" borderId="2" xfId="2" applyNumberFormat="1" applyFont="1" applyFill="1" applyBorder="1" applyAlignment="1">
      <alignment horizontal="center" vertical="center" wrapText="1"/>
    </xf>
    <xf numFmtId="0" fontId="26" fillId="24" borderId="2" xfId="2" applyFont="1" applyFill="1" applyBorder="1" applyAlignment="1">
      <alignment horizontal="left" vertical="center" wrapText="1"/>
    </xf>
    <xf numFmtId="4" fontId="26" fillId="24" borderId="2" xfId="2" applyNumberFormat="1" applyFont="1" applyFill="1" applyBorder="1" applyAlignment="1">
      <alignment horizontal="center" vertical="center" wrapText="1"/>
    </xf>
    <xf numFmtId="0" fontId="26" fillId="24" borderId="2" xfId="2" applyFont="1" applyFill="1" applyBorder="1" applyAlignment="1">
      <alignment horizontal="center" vertical="center" wrapText="1"/>
    </xf>
    <xf numFmtId="165" fontId="26" fillId="24" borderId="2" xfId="2" applyNumberFormat="1" applyFont="1" applyFill="1" applyBorder="1" applyAlignment="1">
      <alignment horizontal="left" vertical="center" wrapText="1"/>
    </xf>
    <xf numFmtId="1" fontId="27" fillId="13" borderId="2" xfId="2" applyNumberFormat="1" applyFont="1" applyFill="1" applyBorder="1" applyAlignment="1">
      <alignment horizontal="center" vertical="center"/>
    </xf>
    <xf numFmtId="0" fontId="28" fillId="22" borderId="2" xfId="2" applyFont="1" applyFill="1" applyBorder="1"/>
    <xf numFmtId="0" fontId="29" fillId="22" borderId="2" xfId="2" applyFont="1" applyFill="1" applyBorder="1" applyAlignment="1">
      <alignment horizontal="right" vertical="center" wrapText="1"/>
    </xf>
    <xf numFmtId="4" fontId="26" fillId="22" borderId="2" xfId="2" applyNumberFormat="1" applyFont="1" applyFill="1" applyBorder="1" applyAlignment="1">
      <alignment horizontal="left" vertical="center" wrapText="1"/>
    </xf>
    <xf numFmtId="4" fontId="26" fillId="22" borderId="2" xfId="2" applyNumberFormat="1" applyFont="1" applyFill="1" applyBorder="1" applyAlignment="1">
      <alignment horizontal="center" vertical="center" wrapText="1"/>
    </xf>
    <xf numFmtId="0" fontId="26" fillId="22" borderId="2" xfId="2" applyFont="1" applyFill="1" applyBorder="1" applyAlignment="1">
      <alignment horizontal="center" vertical="center" wrapText="1"/>
    </xf>
    <xf numFmtId="165" fontId="26" fillId="22" borderId="5" xfId="2" applyNumberFormat="1" applyFont="1" applyFill="1" applyBorder="1" applyAlignment="1">
      <alignment horizontal="left" vertical="center" wrapText="1"/>
    </xf>
    <xf numFmtId="1" fontId="27" fillId="0" borderId="2" xfId="2" applyNumberFormat="1" applyFont="1" applyFill="1" applyBorder="1" applyAlignment="1">
      <alignment horizontal="center" vertical="center"/>
    </xf>
    <xf numFmtId="165" fontId="26" fillId="22" borderId="2" xfId="2" applyNumberFormat="1" applyFont="1" applyFill="1" applyBorder="1" applyAlignment="1">
      <alignment horizontal="left" vertical="center" wrapText="1"/>
    </xf>
    <xf numFmtId="0" fontId="17" fillId="24" borderId="2" xfId="2" applyFont="1" applyFill="1" applyBorder="1" applyAlignment="1">
      <alignment horizontal="left" vertical="center" wrapText="1"/>
    </xf>
    <xf numFmtId="0" fontId="30" fillId="26" borderId="2" xfId="2" applyFont="1" applyFill="1" applyBorder="1" applyAlignment="1">
      <alignment horizontal="right" vertical="center" wrapText="1"/>
    </xf>
    <xf numFmtId="0" fontId="17" fillId="26" borderId="2" xfId="2" applyFont="1" applyFill="1" applyBorder="1" applyAlignment="1">
      <alignment horizontal="right" vertical="center" wrapText="1"/>
    </xf>
    <xf numFmtId="0" fontId="17" fillId="0" borderId="2" xfId="2" applyFont="1" applyFill="1" applyBorder="1" applyAlignment="1">
      <alignment horizontal="center" vertical="center" wrapText="1"/>
    </xf>
    <xf numFmtId="4" fontId="17" fillId="0" borderId="2" xfId="2" applyNumberFormat="1" applyFont="1" applyFill="1" applyBorder="1" applyAlignment="1">
      <alignment horizontal="center" vertical="center" wrapText="1"/>
    </xf>
    <xf numFmtId="165" fontId="17" fillId="0" borderId="2" xfId="2" applyNumberFormat="1" applyFont="1" applyFill="1" applyBorder="1" applyAlignment="1">
      <alignment horizontal="left" vertical="center" wrapText="1"/>
    </xf>
    <xf numFmtId="10" fontId="24" fillId="0" borderId="2" xfId="2" applyNumberFormat="1" applyFont="1" applyFill="1" applyBorder="1" applyAlignment="1">
      <alignment horizontal="center" vertical="center"/>
    </xf>
    <xf numFmtId="1" fontId="24" fillId="11" borderId="2" xfId="2" applyNumberFormat="1" applyFont="1" applyFill="1" applyBorder="1" applyAlignment="1">
      <alignment horizontal="center" vertical="center"/>
    </xf>
    <xf numFmtId="0" fontId="9" fillId="26" borderId="2" xfId="2" applyFont="1" applyFill="1" applyBorder="1" applyAlignment="1">
      <alignment vertical="center"/>
    </xf>
    <xf numFmtId="4" fontId="17" fillId="26" borderId="2" xfId="2" applyNumberFormat="1" applyFont="1" applyFill="1" applyBorder="1" applyAlignment="1">
      <alignment horizontal="center" vertical="center" wrapText="1"/>
    </xf>
    <xf numFmtId="0" fontId="17" fillId="26" borderId="2" xfId="2" applyFont="1" applyFill="1" applyBorder="1" applyAlignment="1">
      <alignment horizontal="center" vertical="center" wrapText="1"/>
    </xf>
    <xf numFmtId="165" fontId="17" fillId="26" borderId="2" xfId="2" applyNumberFormat="1" applyFont="1" applyFill="1" applyBorder="1" applyAlignment="1">
      <alignment horizontal="left" vertical="center" wrapText="1"/>
    </xf>
    <xf numFmtId="1" fontId="24" fillId="0" borderId="2" xfId="2" applyNumberFormat="1" applyFont="1" applyFill="1" applyBorder="1" applyAlignment="1">
      <alignment horizontal="center" vertical="center"/>
    </xf>
    <xf numFmtId="0" fontId="9" fillId="0" borderId="2" xfId="2" applyFont="1" applyFill="1" applyBorder="1" applyAlignment="1">
      <alignment vertical="center"/>
    </xf>
    <xf numFmtId="0" fontId="17" fillId="0" borderId="2" xfId="2" applyFont="1" applyFill="1" applyBorder="1" applyAlignment="1">
      <alignment horizontal="right" vertical="center" wrapText="1"/>
    </xf>
    <xf numFmtId="10" fontId="24" fillId="11" borderId="2" xfId="2" applyNumberFormat="1" applyFont="1" applyFill="1" applyBorder="1" applyAlignment="1">
      <alignment horizontal="center" vertical="center"/>
    </xf>
    <xf numFmtId="0" fontId="30" fillId="26" borderId="1" xfId="2" applyFont="1" applyFill="1" applyBorder="1" applyAlignment="1">
      <alignment horizontal="right" vertical="center" wrapText="1"/>
    </xf>
    <xf numFmtId="0" fontId="17" fillId="26" borderId="1" xfId="2" applyFont="1" applyFill="1" applyBorder="1" applyAlignment="1">
      <alignment horizontal="right" vertical="center" wrapText="1"/>
    </xf>
    <xf numFmtId="0" fontId="17" fillId="0" borderId="1" xfId="2" applyFont="1" applyFill="1" applyBorder="1" applyAlignment="1">
      <alignment horizontal="center" vertical="center" wrapText="1"/>
    </xf>
    <xf numFmtId="4" fontId="17" fillId="0" borderId="1" xfId="2" applyNumberFormat="1" applyFont="1" applyFill="1" applyBorder="1" applyAlignment="1">
      <alignment horizontal="center" vertical="center" wrapText="1"/>
    </xf>
    <xf numFmtId="165" fontId="17" fillId="0" borderId="1" xfId="2" applyNumberFormat="1" applyFont="1" applyFill="1" applyBorder="1" applyAlignment="1">
      <alignment horizontal="left" vertical="center" wrapText="1"/>
    </xf>
    <xf numFmtId="9" fontId="23" fillId="17" borderId="1" xfId="2" applyNumberFormat="1" applyFont="1" applyFill="1" applyBorder="1" applyAlignment="1">
      <alignment horizontal="center" vertical="center" wrapText="1"/>
    </xf>
    <xf numFmtId="9" fontId="23" fillId="18" borderId="1" xfId="2" applyNumberFormat="1" applyFont="1" applyFill="1" applyBorder="1" applyAlignment="1">
      <alignment horizontal="center" vertical="center" wrapText="1"/>
    </xf>
    <xf numFmtId="9" fontId="23" fillId="18" borderId="14" xfId="2" applyNumberFormat="1" applyFont="1" applyFill="1" applyBorder="1" applyAlignment="1">
      <alignment horizontal="center" vertical="center" wrapText="1"/>
    </xf>
    <xf numFmtId="9" fontId="23" fillId="19" borderId="14" xfId="2" applyNumberFormat="1" applyFont="1" applyFill="1" applyBorder="1" applyAlignment="1">
      <alignment horizontal="center" vertical="center" wrapText="1"/>
    </xf>
    <xf numFmtId="10" fontId="24" fillId="13" borderId="1" xfId="2" applyNumberFormat="1" applyFont="1" applyFill="1" applyBorder="1" applyAlignment="1">
      <alignment horizontal="center" vertical="center"/>
    </xf>
    <xf numFmtId="0" fontId="20" fillId="24" borderId="2" xfId="2" applyFont="1" applyFill="1" applyBorder="1" applyAlignment="1">
      <alignment horizontal="center" vertical="center"/>
    </xf>
    <xf numFmtId="9" fontId="23" fillId="19" borderId="2" xfId="2" applyNumberFormat="1" applyFont="1" applyFill="1" applyBorder="1" applyAlignment="1">
      <alignment horizontal="center" vertical="center" wrapText="1"/>
    </xf>
    <xf numFmtId="0" fontId="5" fillId="5" borderId="1" xfId="2" applyFont="1" applyFill="1" applyBorder="1" applyAlignment="1">
      <alignment horizontal="center" wrapText="1"/>
    </xf>
    <xf numFmtId="0" fontId="0" fillId="0" borderId="0" xfId="0" applyProtection="1">
      <protection locked="0"/>
    </xf>
    <xf numFmtId="0" fontId="1" fillId="2" borderId="0" xfId="2" applyProtection="1">
      <protection locked="0"/>
    </xf>
    <xf numFmtId="164" fontId="4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5" fillId="4" borderId="2" xfId="2" applyFont="1" applyFill="1" applyBorder="1" applyAlignment="1" applyProtection="1">
      <alignment wrapText="1"/>
      <protection locked="0"/>
    </xf>
    <xf numFmtId="0" fontId="5" fillId="4" borderId="2" xfId="2" applyFont="1" applyFill="1" applyBorder="1" applyAlignment="1" applyProtection="1">
      <alignment horizontal="center" wrapText="1"/>
      <protection locked="0"/>
    </xf>
    <xf numFmtId="0" fontId="6" fillId="3" borderId="2" xfId="2" applyFont="1" applyFill="1" applyBorder="1" applyAlignment="1" applyProtection="1">
      <alignment horizontal="center" vertical="center" wrapText="1"/>
      <protection locked="0"/>
    </xf>
    <xf numFmtId="0" fontId="7" fillId="3" borderId="2" xfId="2" applyFont="1" applyFill="1" applyBorder="1" applyAlignment="1" applyProtection="1">
      <alignment horizontal="center" wrapText="1"/>
      <protection locked="0"/>
    </xf>
    <xf numFmtId="0" fontId="5" fillId="3" borderId="2" xfId="2" applyFont="1" applyFill="1" applyBorder="1" applyAlignment="1" applyProtection="1">
      <alignment horizontal="center"/>
      <protection locked="0"/>
    </xf>
    <xf numFmtId="0" fontId="5" fillId="0" borderId="2" xfId="2" applyFont="1" applyFill="1" applyBorder="1" applyAlignment="1" applyProtection="1">
      <alignment wrapText="1"/>
      <protection locked="0"/>
    </xf>
    <xf numFmtId="0" fontId="5" fillId="5" borderId="1" xfId="2" applyFont="1" applyFill="1" applyBorder="1" applyAlignment="1" applyProtection="1">
      <alignment horizontal="center" wrapText="1"/>
      <protection locked="0"/>
    </xf>
    <xf numFmtId="0" fontId="7" fillId="3" borderId="2" xfId="2" applyFont="1" applyFill="1" applyBorder="1" applyAlignment="1" applyProtection="1">
      <alignment wrapText="1"/>
      <protection locked="0"/>
    </xf>
    <xf numFmtId="0" fontId="9" fillId="7" borderId="0" xfId="2" applyFont="1" applyFill="1" applyProtection="1">
      <protection locked="0"/>
    </xf>
    <xf numFmtId="0" fontId="10" fillId="7" borderId="0" xfId="2" applyFont="1" applyFill="1" applyProtection="1">
      <protection locked="0"/>
    </xf>
    <xf numFmtId="0" fontId="9" fillId="5" borderId="0" xfId="2" applyFont="1" applyFill="1" applyProtection="1">
      <protection locked="0"/>
    </xf>
    <xf numFmtId="0" fontId="13" fillId="8" borderId="0" xfId="2" applyFont="1" applyFill="1" applyProtection="1">
      <protection locked="0"/>
    </xf>
    <xf numFmtId="0" fontId="13" fillId="8" borderId="8" xfId="2" applyFont="1" applyFill="1" applyBorder="1" applyAlignment="1" applyProtection="1">
      <alignment horizontal="center" vertical="center"/>
      <protection locked="0"/>
    </xf>
    <xf numFmtId="0" fontId="13" fillId="8" borderId="1" xfId="2" applyFont="1" applyFill="1" applyBorder="1" applyAlignment="1" applyProtection="1">
      <alignment horizontal="center" vertical="center"/>
      <protection locked="0"/>
    </xf>
    <xf numFmtId="164" fontId="13" fillId="8" borderId="1" xfId="2" applyNumberFormat="1" applyFont="1" applyFill="1" applyBorder="1" applyAlignment="1" applyProtection="1">
      <alignment horizontal="center" vertical="center" wrapText="1"/>
      <protection locked="0"/>
    </xf>
    <xf numFmtId="0" fontId="0" fillId="11" borderId="0" xfId="0" applyFill="1" applyProtection="1">
      <protection locked="0"/>
    </xf>
    <xf numFmtId="14" fontId="0" fillId="0" borderId="0" xfId="0" applyNumberFormat="1" applyProtection="1">
      <protection locked="0"/>
    </xf>
    <xf numFmtId="3" fontId="15" fillId="7" borderId="2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2" applyFont="1" applyFill="1" applyBorder="1" applyAlignment="1">
      <alignment horizontal="center" wrapText="1"/>
    </xf>
    <xf numFmtId="0" fontId="5" fillId="0" borderId="3" xfId="2" applyFont="1" applyFill="1" applyBorder="1" applyAlignment="1">
      <alignment horizontal="center" wrapText="1"/>
    </xf>
    <xf numFmtId="0" fontId="1" fillId="2" borderId="0" xfId="2"/>
    <xf numFmtId="14" fontId="5" fillId="0" borderId="2" xfId="2" applyNumberFormat="1" applyFont="1" applyFill="1" applyBorder="1" applyAlignment="1">
      <alignment vertical="center" wrapText="1"/>
    </xf>
    <xf numFmtId="0" fontId="5" fillId="0" borderId="2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 wrapText="1"/>
    </xf>
    <xf numFmtId="3" fontId="13" fillId="5" borderId="2" xfId="2" applyNumberFormat="1" applyFont="1" applyFill="1" applyBorder="1" applyAlignment="1">
      <alignment horizontal="center" vertical="center" wrapText="1"/>
    </xf>
    <xf numFmtId="0" fontId="13" fillId="0" borderId="3" xfId="2" applyNumberFormat="1" applyFont="1" applyFill="1" applyBorder="1" applyAlignment="1" applyProtection="1">
      <alignment horizontal="center" vertical="center"/>
      <protection locked="0"/>
    </xf>
    <xf numFmtId="0" fontId="10" fillId="7" borderId="2" xfId="2" applyNumberFormat="1" applyFont="1" applyFill="1" applyBorder="1" applyProtection="1">
      <protection locked="0"/>
    </xf>
    <xf numFmtId="0" fontId="31" fillId="0" borderId="3" xfId="1" applyNumberFormat="1" applyBorder="1" applyAlignment="1" applyProtection="1">
      <alignment horizontal="center"/>
      <protection locked="0"/>
    </xf>
    <xf numFmtId="0" fontId="10" fillId="7" borderId="2" xfId="2" applyNumberFormat="1" applyFont="1" applyFill="1" applyBorder="1" applyAlignment="1" applyProtection="1">
      <alignment horizontal="center"/>
      <protection locked="0"/>
    </xf>
    <xf numFmtId="1" fontId="10" fillId="7" borderId="2" xfId="2" applyNumberFormat="1" applyFont="1" applyFill="1" applyBorder="1" applyAlignment="1" applyProtection="1">
      <alignment horizontal="center"/>
      <protection locked="0"/>
    </xf>
    <xf numFmtId="14" fontId="10" fillId="0" borderId="2" xfId="2" applyNumberFormat="1" applyFont="1" applyFill="1" applyBorder="1" applyAlignment="1" applyProtection="1">
      <alignment horizontal="center"/>
      <protection locked="0"/>
    </xf>
    <xf numFmtId="1" fontId="10" fillId="7" borderId="1" xfId="2" applyNumberFormat="1" applyFont="1" applyFill="1" applyBorder="1" applyAlignment="1" applyProtection="1">
      <alignment horizontal="center"/>
      <protection locked="0"/>
    </xf>
    <xf numFmtId="0" fontId="2" fillId="3" borderId="0" xfId="2" applyFont="1" applyFill="1" applyAlignment="1" applyProtection="1">
      <alignment horizontal="center" wrapText="1"/>
      <protection locked="0"/>
    </xf>
    <xf numFmtId="0" fontId="3" fillId="0" borderId="0" xfId="2" applyFont="1" applyFill="1" applyAlignment="1" applyProtection="1">
      <alignment horizontal="center" vertical="center" wrapText="1"/>
      <protection locked="0"/>
    </xf>
    <xf numFmtId="0" fontId="5" fillId="5" borderId="1" xfId="2" applyFont="1" applyFill="1" applyBorder="1" applyAlignment="1" applyProtection="1">
      <alignment horizontal="center" wrapText="1"/>
      <protection locked="0"/>
    </xf>
    <xf numFmtId="0" fontId="5" fillId="5" borderId="1" xfId="2" applyFont="1" applyFill="1" applyBorder="1" applyAlignment="1">
      <alignment horizontal="center" wrapText="1"/>
    </xf>
    <xf numFmtId="0" fontId="8" fillId="3" borderId="2" xfId="2" applyFont="1" applyFill="1" applyBorder="1" applyAlignment="1">
      <alignment horizontal="center" wrapText="1"/>
    </xf>
    <xf numFmtId="0" fontId="13" fillId="10" borderId="2" xfId="2" applyFont="1" applyFill="1" applyBorder="1" applyAlignment="1" applyProtection="1">
      <alignment horizontal="center" vertical="center"/>
      <protection locked="0"/>
    </xf>
    <xf numFmtId="0" fontId="11" fillId="8" borderId="6" xfId="2" applyFont="1" applyFill="1" applyBorder="1" applyAlignment="1" applyProtection="1">
      <alignment horizontal="center" vertical="center" wrapText="1"/>
      <protection locked="0"/>
    </xf>
    <xf numFmtId="0" fontId="12" fillId="8" borderId="0" xfId="2" applyFont="1" applyFill="1" applyAlignment="1" applyProtection="1">
      <alignment horizontal="center" wrapText="1"/>
      <protection locked="0"/>
    </xf>
    <xf numFmtId="0" fontId="13" fillId="8" borderId="7" xfId="2" applyFont="1" applyFill="1" applyBorder="1" applyAlignment="1" applyProtection="1">
      <alignment horizontal="center" vertical="center" wrapText="1"/>
      <protection locked="0"/>
    </xf>
    <xf numFmtId="0" fontId="13" fillId="8" borderId="0" xfId="2" applyFont="1" applyFill="1" applyAlignment="1" applyProtection="1">
      <alignment horizontal="center"/>
      <protection locked="0"/>
    </xf>
    <xf numFmtId="0" fontId="13" fillId="9" borderId="2" xfId="2" applyFont="1" applyFill="1" applyBorder="1" applyAlignment="1" applyProtection="1">
      <alignment horizontal="center"/>
      <protection locked="0"/>
    </xf>
    <xf numFmtId="0" fontId="14" fillId="9" borderId="2" xfId="2" applyFont="1" applyFill="1" applyBorder="1" applyAlignment="1" applyProtection="1">
      <alignment horizontal="center" vertical="center"/>
      <protection locked="0"/>
    </xf>
    <xf numFmtId="0" fontId="18" fillId="8" borderId="2" xfId="2" applyFont="1" applyFill="1" applyBorder="1" applyAlignment="1">
      <alignment horizontal="center" vertical="center" wrapText="1"/>
    </xf>
    <xf numFmtId="0" fontId="19" fillId="0" borderId="2" xfId="2" applyFont="1" applyFill="1" applyBorder="1" applyAlignment="1">
      <alignment horizontal="center" vertical="center" wrapText="1"/>
    </xf>
    <xf numFmtId="0" fontId="20" fillId="8" borderId="2" xfId="2" applyFont="1" applyFill="1" applyBorder="1" applyAlignment="1">
      <alignment horizontal="center" vertical="center"/>
    </xf>
    <xf numFmtId="0" fontId="13" fillId="12" borderId="10" xfId="2" applyFont="1" applyFill="1" applyBorder="1" applyAlignment="1">
      <alignment horizontal="center"/>
    </xf>
    <xf numFmtId="0" fontId="13" fillId="12" borderId="11" xfId="2" applyFont="1" applyFill="1" applyBorder="1" applyAlignment="1">
      <alignment horizontal="center" vertical="center"/>
    </xf>
    <xf numFmtId="3" fontId="20" fillId="4" borderId="2" xfId="2" applyNumberFormat="1" applyFont="1" applyFill="1" applyBorder="1" applyAlignment="1">
      <alignment horizontal="center" vertical="center" wrapText="1"/>
    </xf>
    <xf numFmtId="3" fontId="21" fillId="23" borderId="2" xfId="2" applyNumberFormat="1" applyFont="1" applyFill="1" applyBorder="1" applyAlignment="1">
      <alignment horizontal="center" vertical="center" wrapText="1"/>
    </xf>
    <xf numFmtId="0" fontId="20" fillId="24" borderId="9" xfId="2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22" fillId="13" borderId="13" xfId="2" applyFont="1" applyFill="1" applyBorder="1" applyAlignment="1">
      <alignment horizontal="center" vertical="center"/>
    </xf>
    <xf numFmtId="0" fontId="21" fillId="14" borderId="2" xfId="2" applyFont="1" applyFill="1" applyBorder="1" applyAlignment="1">
      <alignment horizontal="center" vertical="center"/>
    </xf>
    <xf numFmtId="0" fontId="22" fillId="15" borderId="2" xfId="2" applyFont="1" applyFill="1" applyBorder="1" applyAlignment="1">
      <alignment horizontal="center" vertical="center"/>
    </xf>
    <xf numFmtId="3" fontId="20" fillId="16" borderId="2" xfId="2" applyNumberFormat="1" applyFont="1" applyFill="1" applyBorder="1" applyAlignment="1">
      <alignment horizontal="center" vertical="center" wrapText="1"/>
    </xf>
    <xf numFmtId="3" fontId="21" fillId="16" borderId="2" xfId="2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Porcentual" xfId="1" builtinId="5"/>
    <cellStyle name="Texto explicativo" xfId="2" builtinId="53" customBuiltin="1"/>
  </cellStyles>
  <dxfs count="132">
    <dxf>
      <font>
        <color rgb="FFFFFFFF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B050"/>
      <rgbColor rgb="FFC0C0C0"/>
      <rgbColor rgb="FF7F7F7F"/>
      <rgbColor rgb="FF9999FF"/>
      <rgbColor rgb="FF993366"/>
      <rgbColor rgb="FFD7E4BD"/>
      <rgbColor rgb="FFE6E6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CCCC"/>
      <rgbColor rgb="FFCCFFCC"/>
      <rgbColor rgb="FFFFFF99"/>
      <rgbColor rgb="FF99CCFF"/>
      <rgbColor rgb="FFE6B9B8"/>
      <rgbColor rgb="FFCC99FF"/>
      <rgbColor rgb="FFFFCC99"/>
      <rgbColor rgb="FF3366FF"/>
      <rgbColor rgb="FF66CC99"/>
      <rgbColor rgb="FF99CC00"/>
      <rgbColor rgb="FFFFCC00"/>
      <rgbColor rgb="FFFF950E"/>
      <rgbColor rgb="FFFF6600"/>
      <rgbColor rgb="FF666699"/>
      <rgbColor rgb="FF92D05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407880</xdr:colOff>
      <xdr:row>37</xdr:row>
      <xdr:rowOff>210600</xdr:rowOff>
    </xdr:from>
    <xdr:to>
      <xdr:col>8</xdr:col>
      <xdr:colOff>434880</xdr:colOff>
      <xdr:row>40</xdr:row>
      <xdr:rowOff>35640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3103200" y="8687520"/>
          <a:ext cx="3341880" cy="676800"/>
        </a:xfrm>
        <a:prstGeom prst="rect">
          <a:avLst/>
        </a:prstGeom>
        <a:solidFill>
          <a:schemeClr val="lt1"/>
        </a:solidFill>
        <a:ln w="9360">
          <a:solidFill>
            <a:schemeClr val="lt1">
              <a:shade val="50000"/>
            </a:schemeClr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es-CR" sz="110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Actualizado por motivo de la Reforma al Nuevo Código Procesal Civil el 08 de Octubre de 2018 por el licenciado Jorge Barquero Umaña.</a:t>
          </a:r>
          <a:endParaRPr lang="es-CR" sz="120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227160</xdr:colOff>
      <xdr:row>0</xdr:row>
      <xdr:rowOff>67320</xdr:rowOff>
    </xdr:from>
    <xdr:to>
      <xdr:col>2</xdr:col>
      <xdr:colOff>169560</xdr:colOff>
      <xdr:row>0</xdr:row>
      <xdr:rowOff>743040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27160" y="67320"/>
          <a:ext cx="1227960" cy="6757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9</xdr:col>
      <xdr:colOff>169920</xdr:colOff>
      <xdr:row>0</xdr:row>
      <xdr:rowOff>57600</xdr:rowOff>
    </xdr:from>
    <xdr:to>
      <xdr:col>14</xdr:col>
      <xdr:colOff>36525</xdr:colOff>
      <xdr:row>0</xdr:row>
      <xdr:rowOff>809640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9190080" y="57600"/>
          <a:ext cx="1885680" cy="7520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43"/>
  <sheetViews>
    <sheetView topLeftCell="A7" zoomScaleNormal="100" zoomScalePageLayoutView="60" workbookViewId="0">
      <selection activeCell="AB16" sqref="AB16"/>
    </sheetView>
  </sheetViews>
  <sheetFormatPr baseColWidth="10" defaultColWidth="9.140625" defaultRowHeight="15"/>
  <cols>
    <col min="1" max="1" width="25.7109375" style="150"/>
    <col min="2" max="2" width="12.5703125" style="150"/>
    <col min="3" max="26" width="7.85546875" style="150"/>
    <col min="27" max="1025" width="11" style="150"/>
    <col min="1026" max="16384" width="9.140625" style="149"/>
  </cols>
  <sheetData>
    <row r="1" spans="1:26" ht="38.25" customHeight="1">
      <c r="A1" s="184" t="s">
        <v>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49"/>
      <c r="R1" s="149"/>
      <c r="S1" s="149"/>
      <c r="T1" s="149"/>
      <c r="U1" s="149"/>
      <c r="V1" s="149"/>
      <c r="W1" s="149"/>
      <c r="X1" s="149"/>
      <c r="Y1" s="149"/>
      <c r="Z1" s="149"/>
    </row>
    <row r="2" spans="1:26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</row>
    <row r="3" spans="1:26" ht="62.25" customHeight="1">
      <c r="A3" s="185" t="s">
        <v>1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</row>
    <row r="4" spans="1:26">
      <c r="A4" s="149"/>
      <c r="B4" s="149"/>
      <c r="C4" s="151">
        <v>43374</v>
      </c>
      <c r="D4" s="151">
        <v>43405</v>
      </c>
      <c r="E4" s="151">
        <v>43435</v>
      </c>
      <c r="F4" s="151">
        <v>43466</v>
      </c>
      <c r="G4" s="151">
        <v>43497</v>
      </c>
      <c r="H4" s="151">
        <v>43525</v>
      </c>
      <c r="I4" s="151">
        <v>43556</v>
      </c>
      <c r="J4" s="151">
        <v>43586</v>
      </c>
      <c r="K4" s="151">
        <v>43617</v>
      </c>
      <c r="L4" s="151">
        <v>43647</v>
      </c>
      <c r="M4" s="151">
        <v>43678</v>
      </c>
      <c r="N4" s="151">
        <v>43709</v>
      </c>
      <c r="O4" s="151">
        <v>43739</v>
      </c>
      <c r="P4" s="151">
        <v>43770</v>
      </c>
      <c r="Q4" s="151">
        <v>43800</v>
      </c>
      <c r="R4" s="151">
        <v>43831</v>
      </c>
      <c r="S4" s="151">
        <v>43862</v>
      </c>
      <c r="T4" s="151">
        <v>43891</v>
      </c>
      <c r="U4" s="151">
        <v>43922</v>
      </c>
      <c r="V4" s="151">
        <v>43952</v>
      </c>
      <c r="W4" s="151">
        <v>43983</v>
      </c>
      <c r="X4" s="151">
        <v>44013</v>
      </c>
      <c r="Y4" s="151">
        <v>44044</v>
      </c>
      <c r="Z4" s="151">
        <v>44075</v>
      </c>
    </row>
    <row r="5" spans="1:26" ht="39" customHeight="1">
      <c r="A5" s="152" t="s">
        <v>2</v>
      </c>
      <c r="B5" s="153"/>
      <c r="C5" s="1">
        <v>21</v>
      </c>
      <c r="D5" s="1">
        <v>22</v>
      </c>
      <c r="E5" s="1">
        <v>15</v>
      </c>
      <c r="F5" s="1">
        <v>19</v>
      </c>
      <c r="G5" s="1">
        <v>20</v>
      </c>
      <c r="H5" s="1">
        <v>21</v>
      </c>
      <c r="I5" s="1">
        <v>15</v>
      </c>
      <c r="J5" s="1">
        <v>22</v>
      </c>
      <c r="K5" s="1">
        <v>20</v>
      </c>
      <c r="L5" s="1">
        <v>22</v>
      </c>
      <c r="M5" s="1">
        <v>20</v>
      </c>
      <c r="N5" s="1">
        <v>21</v>
      </c>
      <c r="O5" s="1">
        <v>23</v>
      </c>
      <c r="P5" s="1">
        <v>21</v>
      </c>
      <c r="Q5" s="1">
        <v>15</v>
      </c>
      <c r="R5" s="1">
        <v>20</v>
      </c>
      <c r="S5" s="1">
        <v>20</v>
      </c>
      <c r="T5" s="1">
        <v>22</v>
      </c>
      <c r="U5" s="1">
        <v>17</v>
      </c>
      <c r="V5" s="1">
        <v>20</v>
      </c>
      <c r="W5" s="1">
        <v>22</v>
      </c>
      <c r="X5" s="1">
        <v>22</v>
      </c>
      <c r="Y5" s="1"/>
      <c r="Z5" s="1"/>
    </row>
    <row r="6" spans="1:26" ht="76.5" customHeight="1">
      <c r="A6" s="154" t="s">
        <v>3</v>
      </c>
      <c r="B6" s="155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</row>
    <row r="7" spans="1:26">
      <c r="A7" s="157" t="s">
        <v>4</v>
      </c>
      <c r="B7" s="186"/>
      <c r="C7" s="1">
        <v>5</v>
      </c>
      <c r="D7" s="1">
        <v>0</v>
      </c>
      <c r="E7" s="1">
        <v>5</v>
      </c>
      <c r="F7" s="1">
        <v>9</v>
      </c>
      <c r="G7" s="1">
        <v>10</v>
      </c>
      <c r="H7" s="1">
        <v>10</v>
      </c>
      <c r="I7" s="1">
        <v>9</v>
      </c>
      <c r="J7" s="1">
        <v>6</v>
      </c>
      <c r="K7" s="1">
        <v>20</v>
      </c>
      <c r="L7" s="1">
        <v>11</v>
      </c>
      <c r="M7" s="1">
        <v>11</v>
      </c>
      <c r="N7" s="1">
        <v>11</v>
      </c>
      <c r="O7" s="1">
        <v>12</v>
      </c>
      <c r="P7" s="1">
        <v>12</v>
      </c>
      <c r="Q7" s="1">
        <v>8</v>
      </c>
      <c r="R7" s="1">
        <v>11</v>
      </c>
      <c r="S7" s="1">
        <v>12</v>
      </c>
      <c r="T7" s="1">
        <v>13</v>
      </c>
      <c r="U7" s="1">
        <v>8</v>
      </c>
      <c r="V7" s="1">
        <v>12</v>
      </c>
      <c r="W7" s="1">
        <v>9</v>
      </c>
      <c r="X7" s="1">
        <v>14</v>
      </c>
      <c r="Y7" s="1"/>
      <c r="Z7" s="1"/>
    </row>
    <row r="8" spans="1:26">
      <c r="A8" s="157" t="s">
        <v>5</v>
      </c>
      <c r="B8" s="186"/>
      <c r="C8" s="1">
        <v>5</v>
      </c>
      <c r="D8" s="1">
        <v>10</v>
      </c>
      <c r="E8" s="1">
        <v>6</v>
      </c>
      <c r="F8" s="1">
        <v>9</v>
      </c>
      <c r="G8" s="1">
        <v>9</v>
      </c>
      <c r="H8" s="1">
        <v>10</v>
      </c>
      <c r="I8" s="1">
        <v>9</v>
      </c>
      <c r="J8" s="1">
        <v>11</v>
      </c>
      <c r="K8" s="1">
        <v>20</v>
      </c>
      <c r="L8" s="1">
        <v>11</v>
      </c>
      <c r="M8" s="1">
        <v>11</v>
      </c>
      <c r="N8" s="1">
        <v>11</v>
      </c>
      <c r="O8" s="1">
        <v>13</v>
      </c>
      <c r="P8" s="1">
        <v>12</v>
      </c>
      <c r="Q8" s="1">
        <v>7</v>
      </c>
      <c r="R8" s="1">
        <v>9</v>
      </c>
      <c r="S8" s="1">
        <v>12</v>
      </c>
      <c r="T8" s="1">
        <v>9</v>
      </c>
      <c r="U8" s="1">
        <v>9</v>
      </c>
      <c r="V8" s="1">
        <v>10</v>
      </c>
      <c r="W8" s="1">
        <v>9</v>
      </c>
      <c r="X8" s="1">
        <v>12</v>
      </c>
      <c r="Y8" s="1"/>
      <c r="Z8" s="1"/>
    </row>
    <row r="9" spans="1:26">
      <c r="A9" s="157" t="s">
        <v>6</v>
      </c>
      <c r="B9" s="186"/>
      <c r="C9" s="1">
        <v>5</v>
      </c>
      <c r="D9" s="1">
        <v>15</v>
      </c>
      <c r="E9" s="1">
        <v>14</v>
      </c>
      <c r="F9" s="1">
        <v>9</v>
      </c>
      <c r="G9" s="1">
        <v>12</v>
      </c>
      <c r="H9" s="1">
        <v>10</v>
      </c>
      <c r="I9" s="1">
        <v>9</v>
      </c>
      <c r="J9" s="1">
        <v>5</v>
      </c>
      <c r="K9" s="1">
        <v>20</v>
      </c>
      <c r="L9" s="1">
        <v>12</v>
      </c>
      <c r="M9" s="1">
        <v>12</v>
      </c>
      <c r="N9" s="1">
        <v>11</v>
      </c>
      <c r="O9" s="1">
        <v>15</v>
      </c>
      <c r="P9" s="1">
        <v>12</v>
      </c>
      <c r="Q9" s="1">
        <v>8</v>
      </c>
      <c r="R9" s="1">
        <v>13</v>
      </c>
      <c r="S9" s="1">
        <v>10</v>
      </c>
      <c r="T9" s="1">
        <v>9</v>
      </c>
      <c r="U9" s="1">
        <v>8</v>
      </c>
      <c r="V9" s="1">
        <v>10</v>
      </c>
      <c r="W9" s="1">
        <v>9</v>
      </c>
      <c r="X9" s="1">
        <v>14</v>
      </c>
      <c r="Y9" s="1"/>
      <c r="Z9" s="1"/>
    </row>
    <row r="10" spans="1:26">
      <c r="A10" s="157" t="s">
        <v>7</v>
      </c>
      <c r="B10" s="186"/>
      <c r="C10" s="1">
        <v>5</v>
      </c>
      <c r="D10" s="1">
        <v>12</v>
      </c>
      <c r="E10" s="1">
        <v>8</v>
      </c>
      <c r="F10" s="1">
        <v>9</v>
      </c>
      <c r="G10" s="1">
        <v>10</v>
      </c>
      <c r="H10" s="1">
        <v>9</v>
      </c>
      <c r="I10" s="1">
        <v>9</v>
      </c>
      <c r="J10" s="1">
        <v>6</v>
      </c>
      <c r="K10" s="1">
        <v>20</v>
      </c>
      <c r="L10" s="1">
        <v>12</v>
      </c>
      <c r="M10" s="1">
        <v>11</v>
      </c>
      <c r="N10" s="1">
        <v>11</v>
      </c>
      <c r="O10" s="1">
        <v>12</v>
      </c>
      <c r="P10" s="1">
        <v>11</v>
      </c>
      <c r="Q10" s="1">
        <v>8</v>
      </c>
      <c r="R10" s="1">
        <v>9</v>
      </c>
      <c r="S10" s="1">
        <v>10</v>
      </c>
      <c r="T10" s="1">
        <v>7</v>
      </c>
      <c r="U10" s="1">
        <v>9</v>
      </c>
      <c r="V10" s="1">
        <v>9</v>
      </c>
      <c r="W10" s="1">
        <v>12</v>
      </c>
      <c r="X10" s="1">
        <v>11</v>
      </c>
      <c r="Y10" s="1"/>
      <c r="Z10" s="1"/>
    </row>
    <row r="11" spans="1:26" hidden="1">
      <c r="A11" s="157" t="s">
        <v>8</v>
      </c>
      <c r="B11" s="186"/>
      <c r="C11" s="5"/>
      <c r="D11" s="5"/>
      <c r="E11" s="5"/>
      <c r="F11" s="5"/>
      <c r="G11" s="5"/>
      <c r="H11" s="5"/>
      <c r="I11" s="5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57" t="s">
        <v>9</v>
      </c>
      <c r="B12" s="186"/>
      <c r="C12" s="1">
        <v>1</v>
      </c>
      <c r="D12" s="1">
        <v>1</v>
      </c>
      <c r="E12" s="1">
        <v>4</v>
      </c>
      <c r="F12" s="1">
        <v>0</v>
      </c>
      <c r="G12" s="1">
        <v>0</v>
      </c>
      <c r="H12" s="1">
        <v>0</v>
      </c>
      <c r="I12" s="1">
        <v>5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1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5</v>
      </c>
      <c r="W12" s="1">
        <v>0</v>
      </c>
      <c r="X12" s="1">
        <v>0</v>
      </c>
      <c r="Y12" s="1"/>
      <c r="Z12" s="1"/>
    </row>
    <row r="13" spans="1:26">
      <c r="A13" s="157" t="s">
        <v>10</v>
      </c>
      <c r="B13" s="186"/>
      <c r="C13" s="1">
        <v>2</v>
      </c>
      <c r="D13" s="1">
        <v>6</v>
      </c>
      <c r="E13" s="1">
        <v>2</v>
      </c>
      <c r="F13" s="1">
        <v>1</v>
      </c>
      <c r="G13" s="1">
        <v>1</v>
      </c>
      <c r="H13" s="1">
        <v>1</v>
      </c>
      <c r="I13" s="1">
        <v>6</v>
      </c>
      <c r="J13" s="1">
        <v>3</v>
      </c>
      <c r="K13" s="1">
        <v>2</v>
      </c>
      <c r="L13" s="1">
        <v>4</v>
      </c>
      <c r="M13" s="1">
        <v>2</v>
      </c>
      <c r="N13" s="1">
        <v>1</v>
      </c>
      <c r="O13" s="1">
        <v>0</v>
      </c>
      <c r="P13" s="1">
        <v>3</v>
      </c>
      <c r="Q13" s="1">
        <v>1</v>
      </c>
      <c r="R13" s="1">
        <v>0</v>
      </c>
      <c r="S13" s="1">
        <v>2</v>
      </c>
      <c r="T13" s="1">
        <v>0</v>
      </c>
      <c r="U13" s="1">
        <v>0</v>
      </c>
      <c r="V13" s="1">
        <v>5</v>
      </c>
      <c r="W13" s="1">
        <v>0</v>
      </c>
      <c r="X13" s="1">
        <v>0</v>
      </c>
      <c r="Y13" s="1"/>
      <c r="Z13" s="1"/>
    </row>
    <row r="14" spans="1:26">
      <c r="A14" s="157" t="s">
        <v>11</v>
      </c>
      <c r="B14" s="186"/>
      <c r="C14" s="1">
        <v>2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5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1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5</v>
      </c>
      <c r="W14" s="1">
        <v>0</v>
      </c>
      <c r="X14" s="1">
        <v>0</v>
      </c>
      <c r="Y14" s="1"/>
      <c r="Z14" s="1"/>
    </row>
    <row r="15" spans="1:26" hidden="1">
      <c r="A15" s="157" t="s">
        <v>12</v>
      </c>
      <c r="B15" s="158"/>
      <c r="C15" s="5"/>
      <c r="D15" s="5"/>
      <c r="E15" s="5"/>
      <c r="F15" s="5"/>
      <c r="G15" s="5"/>
      <c r="H15" s="5"/>
      <c r="I15" s="5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45.75" customHeight="1">
      <c r="A16" s="159" t="s">
        <v>13</v>
      </c>
      <c r="B16" s="155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</row>
    <row r="17" spans="1:26">
      <c r="A17" s="4" t="s">
        <v>4</v>
      </c>
      <c r="B17" s="187"/>
      <c r="C17" s="7">
        <f>$C$5-C7</f>
        <v>16</v>
      </c>
      <c r="D17" s="7">
        <f>$D$5-D7</f>
        <v>22</v>
      </c>
      <c r="E17" s="7">
        <f>$E$5-E7</f>
        <v>10</v>
      </c>
      <c r="F17" s="7">
        <f>$F$5-F7</f>
        <v>10</v>
      </c>
      <c r="G17" s="7">
        <f>$G$5-G7</f>
        <v>10</v>
      </c>
      <c r="H17" s="7">
        <f>$H$5-H7</f>
        <v>11</v>
      </c>
      <c r="I17" s="7">
        <f>$I$5-I7</f>
        <v>6</v>
      </c>
      <c r="J17" s="7">
        <f t="shared" ref="J17:J25" si="0">$J$5-J7</f>
        <v>16</v>
      </c>
      <c r="K17" s="7">
        <f t="shared" ref="K17:K25" si="1">$K$5-K7</f>
        <v>0</v>
      </c>
      <c r="L17" s="7">
        <f t="shared" ref="L17:L25" si="2">$L$5-L7</f>
        <v>11</v>
      </c>
      <c r="M17" s="7">
        <f t="shared" ref="M17:M25" si="3">$M$5-M7</f>
        <v>9</v>
      </c>
      <c r="N17" s="7">
        <f t="shared" ref="N17:N25" si="4">$N$5-N7</f>
        <v>10</v>
      </c>
      <c r="O17" s="7">
        <f t="shared" ref="O17:O25" si="5">$O$5-O7</f>
        <v>11</v>
      </c>
      <c r="P17" s="7">
        <f t="shared" ref="P17:P25" si="6">$P$5-P7</f>
        <v>9</v>
      </c>
      <c r="Q17" s="7">
        <f t="shared" ref="Q17:Q25" si="7">$Q$5-Q7</f>
        <v>7</v>
      </c>
      <c r="R17" s="7">
        <f t="shared" ref="R17:R25" si="8">$R$5-R7</f>
        <v>9</v>
      </c>
      <c r="S17" s="7">
        <f t="shared" ref="S17:S25" si="9">$S$5-S7</f>
        <v>8</v>
      </c>
      <c r="T17" s="7">
        <f t="shared" ref="T17:T25" si="10">$T$5-T7</f>
        <v>9</v>
      </c>
      <c r="U17" s="7">
        <f t="shared" ref="U17:U25" si="11">$U$5-U7</f>
        <v>9</v>
      </c>
      <c r="V17" s="7">
        <f t="shared" ref="V17:V25" si="12">$V$5-V7</f>
        <v>8</v>
      </c>
      <c r="W17" s="7">
        <f t="shared" ref="W17:W25" si="13">$W$5-W7</f>
        <v>13</v>
      </c>
      <c r="X17" s="7">
        <f t="shared" ref="X17:X25" si="14">$X$5-X7</f>
        <v>8</v>
      </c>
      <c r="Y17" s="7">
        <f t="shared" ref="Y17:Y25" si="15">$Y$5-Y7</f>
        <v>0</v>
      </c>
      <c r="Z17" s="7">
        <f t="shared" ref="Z17:Z25" si="16">$Z$5-Z7</f>
        <v>0</v>
      </c>
    </row>
    <row r="18" spans="1:26">
      <c r="A18" s="4" t="s">
        <v>5</v>
      </c>
      <c r="B18" s="187"/>
      <c r="C18" s="7">
        <f>$C$5-C8</f>
        <v>16</v>
      </c>
      <c r="D18" s="7">
        <f>$D$5-D8</f>
        <v>12</v>
      </c>
      <c r="E18" s="7">
        <f>$E$5-E8</f>
        <v>9</v>
      </c>
      <c r="F18" s="7">
        <f>$F$5-F8</f>
        <v>10</v>
      </c>
      <c r="G18" s="7">
        <f>$G$5-G8</f>
        <v>11</v>
      </c>
      <c r="H18" s="7">
        <f>$H$5-H8</f>
        <v>11</v>
      </c>
      <c r="I18" s="7">
        <f>$I$5-I8</f>
        <v>6</v>
      </c>
      <c r="J18" s="7">
        <f t="shared" si="0"/>
        <v>11</v>
      </c>
      <c r="K18" s="7">
        <f t="shared" si="1"/>
        <v>0</v>
      </c>
      <c r="L18" s="7">
        <f t="shared" si="2"/>
        <v>11</v>
      </c>
      <c r="M18" s="7">
        <f t="shared" si="3"/>
        <v>9</v>
      </c>
      <c r="N18" s="7">
        <f t="shared" si="4"/>
        <v>10</v>
      </c>
      <c r="O18" s="7">
        <f t="shared" si="5"/>
        <v>10</v>
      </c>
      <c r="P18" s="7">
        <f t="shared" si="6"/>
        <v>9</v>
      </c>
      <c r="Q18" s="7">
        <f t="shared" si="7"/>
        <v>8</v>
      </c>
      <c r="R18" s="7">
        <f t="shared" si="8"/>
        <v>11</v>
      </c>
      <c r="S18" s="7">
        <f t="shared" si="9"/>
        <v>8</v>
      </c>
      <c r="T18" s="7">
        <f t="shared" si="10"/>
        <v>13</v>
      </c>
      <c r="U18" s="7">
        <f t="shared" si="11"/>
        <v>8</v>
      </c>
      <c r="V18" s="7">
        <f t="shared" si="12"/>
        <v>10</v>
      </c>
      <c r="W18" s="7">
        <f t="shared" si="13"/>
        <v>13</v>
      </c>
      <c r="X18" s="7">
        <f t="shared" si="14"/>
        <v>10</v>
      </c>
      <c r="Y18" s="7">
        <f t="shared" si="15"/>
        <v>0</v>
      </c>
      <c r="Z18" s="7">
        <f t="shared" si="16"/>
        <v>0</v>
      </c>
    </row>
    <row r="19" spans="1:26">
      <c r="A19" s="4" t="s">
        <v>6</v>
      </c>
      <c r="B19" s="187"/>
      <c r="C19" s="7">
        <f>$C$5-C9</f>
        <v>16</v>
      </c>
      <c r="D19" s="7">
        <f>$D$5-D9</f>
        <v>7</v>
      </c>
      <c r="E19" s="7">
        <f>$E$5-E9</f>
        <v>1</v>
      </c>
      <c r="F19" s="7">
        <f>$F$5-F9</f>
        <v>10</v>
      </c>
      <c r="G19" s="7">
        <f>$G$5-G9</f>
        <v>8</v>
      </c>
      <c r="H19" s="7">
        <f>$H$5-H9</f>
        <v>11</v>
      </c>
      <c r="I19" s="7">
        <f>$I$5-I9</f>
        <v>6</v>
      </c>
      <c r="J19" s="7">
        <f t="shared" si="0"/>
        <v>17</v>
      </c>
      <c r="K19" s="7">
        <f t="shared" si="1"/>
        <v>0</v>
      </c>
      <c r="L19" s="7">
        <f t="shared" si="2"/>
        <v>10</v>
      </c>
      <c r="M19" s="7">
        <f t="shared" si="3"/>
        <v>8</v>
      </c>
      <c r="N19" s="7">
        <f t="shared" si="4"/>
        <v>10</v>
      </c>
      <c r="O19" s="7">
        <f t="shared" si="5"/>
        <v>8</v>
      </c>
      <c r="P19" s="7">
        <f t="shared" si="6"/>
        <v>9</v>
      </c>
      <c r="Q19" s="7">
        <f t="shared" si="7"/>
        <v>7</v>
      </c>
      <c r="R19" s="7">
        <f t="shared" si="8"/>
        <v>7</v>
      </c>
      <c r="S19" s="7">
        <f t="shared" si="9"/>
        <v>10</v>
      </c>
      <c r="T19" s="7">
        <f t="shared" si="10"/>
        <v>13</v>
      </c>
      <c r="U19" s="7">
        <f t="shared" si="11"/>
        <v>9</v>
      </c>
      <c r="V19" s="7">
        <f t="shared" si="12"/>
        <v>10</v>
      </c>
      <c r="W19" s="7">
        <f t="shared" si="13"/>
        <v>13</v>
      </c>
      <c r="X19" s="7">
        <f t="shared" si="14"/>
        <v>8</v>
      </c>
      <c r="Y19" s="7">
        <f t="shared" si="15"/>
        <v>0</v>
      </c>
      <c r="Z19" s="7">
        <f t="shared" si="16"/>
        <v>0</v>
      </c>
    </row>
    <row r="20" spans="1:26">
      <c r="A20" s="4" t="s">
        <v>7</v>
      </c>
      <c r="B20" s="187"/>
      <c r="C20" s="7">
        <f>$C$5-C10</f>
        <v>16</v>
      </c>
      <c r="D20" s="7">
        <f>$D$5-D10</f>
        <v>10</v>
      </c>
      <c r="E20" s="7">
        <f>$E$5-E10</f>
        <v>7</v>
      </c>
      <c r="F20" s="7">
        <f>$F$5-F10</f>
        <v>10</v>
      </c>
      <c r="G20" s="7">
        <f>$G$5-G10</f>
        <v>10</v>
      </c>
      <c r="H20" s="7">
        <f>$H$5-H10</f>
        <v>12</v>
      </c>
      <c r="I20" s="7">
        <f>$I$5-I10</f>
        <v>6</v>
      </c>
      <c r="J20" s="7">
        <f t="shared" si="0"/>
        <v>16</v>
      </c>
      <c r="K20" s="7">
        <f t="shared" si="1"/>
        <v>0</v>
      </c>
      <c r="L20" s="7">
        <f t="shared" si="2"/>
        <v>10</v>
      </c>
      <c r="M20" s="7">
        <f t="shared" si="3"/>
        <v>9</v>
      </c>
      <c r="N20" s="7">
        <f t="shared" si="4"/>
        <v>10</v>
      </c>
      <c r="O20" s="7">
        <f t="shared" si="5"/>
        <v>11</v>
      </c>
      <c r="P20" s="7">
        <f t="shared" si="6"/>
        <v>10</v>
      </c>
      <c r="Q20" s="7">
        <f t="shared" si="7"/>
        <v>7</v>
      </c>
      <c r="R20" s="7">
        <f t="shared" si="8"/>
        <v>11</v>
      </c>
      <c r="S20" s="7">
        <f t="shared" si="9"/>
        <v>10</v>
      </c>
      <c r="T20" s="7">
        <f t="shared" si="10"/>
        <v>15</v>
      </c>
      <c r="U20" s="7">
        <f t="shared" si="11"/>
        <v>8</v>
      </c>
      <c r="V20" s="7">
        <f t="shared" si="12"/>
        <v>11</v>
      </c>
      <c r="W20" s="7">
        <f t="shared" si="13"/>
        <v>10</v>
      </c>
      <c r="X20" s="7">
        <f t="shared" si="14"/>
        <v>11</v>
      </c>
      <c r="Y20" s="7">
        <f t="shared" si="15"/>
        <v>0</v>
      </c>
      <c r="Z20" s="7">
        <f t="shared" si="16"/>
        <v>0</v>
      </c>
    </row>
    <row r="21" spans="1:26" hidden="1">
      <c r="A21" s="4" t="s">
        <v>8</v>
      </c>
      <c r="B21" s="187"/>
      <c r="C21" s="8"/>
      <c r="D21" s="8"/>
      <c r="E21" s="8"/>
      <c r="F21" s="8"/>
      <c r="G21" s="8"/>
      <c r="H21" s="8"/>
      <c r="I21" s="8"/>
      <c r="J21" s="7">
        <f t="shared" si="0"/>
        <v>22</v>
      </c>
      <c r="K21" s="7">
        <f t="shared" si="1"/>
        <v>20</v>
      </c>
      <c r="L21" s="7">
        <f t="shared" si="2"/>
        <v>22</v>
      </c>
      <c r="M21" s="7">
        <f t="shared" si="3"/>
        <v>20</v>
      </c>
      <c r="N21" s="7">
        <f t="shared" si="4"/>
        <v>21</v>
      </c>
      <c r="O21" s="7">
        <f t="shared" si="5"/>
        <v>23</v>
      </c>
      <c r="P21" s="7">
        <f t="shared" si="6"/>
        <v>21</v>
      </c>
      <c r="Q21" s="7">
        <f t="shared" si="7"/>
        <v>15</v>
      </c>
      <c r="R21" s="7">
        <f t="shared" si="8"/>
        <v>20</v>
      </c>
      <c r="S21" s="7">
        <f t="shared" si="9"/>
        <v>20</v>
      </c>
      <c r="T21" s="7">
        <f t="shared" si="10"/>
        <v>22</v>
      </c>
      <c r="U21" s="7">
        <f t="shared" si="11"/>
        <v>17</v>
      </c>
      <c r="V21" s="7">
        <f t="shared" si="12"/>
        <v>20</v>
      </c>
      <c r="W21" s="7">
        <f t="shared" si="13"/>
        <v>22</v>
      </c>
      <c r="X21" s="7">
        <f t="shared" si="14"/>
        <v>22</v>
      </c>
      <c r="Y21" s="7">
        <f t="shared" si="15"/>
        <v>0</v>
      </c>
      <c r="Z21" s="7">
        <f t="shared" si="16"/>
        <v>0</v>
      </c>
    </row>
    <row r="22" spans="1:26">
      <c r="A22" s="4" t="s">
        <v>9</v>
      </c>
      <c r="B22" s="187"/>
      <c r="C22" s="7">
        <f>$C$5-C12</f>
        <v>20</v>
      </c>
      <c r="D22" s="7">
        <f>$D$5-D12</f>
        <v>21</v>
      </c>
      <c r="E22" s="7">
        <f>$E$5-E12</f>
        <v>11</v>
      </c>
      <c r="F22" s="7">
        <f>$F$5-F12</f>
        <v>19</v>
      </c>
      <c r="G22" s="7">
        <f>$G$5-G12</f>
        <v>20</v>
      </c>
      <c r="H22" s="7">
        <f>$H$5-H12</f>
        <v>21</v>
      </c>
      <c r="I22" s="7">
        <f>$I$5-I12</f>
        <v>10</v>
      </c>
      <c r="J22" s="7">
        <f t="shared" si="0"/>
        <v>22</v>
      </c>
      <c r="K22" s="7">
        <f t="shared" si="1"/>
        <v>20</v>
      </c>
      <c r="L22" s="7">
        <f t="shared" si="2"/>
        <v>22</v>
      </c>
      <c r="M22" s="7">
        <f t="shared" si="3"/>
        <v>20</v>
      </c>
      <c r="N22" s="7">
        <f t="shared" si="4"/>
        <v>21</v>
      </c>
      <c r="O22" s="7">
        <f t="shared" si="5"/>
        <v>23</v>
      </c>
      <c r="P22" s="7">
        <f t="shared" si="6"/>
        <v>20</v>
      </c>
      <c r="Q22" s="7">
        <f t="shared" si="7"/>
        <v>15</v>
      </c>
      <c r="R22" s="7">
        <f t="shared" si="8"/>
        <v>20</v>
      </c>
      <c r="S22" s="7">
        <f t="shared" si="9"/>
        <v>20</v>
      </c>
      <c r="T22" s="7">
        <f t="shared" si="10"/>
        <v>22</v>
      </c>
      <c r="U22" s="7">
        <f t="shared" si="11"/>
        <v>17</v>
      </c>
      <c r="V22" s="7">
        <f t="shared" si="12"/>
        <v>15</v>
      </c>
      <c r="W22" s="7">
        <f t="shared" si="13"/>
        <v>22</v>
      </c>
      <c r="X22" s="7">
        <f t="shared" si="14"/>
        <v>22</v>
      </c>
      <c r="Y22" s="7">
        <f t="shared" si="15"/>
        <v>0</v>
      </c>
      <c r="Z22" s="7">
        <f t="shared" si="16"/>
        <v>0</v>
      </c>
    </row>
    <row r="23" spans="1:26">
      <c r="A23" s="4" t="s">
        <v>10</v>
      </c>
      <c r="B23" s="187"/>
      <c r="C23" s="7">
        <f>$C$5-C13</f>
        <v>19</v>
      </c>
      <c r="D23" s="7">
        <f>$D$5-D13</f>
        <v>16</v>
      </c>
      <c r="E23" s="7">
        <f>$E$5-E13</f>
        <v>13</v>
      </c>
      <c r="F23" s="7">
        <f>$F$5-F13</f>
        <v>18</v>
      </c>
      <c r="G23" s="7">
        <f>$G$5-G13</f>
        <v>19</v>
      </c>
      <c r="H23" s="7">
        <f>$H$5-H13</f>
        <v>20</v>
      </c>
      <c r="I23" s="7">
        <f>$I$5-I13</f>
        <v>9</v>
      </c>
      <c r="J23" s="7">
        <f t="shared" si="0"/>
        <v>19</v>
      </c>
      <c r="K23" s="7">
        <f t="shared" si="1"/>
        <v>18</v>
      </c>
      <c r="L23" s="7">
        <f t="shared" si="2"/>
        <v>18</v>
      </c>
      <c r="M23" s="7">
        <f t="shared" si="3"/>
        <v>18</v>
      </c>
      <c r="N23" s="7">
        <f t="shared" si="4"/>
        <v>20</v>
      </c>
      <c r="O23" s="7">
        <f t="shared" si="5"/>
        <v>23</v>
      </c>
      <c r="P23" s="7">
        <f t="shared" si="6"/>
        <v>18</v>
      </c>
      <c r="Q23" s="7">
        <f t="shared" si="7"/>
        <v>14</v>
      </c>
      <c r="R23" s="7">
        <f t="shared" si="8"/>
        <v>20</v>
      </c>
      <c r="S23" s="7">
        <f t="shared" si="9"/>
        <v>18</v>
      </c>
      <c r="T23" s="7">
        <f t="shared" si="10"/>
        <v>22</v>
      </c>
      <c r="U23" s="7">
        <f t="shared" si="11"/>
        <v>17</v>
      </c>
      <c r="V23" s="7">
        <f t="shared" si="12"/>
        <v>15</v>
      </c>
      <c r="W23" s="7">
        <f t="shared" si="13"/>
        <v>22</v>
      </c>
      <c r="X23" s="7">
        <f t="shared" si="14"/>
        <v>22</v>
      </c>
      <c r="Y23" s="7">
        <f t="shared" si="15"/>
        <v>0</v>
      </c>
      <c r="Z23" s="7">
        <f t="shared" si="16"/>
        <v>0</v>
      </c>
    </row>
    <row r="24" spans="1:26">
      <c r="A24" s="4" t="s">
        <v>11</v>
      </c>
      <c r="B24" s="187"/>
      <c r="C24" s="7">
        <f>$C$5-C14</f>
        <v>19</v>
      </c>
      <c r="D24" s="7">
        <f>$D$5-D14</f>
        <v>22</v>
      </c>
      <c r="E24" s="7">
        <f>$E$5-E14</f>
        <v>15</v>
      </c>
      <c r="F24" s="7">
        <f>$F$5-F14</f>
        <v>19</v>
      </c>
      <c r="G24" s="7">
        <f>$G$5-G14</f>
        <v>20</v>
      </c>
      <c r="H24" s="7">
        <f>$H$5-H14</f>
        <v>21</v>
      </c>
      <c r="I24" s="7">
        <f>$I$5-I14</f>
        <v>10</v>
      </c>
      <c r="J24" s="7">
        <f t="shared" si="0"/>
        <v>22</v>
      </c>
      <c r="K24" s="7">
        <f t="shared" si="1"/>
        <v>20</v>
      </c>
      <c r="L24" s="7">
        <f t="shared" si="2"/>
        <v>22</v>
      </c>
      <c r="M24" s="7">
        <f t="shared" si="3"/>
        <v>20</v>
      </c>
      <c r="N24" s="7">
        <f t="shared" si="4"/>
        <v>21</v>
      </c>
      <c r="O24" s="7">
        <f t="shared" si="5"/>
        <v>23</v>
      </c>
      <c r="P24" s="7">
        <f t="shared" si="6"/>
        <v>20</v>
      </c>
      <c r="Q24" s="7">
        <f t="shared" si="7"/>
        <v>15</v>
      </c>
      <c r="R24" s="7">
        <f t="shared" si="8"/>
        <v>20</v>
      </c>
      <c r="S24" s="7">
        <f t="shared" si="9"/>
        <v>20</v>
      </c>
      <c r="T24" s="7">
        <f t="shared" si="10"/>
        <v>22</v>
      </c>
      <c r="U24" s="7">
        <f t="shared" si="11"/>
        <v>17</v>
      </c>
      <c r="V24" s="7">
        <f t="shared" si="12"/>
        <v>15</v>
      </c>
      <c r="W24" s="7">
        <f t="shared" si="13"/>
        <v>22</v>
      </c>
      <c r="X24" s="7">
        <f t="shared" si="14"/>
        <v>22</v>
      </c>
      <c r="Y24" s="7">
        <f t="shared" si="15"/>
        <v>0</v>
      </c>
      <c r="Z24" s="7">
        <f t="shared" si="16"/>
        <v>0</v>
      </c>
    </row>
    <row r="25" spans="1:26" hidden="1">
      <c r="A25" s="4" t="s">
        <v>12</v>
      </c>
      <c r="B25" s="148"/>
      <c r="C25" s="8"/>
      <c r="D25" s="8"/>
      <c r="E25" s="8"/>
      <c r="F25" s="8"/>
      <c r="G25" s="8"/>
      <c r="H25" s="8"/>
      <c r="I25" s="8"/>
      <c r="J25" s="7">
        <f t="shared" si="0"/>
        <v>22</v>
      </c>
      <c r="K25" s="7">
        <f t="shared" si="1"/>
        <v>20</v>
      </c>
      <c r="L25" s="7">
        <f t="shared" si="2"/>
        <v>22</v>
      </c>
      <c r="M25" s="7">
        <f t="shared" si="3"/>
        <v>20</v>
      </c>
      <c r="N25" s="7">
        <f t="shared" si="4"/>
        <v>21</v>
      </c>
      <c r="O25" s="7">
        <f t="shared" si="5"/>
        <v>23</v>
      </c>
      <c r="P25" s="7">
        <f t="shared" si="6"/>
        <v>21</v>
      </c>
      <c r="Q25" s="7">
        <f t="shared" si="7"/>
        <v>15</v>
      </c>
      <c r="R25" s="7">
        <f t="shared" si="8"/>
        <v>20</v>
      </c>
      <c r="S25" s="7">
        <f t="shared" si="9"/>
        <v>20</v>
      </c>
      <c r="T25" s="7">
        <f t="shared" si="10"/>
        <v>22</v>
      </c>
      <c r="U25" s="7">
        <f t="shared" si="11"/>
        <v>17</v>
      </c>
      <c r="V25" s="7">
        <f t="shared" si="12"/>
        <v>20</v>
      </c>
      <c r="W25" s="7">
        <f t="shared" si="13"/>
        <v>22</v>
      </c>
      <c r="X25" s="7">
        <f t="shared" si="14"/>
        <v>22</v>
      </c>
      <c r="Y25" s="7">
        <f t="shared" si="15"/>
        <v>0</v>
      </c>
      <c r="Z25" s="7">
        <f t="shared" si="16"/>
        <v>0</v>
      </c>
    </row>
    <row r="26" spans="1:26" ht="45.75" customHeight="1">
      <c r="A26" s="6" t="s">
        <v>14</v>
      </c>
      <c r="B26" s="2" t="s">
        <v>15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>
      <c r="A27" s="4" t="s">
        <v>4</v>
      </c>
      <c r="B27" s="15">
        <v>15</v>
      </c>
      <c r="C27" s="7">
        <f t="shared" ref="C27:Z27" si="17">C17*$B$27</f>
        <v>240</v>
      </c>
      <c r="D27" s="7">
        <f t="shared" si="17"/>
        <v>330</v>
      </c>
      <c r="E27" s="7">
        <f t="shared" si="17"/>
        <v>150</v>
      </c>
      <c r="F27" s="7">
        <f t="shared" si="17"/>
        <v>150</v>
      </c>
      <c r="G27" s="7">
        <f t="shared" si="17"/>
        <v>150</v>
      </c>
      <c r="H27" s="7">
        <f t="shared" si="17"/>
        <v>165</v>
      </c>
      <c r="I27" s="7">
        <f t="shared" si="17"/>
        <v>90</v>
      </c>
      <c r="J27" s="7">
        <f t="shared" si="17"/>
        <v>240</v>
      </c>
      <c r="K27" s="7">
        <f t="shared" si="17"/>
        <v>0</v>
      </c>
      <c r="L27" s="7">
        <f t="shared" si="17"/>
        <v>165</v>
      </c>
      <c r="M27" s="7">
        <f t="shared" si="17"/>
        <v>135</v>
      </c>
      <c r="N27" s="7">
        <f t="shared" si="17"/>
        <v>150</v>
      </c>
      <c r="O27" s="7">
        <f t="shared" si="17"/>
        <v>165</v>
      </c>
      <c r="P27" s="7">
        <f t="shared" si="17"/>
        <v>135</v>
      </c>
      <c r="Q27" s="7">
        <f t="shared" si="17"/>
        <v>105</v>
      </c>
      <c r="R27" s="7">
        <f t="shared" si="17"/>
        <v>135</v>
      </c>
      <c r="S27" s="7">
        <f t="shared" si="17"/>
        <v>120</v>
      </c>
      <c r="T27" s="7">
        <f t="shared" si="17"/>
        <v>135</v>
      </c>
      <c r="U27" s="7">
        <f t="shared" si="17"/>
        <v>135</v>
      </c>
      <c r="V27" s="7">
        <f t="shared" si="17"/>
        <v>120</v>
      </c>
      <c r="W27" s="7">
        <f t="shared" si="17"/>
        <v>195</v>
      </c>
      <c r="X27" s="7">
        <f t="shared" si="17"/>
        <v>120</v>
      </c>
      <c r="Y27" s="7">
        <f t="shared" si="17"/>
        <v>0</v>
      </c>
      <c r="Z27" s="7">
        <f t="shared" si="17"/>
        <v>0</v>
      </c>
    </row>
    <row r="28" spans="1:26">
      <c r="A28" s="4" t="s">
        <v>5</v>
      </c>
      <c r="B28" s="15">
        <v>15</v>
      </c>
      <c r="C28" s="7">
        <f t="shared" ref="C28:Z28" si="18">C18*$B$28</f>
        <v>240</v>
      </c>
      <c r="D28" s="7">
        <f t="shared" si="18"/>
        <v>180</v>
      </c>
      <c r="E28" s="7">
        <f t="shared" si="18"/>
        <v>135</v>
      </c>
      <c r="F28" s="7">
        <f t="shared" si="18"/>
        <v>150</v>
      </c>
      <c r="G28" s="7">
        <f t="shared" si="18"/>
        <v>165</v>
      </c>
      <c r="H28" s="7">
        <f t="shared" si="18"/>
        <v>165</v>
      </c>
      <c r="I28" s="7">
        <f t="shared" si="18"/>
        <v>90</v>
      </c>
      <c r="J28" s="7">
        <f t="shared" si="18"/>
        <v>165</v>
      </c>
      <c r="K28" s="7">
        <f t="shared" si="18"/>
        <v>0</v>
      </c>
      <c r="L28" s="7">
        <f t="shared" si="18"/>
        <v>165</v>
      </c>
      <c r="M28" s="7">
        <f t="shared" si="18"/>
        <v>135</v>
      </c>
      <c r="N28" s="7">
        <f t="shared" si="18"/>
        <v>150</v>
      </c>
      <c r="O28" s="7">
        <f t="shared" si="18"/>
        <v>150</v>
      </c>
      <c r="P28" s="7">
        <f t="shared" si="18"/>
        <v>135</v>
      </c>
      <c r="Q28" s="7">
        <f t="shared" si="18"/>
        <v>120</v>
      </c>
      <c r="R28" s="7">
        <f t="shared" si="18"/>
        <v>165</v>
      </c>
      <c r="S28" s="7">
        <f t="shared" si="18"/>
        <v>120</v>
      </c>
      <c r="T28" s="7">
        <f t="shared" si="18"/>
        <v>195</v>
      </c>
      <c r="U28" s="7">
        <f t="shared" si="18"/>
        <v>120</v>
      </c>
      <c r="V28" s="7">
        <f t="shared" si="18"/>
        <v>150</v>
      </c>
      <c r="W28" s="7">
        <f t="shared" si="18"/>
        <v>195</v>
      </c>
      <c r="X28" s="7">
        <f t="shared" si="18"/>
        <v>150</v>
      </c>
      <c r="Y28" s="7">
        <f t="shared" si="18"/>
        <v>0</v>
      </c>
      <c r="Z28" s="7">
        <f t="shared" si="18"/>
        <v>0</v>
      </c>
    </row>
    <row r="29" spans="1:26">
      <c r="A29" s="4" t="s">
        <v>6</v>
      </c>
      <c r="B29" s="15">
        <v>15</v>
      </c>
      <c r="C29" s="7">
        <f t="shared" ref="C29:Z29" si="19">C19*$B$28</f>
        <v>240</v>
      </c>
      <c r="D29" s="7">
        <f t="shared" si="19"/>
        <v>105</v>
      </c>
      <c r="E29" s="7">
        <f t="shared" si="19"/>
        <v>15</v>
      </c>
      <c r="F29" s="7">
        <f t="shared" si="19"/>
        <v>150</v>
      </c>
      <c r="G29" s="7">
        <f t="shared" si="19"/>
        <v>120</v>
      </c>
      <c r="H29" s="7">
        <f t="shared" si="19"/>
        <v>165</v>
      </c>
      <c r="I29" s="7">
        <f t="shared" si="19"/>
        <v>90</v>
      </c>
      <c r="J29" s="7">
        <f t="shared" si="19"/>
        <v>255</v>
      </c>
      <c r="K29" s="7">
        <f t="shared" si="19"/>
        <v>0</v>
      </c>
      <c r="L29" s="7">
        <f t="shared" si="19"/>
        <v>150</v>
      </c>
      <c r="M29" s="7">
        <f t="shared" si="19"/>
        <v>120</v>
      </c>
      <c r="N29" s="7">
        <f t="shared" si="19"/>
        <v>150</v>
      </c>
      <c r="O29" s="7">
        <f t="shared" si="19"/>
        <v>120</v>
      </c>
      <c r="P29" s="7">
        <f t="shared" si="19"/>
        <v>135</v>
      </c>
      <c r="Q29" s="7">
        <f t="shared" si="19"/>
        <v>105</v>
      </c>
      <c r="R29" s="7">
        <f t="shared" si="19"/>
        <v>105</v>
      </c>
      <c r="S29" s="7">
        <f t="shared" si="19"/>
        <v>150</v>
      </c>
      <c r="T29" s="7">
        <f t="shared" si="19"/>
        <v>195</v>
      </c>
      <c r="U29" s="7">
        <f t="shared" si="19"/>
        <v>135</v>
      </c>
      <c r="V29" s="7">
        <f t="shared" si="19"/>
        <v>150</v>
      </c>
      <c r="W29" s="7">
        <f t="shared" si="19"/>
        <v>195</v>
      </c>
      <c r="X29" s="7">
        <f t="shared" si="19"/>
        <v>120</v>
      </c>
      <c r="Y29" s="7">
        <f t="shared" si="19"/>
        <v>0</v>
      </c>
      <c r="Z29" s="7">
        <f t="shared" si="19"/>
        <v>0</v>
      </c>
    </row>
    <row r="30" spans="1:26">
      <c r="A30" s="4" t="s">
        <v>7</v>
      </c>
      <c r="B30" s="15">
        <v>15</v>
      </c>
      <c r="C30" s="7">
        <f t="shared" ref="C30:Z30" si="20">C20*$B$30</f>
        <v>240</v>
      </c>
      <c r="D30" s="7">
        <f t="shared" si="20"/>
        <v>150</v>
      </c>
      <c r="E30" s="7">
        <f t="shared" si="20"/>
        <v>105</v>
      </c>
      <c r="F30" s="7">
        <f t="shared" si="20"/>
        <v>150</v>
      </c>
      <c r="G30" s="7">
        <f t="shared" si="20"/>
        <v>150</v>
      </c>
      <c r="H30" s="7">
        <f t="shared" si="20"/>
        <v>180</v>
      </c>
      <c r="I30" s="7">
        <f t="shared" si="20"/>
        <v>90</v>
      </c>
      <c r="J30" s="7">
        <f t="shared" si="20"/>
        <v>240</v>
      </c>
      <c r="K30" s="7">
        <f t="shared" si="20"/>
        <v>0</v>
      </c>
      <c r="L30" s="7">
        <f t="shared" si="20"/>
        <v>150</v>
      </c>
      <c r="M30" s="7">
        <f t="shared" si="20"/>
        <v>135</v>
      </c>
      <c r="N30" s="7">
        <f t="shared" si="20"/>
        <v>150</v>
      </c>
      <c r="O30" s="7">
        <f t="shared" si="20"/>
        <v>165</v>
      </c>
      <c r="P30" s="7">
        <f t="shared" si="20"/>
        <v>150</v>
      </c>
      <c r="Q30" s="7">
        <f t="shared" si="20"/>
        <v>105</v>
      </c>
      <c r="R30" s="7">
        <f t="shared" si="20"/>
        <v>165</v>
      </c>
      <c r="S30" s="7">
        <f t="shared" si="20"/>
        <v>150</v>
      </c>
      <c r="T30" s="7">
        <f t="shared" si="20"/>
        <v>225</v>
      </c>
      <c r="U30" s="7">
        <f t="shared" si="20"/>
        <v>120</v>
      </c>
      <c r="V30" s="7">
        <f t="shared" si="20"/>
        <v>165</v>
      </c>
      <c r="W30" s="7">
        <f t="shared" si="20"/>
        <v>150</v>
      </c>
      <c r="X30" s="7">
        <f t="shared" si="20"/>
        <v>165</v>
      </c>
      <c r="Y30" s="7">
        <f t="shared" si="20"/>
        <v>0</v>
      </c>
      <c r="Z30" s="7">
        <f t="shared" si="20"/>
        <v>0</v>
      </c>
    </row>
    <row r="31" spans="1:26" hidden="1">
      <c r="A31" s="4" t="s">
        <v>8</v>
      </c>
      <c r="B31" s="15">
        <v>15</v>
      </c>
      <c r="C31" s="8"/>
      <c r="D31" s="8"/>
      <c r="E31" s="8"/>
      <c r="F31" s="8"/>
      <c r="G31" s="8"/>
      <c r="H31" s="8"/>
      <c r="I31" s="8"/>
      <c r="J31" s="7">
        <f t="shared" ref="J31:Z31" si="21">J21*$B$31</f>
        <v>330</v>
      </c>
      <c r="K31" s="7">
        <f t="shared" si="21"/>
        <v>300</v>
      </c>
      <c r="L31" s="7">
        <f t="shared" si="21"/>
        <v>330</v>
      </c>
      <c r="M31" s="7">
        <f t="shared" si="21"/>
        <v>300</v>
      </c>
      <c r="N31" s="7">
        <f t="shared" si="21"/>
        <v>315</v>
      </c>
      <c r="O31" s="7">
        <f t="shared" si="21"/>
        <v>345</v>
      </c>
      <c r="P31" s="7">
        <f t="shared" si="21"/>
        <v>315</v>
      </c>
      <c r="Q31" s="7">
        <f t="shared" si="21"/>
        <v>225</v>
      </c>
      <c r="R31" s="7">
        <f t="shared" si="21"/>
        <v>300</v>
      </c>
      <c r="S31" s="7">
        <f t="shared" si="21"/>
        <v>300</v>
      </c>
      <c r="T31" s="7">
        <f t="shared" si="21"/>
        <v>330</v>
      </c>
      <c r="U31" s="7">
        <f t="shared" si="21"/>
        <v>255</v>
      </c>
      <c r="V31" s="7">
        <f t="shared" si="21"/>
        <v>300</v>
      </c>
      <c r="W31" s="7">
        <f t="shared" si="21"/>
        <v>330</v>
      </c>
      <c r="X31" s="7">
        <f t="shared" si="21"/>
        <v>330</v>
      </c>
      <c r="Y31" s="7">
        <f t="shared" si="21"/>
        <v>0</v>
      </c>
      <c r="Z31" s="7">
        <f t="shared" si="21"/>
        <v>0</v>
      </c>
    </row>
    <row r="32" spans="1:26">
      <c r="A32" s="4" t="s">
        <v>9</v>
      </c>
      <c r="B32" s="15">
        <v>0</v>
      </c>
      <c r="C32" s="7">
        <f t="shared" ref="C32:Z32" si="22">$B$32*C22</f>
        <v>0</v>
      </c>
      <c r="D32" s="7">
        <f t="shared" si="22"/>
        <v>0</v>
      </c>
      <c r="E32" s="7">
        <f t="shared" si="22"/>
        <v>0</v>
      </c>
      <c r="F32" s="7">
        <f t="shared" si="22"/>
        <v>0</v>
      </c>
      <c r="G32" s="7">
        <f t="shared" si="22"/>
        <v>0</v>
      </c>
      <c r="H32" s="7">
        <f t="shared" si="22"/>
        <v>0</v>
      </c>
      <c r="I32" s="7">
        <f t="shared" si="22"/>
        <v>0</v>
      </c>
      <c r="J32" s="7">
        <f t="shared" si="22"/>
        <v>0</v>
      </c>
      <c r="K32" s="7">
        <f t="shared" si="22"/>
        <v>0</v>
      </c>
      <c r="L32" s="7">
        <f t="shared" si="22"/>
        <v>0</v>
      </c>
      <c r="M32" s="7">
        <f t="shared" si="22"/>
        <v>0</v>
      </c>
      <c r="N32" s="7">
        <f t="shared" si="22"/>
        <v>0</v>
      </c>
      <c r="O32" s="7">
        <f t="shared" si="22"/>
        <v>0</v>
      </c>
      <c r="P32" s="7">
        <f t="shared" si="22"/>
        <v>0</v>
      </c>
      <c r="Q32" s="7">
        <f t="shared" si="22"/>
        <v>0</v>
      </c>
      <c r="R32" s="7">
        <f t="shared" si="22"/>
        <v>0</v>
      </c>
      <c r="S32" s="7">
        <f t="shared" si="22"/>
        <v>0</v>
      </c>
      <c r="T32" s="7">
        <f t="shared" si="22"/>
        <v>0</v>
      </c>
      <c r="U32" s="7">
        <f t="shared" si="22"/>
        <v>0</v>
      </c>
      <c r="V32" s="7">
        <f t="shared" si="22"/>
        <v>0</v>
      </c>
      <c r="W32" s="7">
        <f t="shared" si="22"/>
        <v>0</v>
      </c>
      <c r="X32" s="7">
        <f t="shared" si="22"/>
        <v>0</v>
      </c>
      <c r="Y32" s="7">
        <f t="shared" si="22"/>
        <v>0</v>
      </c>
      <c r="Z32" s="7">
        <f t="shared" si="22"/>
        <v>0</v>
      </c>
    </row>
    <row r="33" spans="1:26">
      <c r="A33" s="9" t="s">
        <v>10</v>
      </c>
      <c r="B33" s="170">
        <v>1</v>
      </c>
      <c r="C33" s="10">
        <f t="shared" ref="C33:Z33" si="23">$B$33*C23</f>
        <v>19</v>
      </c>
      <c r="D33" s="10">
        <f t="shared" si="23"/>
        <v>16</v>
      </c>
      <c r="E33" s="10">
        <f t="shared" si="23"/>
        <v>13</v>
      </c>
      <c r="F33" s="10">
        <f t="shared" si="23"/>
        <v>18</v>
      </c>
      <c r="G33" s="10">
        <f t="shared" si="23"/>
        <v>19</v>
      </c>
      <c r="H33" s="10">
        <f t="shared" si="23"/>
        <v>20</v>
      </c>
      <c r="I33" s="10">
        <f t="shared" si="23"/>
        <v>9</v>
      </c>
      <c r="J33" s="10">
        <f t="shared" si="23"/>
        <v>19</v>
      </c>
      <c r="K33" s="10">
        <f t="shared" si="23"/>
        <v>18</v>
      </c>
      <c r="L33" s="10">
        <f t="shared" si="23"/>
        <v>18</v>
      </c>
      <c r="M33" s="10">
        <f t="shared" si="23"/>
        <v>18</v>
      </c>
      <c r="N33" s="10">
        <f t="shared" si="23"/>
        <v>20</v>
      </c>
      <c r="O33" s="10">
        <f t="shared" si="23"/>
        <v>23</v>
      </c>
      <c r="P33" s="10">
        <f t="shared" si="23"/>
        <v>18</v>
      </c>
      <c r="Q33" s="10">
        <f t="shared" si="23"/>
        <v>14</v>
      </c>
      <c r="R33" s="10">
        <f t="shared" si="23"/>
        <v>20</v>
      </c>
      <c r="S33" s="10">
        <f t="shared" si="23"/>
        <v>18</v>
      </c>
      <c r="T33" s="10">
        <f t="shared" si="23"/>
        <v>22</v>
      </c>
      <c r="U33" s="10">
        <f t="shared" si="23"/>
        <v>17</v>
      </c>
      <c r="V33" s="10">
        <f t="shared" si="23"/>
        <v>15</v>
      </c>
      <c r="W33" s="10">
        <f t="shared" si="23"/>
        <v>22</v>
      </c>
      <c r="X33" s="10">
        <f t="shared" si="23"/>
        <v>22</v>
      </c>
      <c r="Y33" s="10">
        <f t="shared" si="23"/>
        <v>0</v>
      </c>
      <c r="Z33" s="10">
        <f t="shared" si="23"/>
        <v>0</v>
      </c>
    </row>
    <row r="34" spans="1:26">
      <c r="A34" s="4" t="s">
        <v>11</v>
      </c>
      <c r="B34" s="15">
        <v>0.76</v>
      </c>
      <c r="C34" s="7">
        <f t="shared" ref="C34:Z34" si="24">$B$34*C24</f>
        <v>14.44</v>
      </c>
      <c r="D34" s="7">
        <f t="shared" si="24"/>
        <v>16.72</v>
      </c>
      <c r="E34" s="7">
        <f t="shared" si="24"/>
        <v>11.4</v>
      </c>
      <c r="F34" s="7">
        <f t="shared" si="24"/>
        <v>14.44</v>
      </c>
      <c r="G34" s="7">
        <f t="shared" si="24"/>
        <v>15.2</v>
      </c>
      <c r="H34" s="7">
        <f t="shared" si="24"/>
        <v>15.96</v>
      </c>
      <c r="I34" s="7">
        <f t="shared" si="24"/>
        <v>7.6</v>
      </c>
      <c r="J34" s="7">
        <f t="shared" si="24"/>
        <v>16.72</v>
      </c>
      <c r="K34" s="7">
        <f t="shared" si="24"/>
        <v>15.2</v>
      </c>
      <c r="L34" s="7">
        <f t="shared" si="24"/>
        <v>16.72</v>
      </c>
      <c r="M34" s="7">
        <f t="shared" si="24"/>
        <v>15.2</v>
      </c>
      <c r="N34" s="7">
        <f t="shared" si="24"/>
        <v>15.96</v>
      </c>
      <c r="O34" s="7">
        <f t="shared" si="24"/>
        <v>17.48</v>
      </c>
      <c r="P34" s="7">
        <f t="shared" si="24"/>
        <v>15.2</v>
      </c>
      <c r="Q34" s="7">
        <f t="shared" si="24"/>
        <v>11.4</v>
      </c>
      <c r="R34" s="7">
        <f t="shared" si="24"/>
        <v>15.2</v>
      </c>
      <c r="S34" s="7">
        <f t="shared" si="24"/>
        <v>15.2</v>
      </c>
      <c r="T34" s="7">
        <f t="shared" si="24"/>
        <v>16.72</v>
      </c>
      <c r="U34" s="7">
        <f t="shared" si="24"/>
        <v>12.92</v>
      </c>
      <c r="V34" s="7">
        <f t="shared" si="24"/>
        <v>11.4</v>
      </c>
      <c r="W34" s="7">
        <f t="shared" si="24"/>
        <v>16.72</v>
      </c>
      <c r="X34" s="7">
        <f t="shared" si="24"/>
        <v>16.72</v>
      </c>
      <c r="Y34" s="7">
        <f t="shared" si="24"/>
        <v>0</v>
      </c>
      <c r="Z34" s="7">
        <f t="shared" si="24"/>
        <v>0</v>
      </c>
    </row>
    <row r="35" spans="1:26" hidden="1">
      <c r="A35" s="11" t="s">
        <v>12</v>
      </c>
      <c r="B35" s="171">
        <v>1</v>
      </c>
      <c r="C35" s="12"/>
      <c r="D35" s="12"/>
      <c r="E35" s="12"/>
      <c r="F35" s="12"/>
      <c r="G35" s="12"/>
      <c r="H35" s="12"/>
      <c r="I35" s="12"/>
      <c r="J35" s="13">
        <f t="shared" ref="J35:Z35" si="25">$B$35*J25</f>
        <v>22</v>
      </c>
      <c r="K35" s="13">
        <f t="shared" si="25"/>
        <v>20</v>
      </c>
      <c r="L35" s="13">
        <f t="shared" si="25"/>
        <v>22</v>
      </c>
      <c r="M35" s="13">
        <f t="shared" si="25"/>
        <v>20</v>
      </c>
      <c r="N35" s="13">
        <f t="shared" si="25"/>
        <v>21</v>
      </c>
      <c r="O35" s="13">
        <f t="shared" si="25"/>
        <v>23</v>
      </c>
      <c r="P35" s="13">
        <f t="shared" si="25"/>
        <v>21</v>
      </c>
      <c r="Q35" s="13">
        <f t="shared" si="25"/>
        <v>15</v>
      </c>
      <c r="R35" s="13">
        <f t="shared" si="25"/>
        <v>20</v>
      </c>
      <c r="S35" s="13">
        <f t="shared" si="25"/>
        <v>20</v>
      </c>
      <c r="T35" s="13">
        <f t="shared" si="25"/>
        <v>22</v>
      </c>
      <c r="U35" s="13">
        <f t="shared" si="25"/>
        <v>17</v>
      </c>
      <c r="V35" s="13">
        <f t="shared" si="25"/>
        <v>20</v>
      </c>
      <c r="W35" s="13">
        <f t="shared" si="25"/>
        <v>22</v>
      </c>
      <c r="X35" s="13">
        <f t="shared" si="25"/>
        <v>22</v>
      </c>
      <c r="Y35" s="13">
        <f t="shared" si="25"/>
        <v>0</v>
      </c>
      <c r="Z35" s="13">
        <f t="shared" si="25"/>
        <v>0</v>
      </c>
    </row>
    <row r="36" spans="1:26">
      <c r="A36"/>
      <c r="B36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</row>
    <row r="37" spans="1:26">
      <c r="A37"/>
      <c r="B37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</row>
    <row r="38" spans="1:26" ht="26.25" customHeight="1">
      <c r="A38" s="188" t="s">
        <v>16</v>
      </c>
      <c r="B38" s="188"/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</row>
    <row r="39" spans="1:26">
      <c r="A39" s="14"/>
      <c r="B39" s="173">
        <v>43308</v>
      </c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</row>
    <row r="40" spans="1:26" ht="26.25">
      <c r="A40" s="15" t="s">
        <v>17</v>
      </c>
      <c r="B40" s="174">
        <v>15</v>
      </c>
      <c r="C40" s="172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</row>
    <row r="41" spans="1:26" ht="26.25">
      <c r="A41" s="15" t="s">
        <v>18</v>
      </c>
      <c r="B41" s="174">
        <v>0</v>
      </c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</row>
    <row r="42" spans="1:26" ht="21.75" customHeight="1">
      <c r="A42" s="15" t="s">
        <v>19</v>
      </c>
      <c r="B42" s="175">
        <v>2.2999999999999998</v>
      </c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</row>
    <row r="43" spans="1:26" ht="26.25" customHeight="1">
      <c r="A43" s="15" t="s">
        <v>20</v>
      </c>
      <c r="B43" s="175">
        <v>0.76</v>
      </c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</row>
  </sheetData>
  <sheetProtection algorithmName="SHA-512" hashValue="HqCL+pT7jQXBVLa8qV8h35X1ztOKS/FapZNvltH8lyhHdN5sCHHVOdYY6fLQNVs/jLjIau1T9ReUKvVgFJHPuw==" saltValue="qyKv4TVLSgwfgg+loegIzg==" spinCount="100000" sheet="1" objects="1" scenarios="1"/>
  <mergeCells count="5">
    <mergeCell ref="A1:P1"/>
    <mergeCell ref="A3:Z3"/>
    <mergeCell ref="B7:B14"/>
    <mergeCell ref="B17:B24"/>
    <mergeCell ref="A38:B38"/>
  </mergeCells>
  <pageMargins left="0.7" right="0.7" top="0.75" bottom="0.75" header="0.51180555555555496" footer="0.51180555555555496"/>
  <pageSetup firstPageNumber="0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00FF"/>
  </sheetPr>
  <dimension ref="A1:BZ89"/>
  <sheetViews>
    <sheetView tabSelected="1" topLeftCell="C47" zoomScaleNormal="100" zoomScalePageLayoutView="60" workbookViewId="0">
      <selection activeCell="X77" sqref="X77"/>
    </sheetView>
  </sheetViews>
  <sheetFormatPr baseColWidth="10" defaultColWidth="9.140625" defaultRowHeight="15"/>
  <cols>
    <col min="1" max="1" width="6.140625" style="149"/>
    <col min="2" max="2" width="57.85546875" style="149"/>
    <col min="3" max="1025" width="10.42578125" style="149"/>
    <col min="1026" max="16384" width="9.140625" style="149"/>
  </cols>
  <sheetData>
    <row r="1" spans="1:26">
      <c r="A1" s="160"/>
      <c r="B1" s="160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</row>
    <row r="2" spans="1:26">
      <c r="A2" s="160"/>
      <c r="B2" s="160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</row>
    <row r="3" spans="1:26">
      <c r="A3" s="160"/>
      <c r="B3" s="160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</row>
    <row r="4" spans="1:26">
      <c r="A4" s="162"/>
      <c r="B4" s="162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</row>
    <row r="5" spans="1:26">
      <c r="A5" s="160"/>
      <c r="B5" s="160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</row>
    <row r="6" spans="1:26">
      <c r="A6" s="160"/>
      <c r="B6" s="160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</row>
    <row r="7" spans="1:26" ht="18" customHeight="1">
      <c r="A7" s="190" t="s">
        <v>21</v>
      </c>
      <c r="B7" s="190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</row>
    <row r="8" spans="1:26" ht="15" customHeight="1">
      <c r="A8" s="192" t="s">
        <v>22</v>
      </c>
      <c r="B8" s="192"/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91"/>
      <c r="Z8" s="191"/>
    </row>
    <row r="9" spans="1:26">
      <c r="A9" s="192"/>
      <c r="B9" s="192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93"/>
      <c r="Z9" s="193"/>
    </row>
    <row r="10" spans="1:26" ht="15" customHeight="1">
      <c r="A10" s="194" t="s">
        <v>23</v>
      </c>
      <c r="B10" s="194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</row>
    <row r="11" spans="1:26">
      <c r="A11" s="164" t="s">
        <v>24</v>
      </c>
      <c r="B11" s="165" t="s">
        <v>25</v>
      </c>
      <c r="C11" s="166">
        <v>43374</v>
      </c>
      <c r="D11" s="166">
        <v>43405</v>
      </c>
      <c r="E11" s="166">
        <v>43435</v>
      </c>
      <c r="F11" s="166">
        <v>43466</v>
      </c>
      <c r="G11" s="166">
        <v>43497</v>
      </c>
      <c r="H11" s="166">
        <v>43525</v>
      </c>
      <c r="I11" s="166">
        <v>43556</v>
      </c>
      <c r="J11" s="166">
        <v>43586</v>
      </c>
      <c r="K11" s="166">
        <v>43617</v>
      </c>
      <c r="L11" s="166">
        <v>43647</v>
      </c>
      <c r="M11" s="166">
        <v>43678</v>
      </c>
      <c r="N11" s="166">
        <v>43709</v>
      </c>
      <c r="O11" s="166">
        <v>43739</v>
      </c>
      <c r="P11" s="166">
        <v>43770</v>
      </c>
      <c r="Q11" s="166">
        <v>43800</v>
      </c>
      <c r="R11" s="166">
        <v>43831</v>
      </c>
      <c r="S11" s="166">
        <v>43862</v>
      </c>
      <c r="T11" s="166">
        <v>43891</v>
      </c>
      <c r="U11" s="166">
        <v>43922</v>
      </c>
      <c r="V11" s="166">
        <v>43952</v>
      </c>
      <c r="W11" s="166">
        <v>43983</v>
      </c>
      <c r="X11" s="166">
        <v>44013</v>
      </c>
      <c r="Y11" s="166">
        <v>44044</v>
      </c>
      <c r="Z11" s="166">
        <v>44075</v>
      </c>
    </row>
    <row r="12" spans="1:26" ht="15" customHeight="1">
      <c r="A12" s="189" t="s">
        <v>26</v>
      </c>
      <c r="B12" s="189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8"/>
      <c r="Z12" s="18"/>
    </row>
    <row r="13" spans="1:26">
      <c r="A13" s="19">
        <v>1</v>
      </c>
      <c r="B13" s="20" t="s">
        <v>27</v>
      </c>
      <c r="C13" s="21">
        <v>2</v>
      </c>
      <c r="D13" s="21">
        <v>2</v>
      </c>
      <c r="E13" s="21">
        <v>2</v>
      </c>
      <c r="F13" s="21">
        <v>2</v>
      </c>
      <c r="G13" s="21">
        <v>2</v>
      </c>
      <c r="H13" s="21">
        <v>2</v>
      </c>
      <c r="I13" s="21">
        <v>2</v>
      </c>
      <c r="J13" s="21">
        <v>2</v>
      </c>
      <c r="K13" s="21">
        <v>2</v>
      </c>
      <c r="L13" s="21">
        <v>2</v>
      </c>
      <c r="M13" s="21">
        <v>2</v>
      </c>
      <c r="N13" s="21">
        <v>2</v>
      </c>
      <c r="O13" s="21">
        <v>2</v>
      </c>
      <c r="P13" s="21">
        <v>2</v>
      </c>
      <c r="Q13" s="21">
        <v>2</v>
      </c>
      <c r="R13" s="21">
        <v>2</v>
      </c>
      <c r="S13" s="21">
        <v>2</v>
      </c>
      <c r="T13" s="21">
        <v>2</v>
      </c>
      <c r="U13" s="21">
        <v>2</v>
      </c>
      <c r="V13" s="21">
        <v>2</v>
      </c>
      <c r="W13" s="21">
        <v>2</v>
      </c>
      <c r="X13" s="21">
        <v>2</v>
      </c>
      <c r="Y13" s="22"/>
      <c r="Z13" s="22"/>
    </row>
    <row r="14" spans="1:26">
      <c r="A14" s="19">
        <v>2</v>
      </c>
      <c r="B14" s="20" t="s">
        <v>28</v>
      </c>
      <c r="C14" s="21">
        <v>4</v>
      </c>
      <c r="D14" s="21">
        <v>4</v>
      </c>
      <c r="E14" s="21">
        <v>4</v>
      </c>
      <c r="F14" s="21">
        <v>4</v>
      </c>
      <c r="G14" s="21">
        <v>4</v>
      </c>
      <c r="H14" s="21">
        <v>4</v>
      </c>
      <c r="I14" s="21">
        <v>4</v>
      </c>
      <c r="J14" s="21">
        <v>4</v>
      </c>
      <c r="K14" s="21">
        <v>4</v>
      </c>
      <c r="L14" s="21">
        <v>4</v>
      </c>
      <c r="M14" s="21">
        <v>4</v>
      </c>
      <c r="N14" s="21">
        <v>4</v>
      </c>
      <c r="O14" s="21">
        <v>4</v>
      </c>
      <c r="P14" s="21">
        <v>4</v>
      </c>
      <c r="Q14" s="21">
        <v>4</v>
      </c>
      <c r="R14" s="21">
        <v>4</v>
      </c>
      <c r="S14" s="21">
        <v>4</v>
      </c>
      <c r="T14" s="21">
        <v>4</v>
      </c>
      <c r="U14" s="21">
        <v>4</v>
      </c>
      <c r="V14" s="21">
        <v>4</v>
      </c>
      <c r="W14" s="21">
        <v>4</v>
      </c>
      <c r="X14" s="21">
        <v>4</v>
      </c>
      <c r="Y14" s="22"/>
      <c r="Z14" s="22"/>
    </row>
    <row r="15" spans="1:26">
      <c r="A15" s="19">
        <v>3</v>
      </c>
      <c r="B15" s="23" t="s">
        <v>29</v>
      </c>
      <c r="C15" s="24">
        <v>43439</v>
      </c>
      <c r="D15" s="24">
        <v>43440</v>
      </c>
      <c r="E15" s="24">
        <v>43489</v>
      </c>
      <c r="F15" s="24">
        <v>43510</v>
      </c>
      <c r="G15" s="24">
        <v>43535</v>
      </c>
      <c r="H15" s="24">
        <v>43580</v>
      </c>
      <c r="I15" s="24">
        <v>43609</v>
      </c>
      <c r="J15" s="24">
        <v>43647</v>
      </c>
      <c r="K15" s="24">
        <v>43678</v>
      </c>
      <c r="L15" s="24">
        <v>43704</v>
      </c>
      <c r="M15" s="24">
        <v>43732</v>
      </c>
      <c r="N15" s="24">
        <v>43760</v>
      </c>
      <c r="O15" s="24">
        <v>43801</v>
      </c>
      <c r="P15" s="25">
        <v>43818</v>
      </c>
      <c r="Q15" s="25">
        <v>43857</v>
      </c>
      <c r="R15" s="25">
        <v>43882</v>
      </c>
      <c r="S15" s="25">
        <v>43922</v>
      </c>
      <c r="T15" s="25">
        <v>43958</v>
      </c>
      <c r="U15" s="25">
        <v>43985</v>
      </c>
      <c r="V15" s="25">
        <v>44018</v>
      </c>
      <c r="W15" s="25">
        <v>44041</v>
      </c>
      <c r="X15" s="25">
        <v>44070</v>
      </c>
      <c r="Y15" s="25"/>
      <c r="Z15" s="25"/>
    </row>
    <row r="16" spans="1:26" ht="25.5">
      <c r="A16" s="26">
        <v>4</v>
      </c>
      <c r="B16" s="27" t="s">
        <v>30</v>
      </c>
      <c r="C16" s="28">
        <f t="shared" ref="C16:Z16" si="0">MIN(C48,C73)</f>
        <v>43328</v>
      </c>
      <c r="D16" s="28">
        <f t="shared" si="0"/>
        <v>43381</v>
      </c>
      <c r="E16" s="28">
        <v>43410</v>
      </c>
      <c r="F16" s="28">
        <v>43451</v>
      </c>
      <c r="G16" s="28">
        <f t="shared" si="0"/>
        <v>43519</v>
      </c>
      <c r="H16" s="28">
        <f t="shared" si="0"/>
        <v>43519</v>
      </c>
      <c r="I16" s="28">
        <f t="shared" si="0"/>
        <v>43535</v>
      </c>
      <c r="J16" s="28">
        <v>43544</v>
      </c>
      <c r="K16" s="28">
        <v>43565</v>
      </c>
      <c r="L16" s="28">
        <v>43608</v>
      </c>
      <c r="M16" s="28">
        <v>43656</v>
      </c>
      <c r="N16" s="28">
        <v>43700</v>
      </c>
      <c r="O16" s="28">
        <v>43750</v>
      </c>
      <c r="P16" s="28">
        <f t="shared" si="0"/>
        <v>43796</v>
      </c>
      <c r="Q16" s="28">
        <f t="shared" si="0"/>
        <v>43797</v>
      </c>
      <c r="R16" s="28">
        <v>43815</v>
      </c>
      <c r="S16" s="28">
        <v>43915</v>
      </c>
      <c r="T16" s="28">
        <v>43954</v>
      </c>
      <c r="U16" s="28">
        <v>43955</v>
      </c>
      <c r="V16" s="28">
        <f t="shared" si="0"/>
        <v>43969</v>
      </c>
      <c r="W16" s="28">
        <v>44034</v>
      </c>
      <c r="X16" s="28">
        <f t="shared" si="0"/>
        <v>44061</v>
      </c>
      <c r="Y16" s="28">
        <f t="shared" si="0"/>
        <v>0</v>
      </c>
      <c r="Z16" s="28">
        <f t="shared" si="0"/>
        <v>0</v>
      </c>
    </row>
    <row r="17" spans="1:26" ht="25.5">
      <c r="A17" s="19">
        <v>5</v>
      </c>
      <c r="B17" s="23" t="s">
        <v>31</v>
      </c>
      <c r="C17" s="24">
        <v>43600</v>
      </c>
      <c r="D17" s="24">
        <v>43614</v>
      </c>
      <c r="E17" s="24">
        <v>43621</v>
      </c>
      <c r="F17" s="24">
        <v>43686</v>
      </c>
      <c r="G17" s="24">
        <v>43713</v>
      </c>
      <c r="H17" s="24">
        <v>43760</v>
      </c>
      <c r="I17" s="24">
        <v>43797</v>
      </c>
      <c r="J17" s="24">
        <v>43801</v>
      </c>
      <c r="K17" s="24">
        <v>43859</v>
      </c>
      <c r="L17" s="24">
        <v>43875</v>
      </c>
      <c r="M17" s="24">
        <v>43896</v>
      </c>
      <c r="N17" s="24">
        <v>43957</v>
      </c>
      <c r="O17" s="24">
        <v>43984</v>
      </c>
      <c r="P17" s="24">
        <v>44013</v>
      </c>
      <c r="Q17" s="24">
        <v>44046</v>
      </c>
      <c r="R17" s="24">
        <v>44083</v>
      </c>
      <c r="S17" s="24">
        <v>44159</v>
      </c>
      <c r="T17" s="24">
        <v>44231</v>
      </c>
      <c r="U17" s="24">
        <v>44257</v>
      </c>
      <c r="V17" s="24">
        <v>44377</v>
      </c>
      <c r="W17" s="24">
        <v>44361</v>
      </c>
      <c r="X17" s="24">
        <v>44365</v>
      </c>
      <c r="Y17" s="24"/>
      <c r="Z17" s="24"/>
    </row>
    <row r="18" spans="1:26" ht="25.5">
      <c r="A18" s="26">
        <v>6</v>
      </c>
      <c r="B18" s="27" t="s">
        <v>32</v>
      </c>
      <c r="C18" s="28">
        <f t="shared" ref="C18:Z18" si="1">MIN(C51,C75)</f>
        <v>43279</v>
      </c>
      <c r="D18" s="28">
        <f t="shared" si="1"/>
        <v>43166</v>
      </c>
      <c r="E18" s="28">
        <v>43291</v>
      </c>
      <c r="F18" s="28">
        <v>43326</v>
      </c>
      <c r="G18" s="28">
        <f t="shared" si="1"/>
        <v>43367</v>
      </c>
      <c r="H18" s="28">
        <v>43392</v>
      </c>
      <c r="I18" s="28">
        <v>43410</v>
      </c>
      <c r="J18" s="28">
        <v>43484</v>
      </c>
      <c r="K18" s="28">
        <f t="shared" si="1"/>
        <v>43496</v>
      </c>
      <c r="L18" s="28">
        <v>43557</v>
      </c>
      <c r="M18" s="28">
        <v>43598</v>
      </c>
      <c r="N18" s="28">
        <v>43649</v>
      </c>
      <c r="O18" s="28">
        <v>43654</v>
      </c>
      <c r="P18" s="28">
        <v>43678</v>
      </c>
      <c r="Q18" s="28">
        <f t="shared" si="1"/>
        <v>43711</v>
      </c>
      <c r="R18" s="28">
        <v>43711</v>
      </c>
      <c r="S18" s="28">
        <v>43864</v>
      </c>
      <c r="T18" s="28">
        <f t="shared" si="1"/>
        <v>43906</v>
      </c>
      <c r="U18" s="28">
        <v>43942</v>
      </c>
      <c r="V18" s="28">
        <f t="shared" si="1"/>
        <v>43965</v>
      </c>
      <c r="W18" s="28">
        <f t="shared" si="1"/>
        <v>43983</v>
      </c>
      <c r="X18" s="28">
        <f t="shared" si="1"/>
        <v>44018</v>
      </c>
      <c r="Y18" s="28">
        <f t="shared" si="1"/>
        <v>0</v>
      </c>
      <c r="Z18" s="28">
        <f t="shared" si="1"/>
        <v>0</v>
      </c>
    </row>
    <row r="19" spans="1:26">
      <c r="A19" s="26">
        <v>7</v>
      </c>
      <c r="B19" s="27" t="s">
        <v>33</v>
      </c>
      <c r="C19" s="29">
        <f t="shared" ref="C19:Z19" si="2">C52+C76</f>
        <v>36</v>
      </c>
      <c r="D19" s="29">
        <f t="shared" si="2"/>
        <v>45</v>
      </c>
      <c r="E19" s="29">
        <v>75</v>
      </c>
      <c r="F19" s="29">
        <v>28</v>
      </c>
      <c r="G19" s="29">
        <v>17</v>
      </c>
      <c r="H19" s="29">
        <v>29</v>
      </c>
      <c r="I19" s="29">
        <v>21</v>
      </c>
      <c r="J19" s="29">
        <v>25</v>
      </c>
      <c r="K19" s="29">
        <f t="shared" si="2"/>
        <v>22</v>
      </c>
      <c r="L19" s="29">
        <v>8</v>
      </c>
      <c r="M19" s="29">
        <f t="shared" si="2"/>
        <v>34</v>
      </c>
      <c r="N19" s="29">
        <v>26</v>
      </c>
      <c r="O19" s="29">
        <f t="shared" si="2"/>
        <v>36</v>
      </c>
      <c r="P19" s="29">
        <v>31</v>
      </c>
      <c r="Q19" s="29">
        <f t="shared" si="2"/>
        <v>17</v>
      </c>
      <c r="R19" s="29">
        <v>34</v>
      </c>
      <c r="S19" s="29">
        <f t="shared" si="2"/>
        <v>44</v>
      </c>
      <c r="T19" s="29">
        <f t="shared" si="2"/>
        <v>43</v>
      </c>
      <c r="U19" s="29">
        <f t="shared" si="2"/>
        <v>0</v>
      </c>
      <c r="V19" s="29">
        <f t="shared" si="2"/>
        <v>23</v>
      </c>
      <c r="W19" s="29">
        <f t="shared" si="2"/>
        <v>22</v>
      </c>
      <c r="X19" s="29">
        <f t="shared" si="2"/>
        <v>35</v>
      </c>
      <c r="Y19" s="29">
        <f t="shared" si="2"/>
        <v>0</v>
      </c>
      <c r="Z19" s="29">
        <f t="shared" si="2"/>
        <v>0</v>
      </c>
    </row>
    <row r="20" spans="1:26">
      <c r="A20" s="26">
        <v>8</v>
      </c>
      <c r="B20" s="27" t="s">
        <v>34</v>
      </c>
      <c r="C20" s="29">
        <f t="shared" ref="C20:Z20" si="3">C53+C77</f>
        <v>22</v>
      </c>
      <c r="D20" s="29">
        <f t="shared" si="3"/>
        <v>34</v>
      </c>
      <c r="E20" s="29">
        <f t="shared" si="3"/>
        <v>2</v>
      </c>
      <c r="F20" s="29">
        <f t="shared" si="3"/>
        <v>25</v>
      </c>
      <c r="G20" s="29">
        <v>14</v>
      </c>
      <c r="H20" s="29">
        <v>19</v>
      </c>
      <c r="I20" s="29">
        <v>16</v>
      </c>
      <c r="J20" s="29">
        <f t="shared" si="3"/>
        <v>20</v>
      </c>
      <c r="K20" s="29">
        <f t="shared" si="3"/>
        <v>16</v>
      </c>
      <c r="L20" s="29">
        <v>8</v>
      </c>
      <c r="M20" s="29">
        <f t="shared" si="3"/>
        <v>30</v>
      </c>
      <c r="N20" s="29">
        <v>19</v>
      </c>
      <c r="O20" s="29">
        <f t="shared" si="3"/>
        <v>27</v>
      </c>
      <c r="P20" s="29">
        <v>20</v>
      </c>
      <c r="Q20" s="29">
        <f t="shared" si="3"/>
        <v>16</v>
      </c>
      <c r="R20" s="29">
        <v>28</v>
      </c>
      <c r="S20" s="29">
        <f t="shared" si="3"/>
        <v>37</v>
      </c>
      <c r="T20" s="29">
        <f t="shared" si="3"/>
        <v>28</v>
      </c>
      <c r="U20" s="29">
        <f t="shared" si="3"/>
        <v>0</v>
      </c>
      <c r="V20" s="29">
        <f t="shared" si="3"/>
        <v>4</v>
      </c>
      <c r="W20" s="29">
        <f t="shared" si="3"/>
        <v>4</v>
      </c>
      <c r="X20" s="29">
        <f t="shared" si="3"/>
        <v>7</v>
      </c>
      <c r="Y20" s="29">
        <f t="shared" si="3"/>
        <v>0</v>
      </c>
      <c r="Z20" s="29">
        <f t="shared" si="3"/>
        <v>0</v>
      </c>
    </row>
    <row r="21" spans="1:26" ht="25.5">
      <c r="A21" s="26">
        <v>9</v>
      </c>
      <c r="B21" s="27" t="s">
        <v>35</v>
      </c>
      <c r="C21" s="29">
        <f t="shared" ref="C21:Z21" si="4">SUM(C22:C25)</f>
        <v>1112</v>
      </c>
      <c r="D21" s="29">
        <f t="shared" si="4"/>
        <v>264</v>
      </c>
      <c r="E21" s="29">
        <f t="shared" si="4"/>
        <v>141</v>
      </c>
      <c r="F21" s="29">
        <f t="shared" si="4"/>
        <v>187</v>
      </c>
      <c r="G21" s="29">
        <f t="shared" si="4"/>
        <v>348</v>
      </c>
      <c r="H21" s="29">
        <f t="shared" si="4"/>
        <v>263</v>
      </c>
      <c r="I21" s="29">
        <f t="shared" si="4"/>
        <v>243</v>
      </c>
      <c r="J21" s="29">
        <f t="shared" si="4"/>
        <v>571</v>
      </c>
      <c r="K21" s="29">
        <f t="shared" si="4"/>
        <v>103</v>
      </c>
      <c r="L21" s="29">
        <f t="shared" si="4"/>
        <v>350</v>
      </c>
      <c r="M21" s="29">
        <f t="shared" si="4"/>
        <v>396</v>
      </c>
      <c r="N21" s="29">
        <f t="shared" si="4"/>
        <v>398</v>
      </c>
      <c r="O21" s="29">
        <f t="shared" si="4"/>
        <v>496</v>
      </c>
      <c r="P21" s="29">
        <f t="shared" si="4"/>
        <v>346</v>
      </c>
      <c r="Q21" s="29">
        <f t="shared" si="4"/>
        <v>307</v>
      </c>
      <c r="R21" s="29">
        <f t="shared" si="4"/>
        <v>503</v>
      </c>
      <c r="S21" s="29">
        <f t="shared" si="4"/>
        <v>834</v>
      </c>
      <c r="T21" s="29">
        <f t="shared" si="4"/>
        <v>692</v>
      </c>
      <c r="U21" s="29">
        <f t="shared" si="4"/>
        <v>747</v>
      </c>
      <c r="V21" s="29">
        <f t="shared" si="4"/>
        <v>537</v>
      </c>
      <c r="W21" s="29">
        <f t="shared" si="4"/>
        <v>725</v>
      </c>
      <c r="X21" s="29">
        <f t="shared" si="4"/>
        <v>646</v>
      </c>
      <c r="Y21" s="29">
        <f t="shared" si="4"/>
        <v>0</v>
      </c>
      <c r="Z21" s="29">
        <f t="shared" si="4"/>
        <v>0</v>
      </c>
    </row>
    <row r="22" spans="1:26">
      <c r="A22" s="26"/>
      <c r="B22" s="30" t="s">
        <v>36</v>
      </c>
      <c r="C22" s="29">
        <f t="shared" ref="C22:Z22" si="5">SUM(C57,C81)</f>
        <v>278</v>
      </c>
      <c r="D22" s="29">
        <f t="shared" si="5"/>
        <v>35</v>
      </c>
      <c r="E22" s="29">
        <v>34</v>
      </c>
      <c r="F22" s="29">
        <v>29</v>
      </c>
      <c r="G22" s="29">
        <v>58</v>
      </c>
      <c r="H22" s="29">
        <v>61</v>
      </c>
      <c r="I22" s="29">
        <f t="shared" si="5"/>
        <v>39</v>
      </c>
      <c r="J22" s="29">
        <v>115</v>
      </c>
      <c r="K22" s="29">
        <f t="shared" si="5"/>
        <v>18</v>
      </c>
      <c r="L22" s="29">
        <v>97</v>
      </c>
      <c r="M22" s="29">
        <v>88</v>
      </c>
      <c r="N22" s="29">
        <f t="shared" si="5"/>
        <v>120</v>
      </c>
      <c r="O22" s="29">
        <f t="shared" si="5"/>
        <v>146</v>
      </c>
      <c r="P22" s="29">
        <f t="shared" si="5"/>
        <v>67</v>
      </c>
      <c r="Q22" s="29">
        <f t="shared" si="5"/>
        <v>79</v>
      </c>
      <c r="R22" s="29">
        <f t="shared" si="5"/>
        <v>135</v>
      </c>
      <c r="S22" s="29">
        <f t="shared" si="5"/>
        <v>126</v>
      </c>
      <c r="T22" s="29">
        <f t="shared" si="5"/>
        <v>148</v>
      </c>
      <c r="U22" s="29">
        <f t="shared" si="5"/>
        <v>165</v>
      </c>
      <c r="V22" s="29">
        <f t="shared" si="5"/>
        <v>102</v>
      </c>
      <c r="W22" s="29">
        <f t="shared" si="5"/>
        <v>109</v>
      </c>
      <c r="X22" s="29">
        <f t="shared" si="5"/>
        <v>132</v>
      </c>
      <c r="Y22" s="29">
        <f t="shared" si="5"/>
        <v>0</v>
      </c>
      <c r="Z22" s="29">
        <f t="shared" si="5"/>
        <v>0</v>
      </c>
    </row>
    <row r="23" spans="1:26">
      <c r="A23" s="26"/>
      <c r="B23" s="30" t="s">
        <v>37</v>
      </c>
      <c r="C23" s="29">
        <f t="shared" ref="C23:Z23" si="6">SUM(C58,C82)</f>
        <v>278</v>
      </c>
      <c r="D23" s="29">
        <f t="shared" si="6"/>
        <v>90</v>
      </c>
      <c r="E23" s="29">
        <v>68</v>
      </c>
      <c r="F23" s="29">
        <v>37</v>
      </c>
      <c r="G23" s="29">
        <v>104</v>
      </c>
      <c r="H23" s="29">
        <v>81</v>
      </c>
      <c r="I23" s="29">
        <f t="shared" si="6"/>
        <v>92</v>
      </c>
      <c r="J23" s="29">
        <v>124</v>
      </c>
      <c r="K23" s="29">
        <f t="shared" si="6"/>
        <v>43</v>
      </c>
      <c r="L23" s="29">
        <v>102</v>
      </c>
      <c r="M23" s="29">
        <v>118</v>
      </c>
      <c r="N23" s="29">
        <f t="shared" si="6"/>
        <v>76</v>
      </c>
      <c r="O23" s="29">
        <f t="shared" si="6"/>
        <v>138</v>
      </c>
      <c r="P23" s="29">
        <f t="shared" si="6"/>
        <v>98</v>
      </c>
      <c r="Q23" s="29">
        <f t="shared" si="6"/>
        <v>83</v>
      </c>
      <c r="R23" s="29">
        <f t="shared" si="6"/>
        <v>149</v>
      </c>
      <c r="S23" s="29">
        <f t="shared" si="6"/>
        <v>260</v>
      </c>
      <c r="T23" s="29">
        <f t="shared" si="6"/>
        <v>240</v>
      </c>
      <c r="U23" s="29">
        <f t="shared" si="6"/>
        <v>184</v>
      </c>
      <c r="V23" s="29">
        <f t="shared" si="6"/>
        <v>160</v>
      </c>
      <c r="W23" s="29">
        <f t="shared" si="6"/>
        <v>255</v>
      </c>
      <c r="X23" s="29">
        <f t="shared" si="6"/>
        <v>206</v>
      </c>
      <c r="Y23" s="29">
        <f t="shared" si="6"/>
        <v>0</v>
      </c>
      <c r="Z23" s="29">
        <f t="shared" si="6"/>
        <v>0</v>
      </c>
    </row>
    <row r="24" spans="1:26">
      <c r="A24" s="26"/>
      <c r="B24" s="30" t="s">
        <v>38</v>
      </c>
      <c r="C24" s="29">
        <f t="shared" ref="C24:Z24" si="7">SUM(C59,C83)</f>
        <v>278</v>
      </c>
      <c r="D24" s="29">
        <f t="shared" si="7"/>
        <v>42</v>
      </c>
      <c r="E24" s="29">
        <v>11</v>
      </c>
      <c r="F24" s="29">
        <v>44</v>
      </c>
      <c r="G24" s="29">
        <v>73</v>
      </c>
      <c r="H24" s="29">
        <v>71</v>
      </c>
      <c r="I24" s="29">
        <f t="shared" si="7"/>
        <v>56</v>
      </c>
      <c r="J24" s="29">
        <v>109</v>
      </c>
      <c r="K24" s="29">
        <f t="shared" si="7"/>
        <v>15</v>
      </c>
      <c r="L24" s="29">
        <v>83</v>
      </c>
      <c r="M24" s="29">
        <v>88</v>
      </c>
      <c r="N24" s="29">
        <f t="shared" si="7"/>
        <v>112</v>
      </c>
      <c r="O24" s="29">
        <f t="shared" si="7"/>
        <v>120</v>
      </c>
      <c r="P24" s="29">
        <f t="shared" si="7"/>
        <v>107</v>
      </c>
      <c r="Q24" s="29">
        <f t="shared" si="7"/>
        <v>90</v>
      </c>
      <c r="R24" s="29">
        <f t="shared" si="7"/>
        <v>107</v>
      </c>
      <c r="S24" s="29">
        <f t="shared" si="7"/>
        <v>215</v>
      </c>
      <c r="T24" s="29">
        <f t="shared" si="7"/>
        <v>131</v>
      </c>
      <c r="U24" s="29">
        <f t="shared" si="7"/>
        <v>188</v>
      </c>
      <c r="V24" s="29">
        <f t="shared" si="7"/>
        <v>148</v>
      </c>
      <c r="W24" s="29">
        <f t="shared" si="7"/>
        <v>204</v>
      </c>
      <c r="X24" s="29">
        <f t="shared" si="7"/>
        <v>123</v>
      </c>
      <c r="Y24" s="29">
        <f t="shared" si="7"/>
        <v>0</v>
      </c>
      <c r="Z24" s="29">
        <f t="shared" si="7"/>
        <v>0</v>
      </c>
    </row>
    <row r="25" spans="1:26">
      <c r="A25" s="26"/>
      <c r="B25" s="30" t="s">
        <v>39</v>
      </c>
      <c r="C25" s="29">
        <f t="shared" ref="C25:Z25" si="8">SUM(C60,C84)</f>
        <v>278</v>
      </c>
      <c r="D25" s="29">
        <f t="shared" si="8"/>
        <v>97</v>
      </c>
      <c r="E25" s="29">
        <v>28</v>
      </c>
      <c r="F25" s="29">
        <v>77</v>
      </c>
      <c r="G25" s="29">
        <v>113</v>
      </c>
      <c r="H25" s="29">
        <v>50</v>
      </c>
      <c r="I25" s="29">
        <f t="shared" si="8"/>
        <v>56</v>
      </c>
      <c r="J25" s="29">
        <v>223</v>
      </c>
      <c r="K25" s="29">
        <f t="shared" si="8"/>
        <v>27</v>
      </c>
      <c r="L25" s="29">
        <v>68</v>
      </c>
      <c r="M25" s="29">
        <v>102</v>
      </c>
      <c r="N25" s="29">
        <f t="shared" si="8"/>
        <v>90</v>
      </c>
      <c r="O25" s="29">
        <f t="shared" si="8"/>
        <v>92</v>
      </c>
      <c r="P25" s="29">
        <f t="shared" si="8"/>
        <v>74</v>
      </c>
      <c r="Q25" s="29">
        <f t="shared" si="8"/>
        <v>55</v>
      </c>
      <c r="R25" s="29">
        <f t="shared" si="8"/>
        <v>112</v>
      </c>
      <c r="S25" s="29">
        <f t="shared" si="8"/>
        <v>233</v>
      </c>
      <c r="T25" s="29">
        <f t="shared" si="8"/>
        <v>173</v>
      </c>
      <c r="U25" s="29">
        <f t="shared" si="8"/>
        <v>210</v>
      </c>
      <c r="V25" s="29">
        <f t="shared" si="8"/>
        <v>127</v>
      </c>
      <c r="W25" s="29">
        <f t="shared" si="8"/>
        <v>157</v>
      </c>
      <c r="X25" s="29">
        <f t="shared" si="8"/>
        <v>185</v>
      </c>
      <c r="Y25" s="29">
        <f t="shared" si="8"/>
        <v>0</v>
      </c>
      <c r="Z25" s="29">
        <f t="shared" si="8"/>
        <v>0</v>
      </c>
    </row>
    <row r="26" spans="1:26" hidden="1">
      <c r="A26" s="26"/>
      <c r="B26" s="30" t="s">
        <v>40</v>
      </c>
      <c r="C26" s="31"/>
      <c r="D26" s="31"/>
      <c r="E26" s="31"/>
      <c r="F26" s="31"/>
      <c r="G26" s="31"/>
      <c r="H26" s="31"/>
      <c r="I26" s="31"/>
      <c r="J26" s="29" t="e">
        <f>SUM(J61,#REF!,J85)</f>
        <v>#REF!</v>
      </c>
      <c r="K26" s="29" t="e">
        <f>SUM(K61,#REF!,K85)</f>
        <v>#REF!</v>
      </c>
      <c r="L26" s="29" t="e">
        <f>SUM(L61,#REF!,L85)</f>
        <v>#REF!</v>
      </c>
      <c r="M26" s="29" t="e">
        <f>SUM(M61,#REF!,M85)</f>
        <v>#REF!</v>
      </c>
      <c r="N26" s="29" t="e">
        <f>SUM(N61,#REF!,N85)</f>
        <v>#REF!</v>
      </c>
      <c r="O26" s="29" t="e">
        <f>SUM(O61,#REF!,O85)</f>
        <v>#REF!</v>
      </c>
      <c r="P26" s="29" t="e">
        <f>SUM(P61,#REF!,P85)</f>
        <v>#REF!</v>
      </c>
      <c r="Q26" s="29" t="e">
        <f>SUM(Q61,#REF!,Q85)</f>
        <v>#REF!</v>
      </c>
      <c r="R26" s="29" t="e">
        <f>SUM(R61,#REF!,R85)</f>
        <v>#REF!</v>
      </c>
      <c r="S26" s="29" t="e">
        <f>SUM(S61,#REF!,S85)</f>
        <v>#REF!</v>
      </c>
      <c r="T26" s="29" t="e">
        <f>SUM(T61,#REF!,T85)</f>
        <v>#REF!</v>
      </c>
      <c r="U26" s="29" t="e">
        <f>SUM(U61,#REF!,U85)</f>
        <v>#REF!</v>
      </c>
      <c r="V26" s="29" t="e">
        <f>SUM(V61,#REF!,V85)</f>
        <v>#REF!</v>
      </c>
      <c r="W26" s="29" t="e">
        <f>SUM(W61,#REF!,W85)</f>
        <v>#REF!</v>
      </c>
      <c r="X26" s="29" t="e">
        <f>SUM(X61,#REF!,X85)</f>
        <v>#REF!</v>
      </c>
      <c r="Y26" s="29" t="e">
        <f>SUM(Y61,#REF!,Y85)</f>
        <v>#REF!</v>
      </c>
      <c r="Z26" s="29" t="e">
        <f>SUM(Z61,#REF!,Z85)</f>
        <v>#REF!</v>
      </c>
    </row>
    <row r="27" spans="1:26" ht="25.5">
      <c r="A27" s="26">
        <v>10</v>
      </c>
      <c r="B27" s="27" t="s">
        <v>41</v>
      </c>
      <c r="C27" s="29">
        <f t="shared" ref="C27:Z27" si="9">SUM(C28:C31)</f>
        <v>960</v>
      </c>
      <c r="D27" s="29">
        <f t="shared" si="9"/>
        <v>765</v>
      </c>
      <c r="E27" s="29">
        <f t="shared" si="9"/>
        <v>405</v>
      </c>
      <c r="F27" s="29">
        <f t="shared" si="9"/>
        <v>600</v>
      </c>
      <c r="G27" s="29">
        <f t="shared" si="9"/>
        <v>585</v>
      </c>
      <c r="H27" s="29">
        <f t="shared" si="9"/>
        <v>675</v>
      </c>
      <c r="I27" s="29">
        <f t="shared" si="9"/>
        <v>360</v>
      </c>
      <c r="J27" s="29">
        <f t="shared" si="9"/>
        <v>900</v>
      </c>
      <c r="K27" s="29">
        <f t="shared" si="9"/>
        <v>0</v>
      </c>
      <c r="L27" s="29">
        <f t="shared" si="9"/>
        <v>630</v>
      </c>
      <c r="M27" s="29">
        <f t="shared" si="9"/>
        <v>525</v>
      </c>
      <c r="N27" s="29">
        <f t="shared" si="9"/>
        <v>600</v>
      </c>
      <c r="O27" s="29">
        <f t="shared" si="9"/>
        <v>600</v>
      </c>
      <c r="P27" s="29">
        <f t="shared" si="9"/>
        <v>555</v>
      </c>
      <c r="Q27" s="29">
        <f t="shared" si="9"/>
        <v>435</v>
      </c>
      <c r="R27" s="29">
        <f t="shared" si="9"/>
        <v>570</v>
      </c>
      <c r="S27" s="29">
        <f t="shared" si="9"/>
        <v>540</v>
      </c>
      <c r="T27" s="29">
        <f t="shared" si="9"/>
        <v>750</v>
      </c>
      <c r="U27" s="29">
        <f t="shared" si="9"/>
        <v>510</v>
      </c>
      <c r="V27" s="29">
        <f t="shared" si="9"/>
        <v>585</v>
      </c>
      <c r="W27" s="29">
        <f t="shared" si="9"/>
        <v>735</v>
      </c>
      <c r="X27" s="29">
        <f t="shared" si="9"/>
        <v>555</v>
      </c>
      <c r="Y27" s="29">
        <f t="shared" si="9"/>
        <v>0</v>
      </c>
      <c r="Z27" s="29">
        <f t="shared" si="9"/>
        <v>0</v>
      </c>
    </row>
    <row r="28" spans="1:26">
      <c r="A28" s="26"/>
      <c r="B28" s="30" t="s">
        <v>42</v>
      </c>
      <c r="C28" s="29">
        <f>'1.Cálculo de Cuota'!C27</f>
        <v>240</v>
      </c>
      <c r="D28" s="29">
        <f>'1.Cálculo de Cuota'!D27</f>
        <v>330</v>
      </c>
      <c r="E28" s="29">
        <f>'1.Cálculo de Cuota'!E27</f>
        <v>150</v>
      </c>
      <c r="F28" s="29">
        <f>'1.Cálculo de Cuota'!F27</f>
        <v>150</v>
      </c>
      <c r="G28" s="29">
        <f>'1.Cálculo de Cuota'!G27</f>
        <v>150</v>
      </c>
      <c r="H28" s="29">
        <f>'1.Cálculo de Cuota'!H27</f>
        <v>165</v>
      </c>
      <c r="I28" s="29">
        <f>'1.Cálculo de Cuota'!I27</f>
        <v>90</v>
      </c>
      <c r="J28" s="29">
        <f>'1.Cálculo de Cuota'!J27</f>
        <v>240</v>
      </c>
      <c r="K28" s="29">
        <f>'1.Cálculo de Cuota'!K27</f>
        <v>0</v>
      </c>
      <c r="L28" s="29">
        <f>'1.Cálculo de Cuota'!L27</f>
        <v>165</v>
      </c>
      <c r="M28" s="29">
        <f>'1.Cálculo de Cuota'!M27</f>
        <v>135</v>
      </c>
      <c r="N28" s="29">
        <f>'1.Cálculo de Cuota'!N27</f>
        <v>150</v>
      </c>
      <c r="O28" s="29">
        <f>'1.Cálculo de Cuota'!O27</f>
        <v>165</v>
      </c>
      <c r="P28" s="29">
        <f>'1.Cálculo de Cuota'!P27</f>
        <v>135</v>
      </c>
      <c r="Q28" s="29">
        <f>'1.Cálculo de Cuota'!Q27</f>
        <v>105</v>
      </c>
      <c r="R28" s="29">
        <f>'1.Cálculo de Cuota'!R27</f>
        <v>135</v>
      </c>
      <c r="S28" s="29">
        <f>'1.Cálculo de Cuota'!S27</f>
        <v>120</v>
      </c>
      <c r="T28" s="29">
        <f>'1.Cálculo de Cuota'!T27</f>
        <v>135</v>
      </c>
      <c r="U28" s="29">
        <f>'1.Cálculo de Cuota'!U27</f>
        <v>135</v>
      </c>
      <c r="V28" s="29">
        <f>'1.Cálculo de Cuota'!V27</f>
        <v>120</v>
      </c>
      <c r="W28" s="29">
        <f>'1.Cálculo de Cuota'!W27</f>
        <v>195</v>
      </c>
      <c r="X28" s="29">
        <f>'1.Cálculo de Cuota'!X27</f>
        <v>120</v>
      </c>
      <c r="Y28" s="29">
        <f>'1.Cálculo de Cuota'!Y27</f>
        <v>0</v>
      </c>
      <c r="Z28" s="29">
        <f>'1.Cálculo de Cuota'!Z27</f>
        <v>0</v>
      </c>
    </row>
    <row r="29" spans="1:26">
      <c r="A29" s="26"/>
      <c r="B29" s="30" t="s">
        <v>43</v>
      </c>
      <c r="C29" s="29">
        <f>'1.Cálculo de Cuota'!C28</f>
        <v>240</v>
      </c>
      <c r="D29" s="29">
        <f>'1.Cálculo de Cuota'!D28</f>
        <v>180</v>
      </c>
      <c r="E29" s="29">
        <f>'1.Cálculo de Cuota'!E28</f>
        <v>135</v>
      </c>
      <c r="F29" s="29">
        <f>'1.Cálculo de Cuota'!F28</f>
        <v>150</v>
      </c>
      <c r="G29" s="29">
        <f>'1.Cálculo de Cuota'!G28</f>
        <v>165</v>
      </c>
      <c r="H29" s="29">
        <f>'1.Cálculo de Cuota'!H28</f>
        <v>165</v>
      </c>
      <c r="I29" s="29">
        <f>'1.Cálculo de Cuota'!I28</f>
        <v>90</v>
      </c>
      <c r="J29" s="29">
        <f>'1.Cálculo de Cuota'!J28</f>
        <v>165</v>
      </c>
      <c r="K29" s="29">
        <f>'1.Cálculo de Cuota'!K28</f>
        <v>0</v>
      </c>
      <c r="L29" s="29">
        <f>'1.Cálculo de Cuota'!L28</f>
        <v>165</v>
      </c>
      <c r="M29" s="29">
        <f>'1.Cálculo de Cuota'!M28</f>
        <v>135</v>
      </c>
      <c r="N29" s="29">
        <f>'1.Cálculo de Cuota'!N28</f>
        <v>150</v>
      </c>
      <c r="O29" s="29">
        <f>'1.Cálculo de Cuota'!O28</f>
        <v>150</v>
      </c>
      <c r="P29" s="29">
        <f>'1.Cálculo de Cuota'!P28</f>
        <v>135</v>
      </c>
      <c r="Q29" s="29">
        <f>'1.Cálculo de Cuota'!Q28</f>
        <v>120</v>
      </c>
      <c r="R29" s="29">
        <f>'1.Cálculo de Cuota'!R28</f>
        <v>165</v>
      </c>
      <c r="S29" s="29">
        <f>'1.Cálculo de Cuota'!S28</f>
        <v>120</v>
      </c>
      <c r="T29" s="29">
        <f>'1.Cálculo de Cuota'!T28</f>
        <v>195</v>
      </c>
      <c r="U29" s="29">
        <f>'1.Cálculo de Cuota'!U28</f>
        <v>120</v>
      </c>
      <c r="V29" s="29">
        <f>'1.Cálculo de Cuota'!V28</f>
        <v>150</v>
      </c>
      <c r="W29" s="29">
        <f>'1.Cálculo de Cuota'!W28</f>
        <v>195</v>
      </c>
      <c r="X29" s="29">
        <f>'1.Cálculo de Cuota'!X28</f>
        <v>150</v>
      </c>
      <c r="Y29" s="29">
        <f>'1.Cálculo de Cuota'!Y28</f>
        <v>0</v>
      </c>
      <c r="Z29" s="29">
        <f>'1.Cálculo de Cuota'!Z28</f>
        <v>0</v>
      </c>
    </row>
    <row r="30" spans="1:26">
      <c r="A30" s="26"/>
      <c r="B30" s="30" t="s">
        <v>44</v>
      </c>
      <c r="C30" s="29">
        <f>'1.Cálculo de Cuota'!C29</f>
        <v>240</v>
      </c>
      <c r="D30" s="29">
        <f>'1.Cálculo de Cuota'!D29</f>
        <v>105</v>
      </c>
      <c r="E30" s="29">
        <f>'1.Cálculo de Cuota'!E29</f>
        <v>15</v>
      </c>
      <c r="F30" s="29">
        <f>'1.Cálculo de Cuota'!F29</f>
        <v>150</v>
      </c>
      <c r="G30" s="29">
        <f>'1.Cálculo de Cuota'!G29</f>
        <v>120</v>
      </c>
      <c r="H30" s="29">
        <f>'1.Cálculo de Cuota'!H29</f>
        <v>165</v>
      </c>
      <c r="I30" s="29">
        <f>'1.Cálculo de Cuota'!I29</f>
        <v>90</v>
      </c>
      <c r="J30" s="29">
        <f>'1.Cálculo de Cuota'!J29</f>
        <v>255</v>
      </c>
      <c r="K30" s="29">
        <f>'1.Cálculo de Cuota'!K29</f>
        <v>0</v>
      </c>
      <c r="L30" s="29">
        <f>'1.Cálculo de Cuota'!L29</f>
        <v>150</v>
      </c>
      <c r="M30" s="29">
        <f>'1.Cálculo de Cuota'!M29</f>
        <v>120</v>
      </c>
      <c r="N30" s="29">
        <f>'1.Cálculo de Cuota'!N29</f>
        <v>150</v>
      </c>
      <c r="O30" s="29">
        <f>'1.Cálculo de Cuota'!O29</f>
        <v>120</v>
      </c>
      <c r="P30" s="29">
        <f>'1.Cálculo de Cuota'!P29</f>
        <v>135</v>
      </c>
      <c r="Q30" s="29">
        <f>'1.Cálculo de Cuota'!Q29</f>
        <v>105</v>
      </c>
      <c r="R30" s="29">
        <f>'1.Cálculo de Cuota'!R29</f>
        <v>105</v>
      </c>
      <c r="S30" s="29">
        <f>'1.Cálculo de Cuota'!S29</f>
        <v>150</v>
      </c>
      <c r="T30" s="29">
        <f>'1.Cálculo de Cuota'!T29</f>
        <v>195</v>
      </c>
      <c r="U30" s="29">
        <f>'1.Cálculo de Cuota'!U29</f>
        <v>135</v>
      </c>
      <c r="V30" s="29">
        <f>'1.Cálculo de Cuota'!V29</f>
        <v>150</v>
      </c>
      <c r="W30" s="29">
        <f>'1.Cálculo de Cuota'!W29</f>
        <v>195</v>
      </c>
      <c r="X30" s="29">
        <f>'1.Cálculo de Cuota'!X29</f>
        <v>120</v>
      </c>
      <c r="Y30" s="29">
        <f>'1.Cálculo de Cuota'!Y29</f>
        <v>0</v>
      </c>
      <c r="Z30" s="29">
        <f>'1.Cálculo de Cuota'!Z29</f>
        <v>0</v>
      </c>
    </row>
    <row r="31" spans="1:26">
      <c r="A31" s="26"/>
      <c r="B31" s="30" t="s">
        <v>45</v>
      </c>
      <c r="C31" s="29">
        <f>'1.Cálculo de Cuota'!C30</f>
        <v>240</v>
      </c>
      <c r="D31" s="29">
        <f>'1.Cálculo de Cuota'!D30</f>
        <v>150</v>
      </c>
      <c r="E31" s="29">
        <f>'1.Cálculo de Cuota'!E30</f>
        <v>105</v>
      </c>
      <c r="F31" s="29">
        <f>'1.Cálculo de Cuota'!F30</f>
        <v>150</v>
      </c>
      <c r="G31" s="29">
        <f>'1.Cálculo de Cuota'!G30</f>
        <v>150</v>
      </c>
      <c r="H31" s="29">
        <f>'1.Cálculo de Cuota'!H30</f>
        <v>180</v>
      </c>
      <c r="I31" s="29">
        <f>'1.Cálculo de Cuota'!I30</f>
        <v>90</v>
      </c>
      <c r="J31" s="29">
        <f>'1.Cálculo de Cuota'!J30</f>
        <v>240</v>
      </c>
      <c r="K31" s="29">
        <f>'1.Cálculo de Cuota'!K30</f>
        <v>0</v>
      </c>
      <c r="L31" s="29">
        <f>'1.Cálculo de Cuota'!L30</f>
        <v>150</v>
      </c>
      <c r="M31" s="29">
        <f>'1.Cálculo de Cuota'!M30</f>
        <v>135</v>
      </c>
      <c r="N31" s="29">
        <f>'1.Cálculo de Cuota'!N30</f>
        <v>150</v>
      </c>
      <c r="O31" s="29">
        <f>'1.Cálculo de Cuota'!O30</f>
        <v>165</v>
      </c>
      <c r="P31" s="29">
        <f>'1.Cálculo de Cuota'!P30</f>
        <v>150</v>
      </c>
      <c r="Q31" s="29">
        <f>'1.Cálculo de Cuota'!Q30</f>
        <v>105</v>
      </c>
      <c r="R31" s="29">
        <f>'1.Cálculo de Cuota'!R30</f>
        <v>165</v>
      </c>
      <c r="S31" s="29">
        <f>'1.Cálculo de Cuota'!S30</f>
        <v>150</v>
      </c>
      <c r="T31" s="29">
        <f>'1.Cálculo de Cuota'!T30</f>
        <v>225</v>
      </c>
      <c r="U31" s="29">
        <f>'1.Cálculo de Cuota'!U30</f>
        <v>120</v>
      </c>
      <c r="V31" s="29">
        <f>'1.Cálculo de Cuota'!V30</f>
        <v>165</v>
      </c>
      <c r="W31" s="29">
        <f>'1.Cálculo de Cuota'!W30</f>
        <v>150</v>
      </c>
      <c r="X31" s="29">
        <f>'1.Cálculo de Cuota'!X30</f>
        <v>165</v>
      </c>
      <c r="Y31" s="29">
        <f>'1.Cálculo de Cuota'!Y30</f>
        <v>0</v>
      </c>
      <c r="Z31" s="29">
        <f>'1.Cálculo de Cuota'!Z30</f>
        <v>0</v>
      </c>
    </row>
    <row r="32" spans="1:26" hidden="1">
      <c r="A32" s="26"/>
      <c r="B32" s="30" t="s">
        <v>46</v>
      </c>
      <c r="C32" s="31"/>
      <c r="D32" s="31"/>
      <c r="E32" s="31"/>
      <c r="F32" s="31"/>
      <c r="G32" s="31"/>
      <c r="H32" s="31"/>
      <c r="I32" s="31"/>
      <c r="J32" s="29">
        <f>'1.Cálculo de Cuota'!J31</f>
        <v>330</v>
      </c>
      <c r="K32" s="29">
        <f>'1.Cálculo de Cuota'!K31</f>
        <v>300</v>
      </c>
      <c r="L32" s="29">
        <f>'1.Cálculo de Cuota'!L31</f>
        <v>330</v>
      </c>
      <c r="M32" s="29">
        <f>'1.Cálculo de Cuota'!M31</f>
        <v>300</v>
      </c>
      <c r="N32" s="29">
        <f>'1.Cálculo de Cuota'!N31</f>
        <v>315</v>
      </c>
      <c r="O32" s="29">
        <f>'1.Cálculo de Cuota'!O31</f>
        <v>345</v>
      </c>
      <c r="P32" s="29">
        <f>'1.Cálculo de Cuota'!P31</f>
        <v>315</v>
      </c>
      <c r="Q32" s="29">
        <f>'1.Cálculo de Cuota'!Q31</f>
        <v>225</v>
      </c>
      <c r="R32" s="29">
        <f>'1.Cálculo de Cuota'!R31</f>
        <v>300</v>
      </c>
      <c r="S32" s="29">
        <f>'1.Cálculo de Cuota'!S31</f>
        <v>300</v>
      </c>
      <c r="T32" s="29">
        <f>'1.Cálculo de Cuota'!T31</f>
        <v>330</v>
      </c>
      <c r="U32" s="29">
        <f>'1.Cálculo de Cuota'!U31</f>
        <v>255</v>
      </c>
      <c r="V32" s="29">
        <f>'1.Cálculo de Cuota'!V31</f>
        <v>300</v>
      </c>
      <c r="W32" s="29">
        <f>'1.Cálculo de Cuota'!W31</f>
        <v>330</v>
      </c>
      <c r="X32" s="29">
        <f>'1.Cálculo de Cuota'!X31</f>
        <v>330</v>
      </c>
      <c r="Y32" s="29">
        <f>'1.Cálculo de Cuota'!Y31</f>
        <v>0</v>
      </c>
      <c r="Z32" s="29">
        <f>'1.Cálculo de Cuota'!Z31</f>
        <v>0</v>
      </c>
    </row>
    <row r="33" spans="1:78">
      <c r="A33" s="26">
        <v>11</v>
      </c>
      <c r="B33" s="27" t="s">
        <v>47</v>
      </c>
      <c r="C33" s="29">
        <f t="shared" ref="C33:Z33" si="10">SUM(C34:C35)</f>
        <v>23</v>
      </c>
      <c r="D33" s="29">
        <f t="shared" si="10"/>
        <v>28</v>
      </c>
      <c r="E33" s="29">
        <f t="shared" si="10"/>
        <v>16</v>
      </c>
      <c r="F33" s="29">
        <f t="shared" si="10"/>
        <v>42</v>
      </c>
      <c r="G33" s="29">
        <f t="shared" si="10"/>
        <v>74</v>
      </c>
      <c r="H33" s="29">
        <f t="shared" si="10"/>
        <v>50</v>
      </c>
      <c r="I33" s="29">
        <f t="shared" si="10"/>
        <v>52</v>
      </c>
      <c r="J33" s="29">
        <f t="shared" si="10"/>
        <v>82</v>
      </c>
      <c r="K33" s="29">
        <f t="shared" si="10"/>
        <v>43</v>
      </c>
      <c r="L33" s="29">
        <f t="shared" si="10"/>
        <v>53</v>
      </c>
      <c r="M33" s="29">
        <f t="shared" si="10"/>
        <v>55</v>
      </c>
      <c r="N33" s="29">
        <f t="shared" si="10"/>
        <v>86</v>
      </c>
      <c r="O33" s="29">
        <f t="shared" si="10"/>
        <v>70</v>
      </c>
      <c r="P33" s="29">
        <f t="shared" si="10"/>
        <v>35</v>
      </c>
      <c r="Q33" s="29">
        <f t="shared" si="10"/>
        <v>58</v>
      </c>
      <c r="R33" s="29">
        <f t="shared" si="10"/>
        <v>70</v>
      </c>
      <c r="S33" s="29">
        <f t="shared" si="10"/>
        <v>63</v>
      </c>
      <c r="T33" s="29">
        <f t="shared" si="10"/>
        <v>79</v>
      </c>
      <c r="U33" s="29">
        <f t="shared" si="10"/>
        <v>50</v>
      </c>
      <c r="V33" s="29">
        <f t="shared" si="10"/>
        <v>67</v>
      </c>
      <c r="W33" s="29">
        <f t="shared" si="10"/>
        <v>101</v>
      </c>
      <c r="X33" s="29">
        <f t="shared" si="10"/>
        <v>52</v>
      </c>
      <c r="Y33" s="29">
        <f t="shared" si="10"/>
        <v>0</v>
      </c>
      <c r="Z33" s="29">
        <f t="shared" si="10"/>
        <v>0</v>
      </c>
    </row>
    <row r="34" spans="1:78">
      <c r="A34" s="26"/>
      <c r="B34" s="30" t="s">
        <v>19</v>
      </c>
      <c r="C34" s="29">
        <f t="shared" ref="C34:Z34" si="11">C63+C87</f>
        <v>19</v>
      </c>
      <c r="D34" s="29">
        <f t="shared" si="11"/>
        <v>14</v>
      </c>
      <c r="E34" s="29">
        <f t="shared" si="11"/>
        <v>2</v>
      </c>
      <c r="F34" s="29">
        <v>16</v>
      </c>
      <c r="G34" s="29">
        <v>44</v>
      </c>
      <c r="H34" s="29">
        <v>31</v>
      </c>
      <c r="I34" s="29">
        <f t="shared" si="11"/>
        <v>32</v>
      </c>
      <c r="J34" s="29">
        <v>48</v>
      </c>
      <c r="K34" s="29">
        <f t="shared" si="11"/>
        <v>24</v>
      </c>
      <c r="L34" s="29">
        <v>25</v>
      </c>
      <c r="M34" s="29">
        <v>21</v>
      </c>
      <c r="N34" s="29">
        <f t="shared" si="11"/>
        <v>24</v>
      </c>
      <c r="O34" s="29">
        <f t="shared" si="11"/>
        <v>22</v>
      </c>
      <c r="P34" s="29">
        <f t="shared" si="11"/>
        <v>11</v>
      </c>
      <c r="Q34" s="29">
        <f t="shared" si="11"/>
        <v>28</v>
      </c>
      <c r="R34" s="29">
        <f t="shared" si="11"/>
        <v>25</v>
      </c>
      <c r="S34" s="29">
        <f t="shared" si="11"/>
        <v>13</v>
      </c>
      <c r="T34" s="29">
        <f t="shared" si="11"/>
        <v>45</v>
      </c>
      <c r="U34" s="29">
        <f t="shared" si="11"/>
        <v>28</v>
      </c>
      <c r="V34" s="29">
        <f t="shared" si="11"/>
        <v>24</v>
      </c>
      <c r="W34" s="29">
        <f t="shared" si="11"/>
        <v>53</v>
      </c>
      <c r="X34" s="29">
        <f t="shared" si="11"/>
        <v>30</v>
      </c>
      <c r="Y34" s="29">
        <f t="shared" si="11"/>
        <v>0</v>
      </c>
      <c r="Z34" s="29">
        <f t="shared" si="11"/>
        <v>0</v>
      </c>
    </row>
    <row r="35" spans="1:78">
      <c r="A35" s="26"/>
      <c r="B35" s="30" t="s">
        <v>20</v>
      </c>
      <c r="C35" s="29">
        <f t="shared" ref="C35:Z35" si="12">C64+C88</f>
        <v>4</v>
      </c>
      <c r="D35" s="29">
        <f t="shared" si="12"/>
        <v>14</v>
      </c>
      <c r="E35" s="29">
        <f t="shared" si="12"/>
        <v>14</v>
      </c>
      <c r="F35" s="29">
        <f t="shared" si="12"/>
        <v>26</v>
      </c>
      <c r="G35" s="29">
        <f t="shared" si="12"/>
        <v>30</v>
      </c>
      <c r="H35" s="29">
        <v>19</v>
      </c>
      <c r="I35" s="29">
        <f t="shared" si="12"/>
        <v>20</v>
      </c>
      <c r="J35" s="29">
        <v>34</v>
      </c>
      <c r="K35" s="29">
        <f t="shared" si="12"/>
        <v>19</v>
      </c>
      <c r="L35" s="29">
        <v>28</v>
      </c>
      <c r="M35" s="29">
        <v>34</v>
      </c>
      <c r="N35" s="29">
        <f t="shared" si="12"/>
        <v>62</v>
      </c>
      <c r="O35" s="29">
        <f t="shared" si="12"/>
        <v>48</v>
      </c>
      <c r="P35" s="29">
        <f t="shared" si="12"/>
        <v>24</v>
      </c>
      <c r="Q35" s="29">
        <f t="shared" si="12"/>
        <v>30</v>
      </c>
      <c r="R35" s="29">
        <f t="shared" si="12"/>
        <v>45</v>
      </c>
      <c r="S35" s="29">
        <f t="shared" si="12"/>
        <v>50</v>
      </c>
      <c r="T35" s="29">
        <f t="shared" si="12"/>
        <v>34</v>
      </c>
      <c r="U35" s="29">
        <f t="shared" si="12"/>
        <v>22</v>
      </c>
      <c r="V35" s="29">
        <f t="shared" si="12"/>
        <v>43</v>
      </c>
      <c r="W35" s="29">
        <f t="shared" si="12"/>
        <v>48</v>
      </c>
      <c r="X35" s="29">
        <f t="shared" si="12"/>
        <v>22</v>
      </c>
      <c r="Y35" s="29">
        <f t="shared" si="12"/>
        <v>0</v>
      </c>
      <c r="Z35" s="29">
        <f t="shared" si="12"/>
        <v>0</v>
      </c>
    </row>
    <row r="36" spans="1:78">
      <c r="A36" s="26"/>
      <c r="B36" s="30" t="s">
        <v>48</v>
      </c>
      <c r="C36" s="31"/>
      <c r="D36" s="31"/>
      <c r="E36" s="31"/>
      <c r="F36" s="31"/>
      <c r="G36" s="31"/>
      <c r="H36" s="31"/>
      <c r="I36" s="31"/>
      <c r="J36" s="29" t="e">
        <f>J65+#REF!+J89</f>
        <v>#REF!</v>
      </c>
      <c r="K36" s="29" t="e">
        <f>K65+#REF!+K89</f>
        <v>#REF!</v>
      </c>
      <c r="L36" s="29" t="e">
        <f>L65+#REF!+L89</f>
        <v>#REF!</v>
      </c>
      <c r="M36" s="29" t="e">
        <f>M65+#REF!+M89</f>
        <v>#REF!</v>
      </c>
      <c r="N36" s="29" t="e">
        <f>N65+#REF!+N89</f>
        <v>#REF!</v>
      </c>
      <c r="O36" s="29" t="e">
        <f>O65+#REF!+O89</f>
        <v>#REF!</v>
      </c>
      <c r="P36" s="29" t="e">
        <f>P65+#REF!+P89</f>
        <v>#REF!</v>
      </c>
      <c r="Q36" s="29" t="e">
        <f>Q65+#REF!+Q89</f>
        <v>#REF!</v>
      </c>
      <c r="R36" s="29" t="e">
        <f>R65+#REF!+R89</f>
        <v>#REF!</v>
      </c>
      <c r="S36" s="29" t="e">
        <f>S65+#REF!+S89</f>
        <v>#REF!</v>
      </c>
      <c r="T36" s="29" t="e">
        <f>T65+#REF!+T89</f>
        <v>#REF!</v>
      </c>
      <c r="U36" s="29" t="e">
        <f>U65+#REF!+U89</f>
        <v>#REF!</v>
      </c>
      <c r="V36" s="29" t="e">
        <f>V65+#REF!+V89</f>
        <v>#REF!</v>
      </c>
      <c r="W36" s="29" t="e">
        <f>W65+#REF!+W89</f>
        <v>#REF!</v>
      </c>
      <c r="X36" s="29" t="e">
        <f>X65+#REF!+X89</f>
        <v>#REF!</v>
      </c>
      <c r="Y36" s="29" t="e">
        <f>Y65+#REF!+Y89</f>
        <v>#REF!</v>
      </c>
      <c r="Z36" s="29" t="e">
        <f>Z65+#REF!+Z89</f>
        <v>#REF!</v>
      </c>
    </row>
    <row r="37" spans="1:78">
      <c r="A37" s="26">
        <v>12</v>
      </c>
      <c r="B37" s="27" t="s">
        <v>49</v>
      </c>
      <c r="C37" s="29">
        <f t="shared" ref="C37:Z37" si="13">SUM(C38:C39)</f>
        <v>33.44</v>
      </c>
      <c r="D37" s="29">
        <f t="shared" si="13"/>
        <v>32.72</v>
      </c>
      <c r="E37" s="29">
        <f t="shared" si="13"/>
        <v>24.4</v>
      </c>
      <c r="F37" s="29">
        <f t="shared" si="13"/>
        <v>34.44</v>
      </c>
      <c r="G37" s="29">
        <f t="shared" si="13"/>
        <v>34.200000000000003</v>
      </c>
      <c r="H37" s="29">
        <f t="shared" si="13"/>
        <v>35.96</v>
      </c>
      <c r="I37" s="29">
        <f t="shared" si="13"/>
        <v>16.600000000000001</v>
      </c>
      <c r="J37" s="29">
        <f t="shared" si="13"/>
        <v>35.72</v>
      </c>
      <c r="K37" s="29">
        <f t="shared" si="13"/>
        <v>33.200000000000003</v>
      </c>
      <c r="L37" s="29">
        <f t="shared" si="13"/>
        <v>34.72</v>
      </c>
      <c r="M37" s="29">
        <f t="shared" si="13"/>
        <v>33.200000000000003</v>
      </c>
      <c r="N37" s="29">
        <f t="shared" si="13"/>
        <v>35.96</v>
      </c>
      <c r="O37" s="29">
        <f t="shared" si="13"/>
        <v>40.480000000000004</v>
      </c>
      <c r="P37" s="29">
        <f t="shared" si="13"/>
        <v>33.200000000000003</v>
      </c>
      <c r="Q37" s="29">
        <f t="shared" si="13"/>
        <v>25.4</v>
      </c>
      <c r="R37" s="29">
        <f t="shared" si="13"/>
        <v>35.200000000000003</v>
      </c>
      <c r="S37" s="29">
        <f t="shared" si="13"/>
        <v>33.200000000000003</v>
      </c>
      <c r="T37" s="29">
        <f t="shared" si="13"/>
        <v>38.72</v>
      </c>
      <c r="U37" s="29">
        <f t="shared" si="13"/>
        <v>29.92</v>
      </c>
      <c r="V37" s="29">
        <f t="shared" si="13"/>
        <v>26.4</v>
      </c>
      <c r="W37" s="29">
        <f t="shared" si="13"/>
        <v>38.72</v>
      </c>
      <c r="X37" s="29">
        <f t="shared" si="13"/>
        <v>38.72</v>
      </c>
      <c r="Y37" s="29">
        <f t="shared" si="13"/>
        <v>0</v>
      </c>
      <c r="Z37" s="29">
        <f t="shared" si="13"/>
        <v>0</v>
      </c>
    </row>
    <row r="38" spans="1:78">
      <c r="A38" s="26"/>
      <c r="B38" s="30" t="s">
        <v>19</v>
      </c>
      <c r="C38" s="29">
        <f>'1.Cálculo de Cuota'!C33</f>
        <v>19</v>
      </c>
      <c r="D38" s="29">
        <f>'1.Cálculo de Cuota'!D33</f>
        <v>16</v>
      </c>
      <c r="E38" s="29">
        <v>13</v>
      </c>
      <c r="F38" s="29">
        <v>20</v>
      </c>
      <c r="G38" s="29">
        <f>'1.Cálculo de Cuota'!G33</f>
        <v>19</v>
      </c>
      <c r="H38" s="29">
        <f>'1.Cálculo de Cuota'!H33</f>
        <v>20</v>
      </c>
      <c r="I38" s="29">
        <f>'1.Cálculo de Cuota'!I33</f>
        <v>9</v>
      </c>
      <c r="J38" s="29">
        <f>'1.Cálculo de Cuota'!J33</f>
        <v>19</v>
      </c>
      <c r="K38" s="29">
        <f>'1.Cálculo de Cuota'!K33</f>
        <v>18</v>
      </c>
      <c r="L38" s="29">
        <f>'1.Cálculo de Cuota'!L33</f>
        <v>18</v>
      </c>
      <c r="M38" s="29">
        <f>'1.Cálculo de Cuota'!M33</f>
        <v>18</v>
      </c>
      <c r="N38" s="29">
        <f>'1.Cálculo de Cuota'!N33</f>
        <v>20</v>
      </c>
      <c r="O38" s="29">
        <f>'1.Cálculo de Cuota'!O33</f>
        <v>23</v>
      </c>
      <c r="P38" s="29">
        <f>'1.Cálculo de Cuota'!P33</f>
        <v>18</v>
      </c>
      <c r="Q38" s="29">
        <f>'1.Cálculo de Cuota'!Q33</f>
        <v>14</v>
      </c>
      <c r="R38" s="29">
        <f>'1.Cálculo de Cuota'!R33</f>
        <v>20</v>
      </c>
      <c r="S38" s="29">
        <f>'1.Cálculo de Cuota'!S33</f>
        <v>18</v>
      </c>
      <c r="T38" s="29">
        <f>'1.Cálculo de Cuota'!T33</f>
        <v>22</v>
      </c>
      <c r="U38" s="29">
        <f>'1.Cálculo de Cuota'!U33</f>
        <v>17</v>
      </c>
      <c r="V38" s="29">
        <f>'1.Cálculo de Cuota'!V33</f>
        <v>15</v>
      </c>
      <c r="W38" s="29">
        <f>'1.Cálculo de Cuota'!W33</f>
        <v>22</v>
      </c>
      <c r="X38" s="29">
        <f>'1.Cálculo de Cuota'!X33</f>
        <v>22</v>
      </c>
      <c r="Y38" s="29">
        <f>'1.Cálculo de Cuota'!Y33</f>
        <v>0</v>
      </c>
      <c r="Z38" s="29">
        <f>'1.Cálculo de Cuota'!Z33</f>
        <v>0</v>
      </c>
    </row>
    <row r="39" spans="1:78">
      <c r="A39" s="26"/>
      <c r="B39" s="30" t="s">
        <v>20</v>
      </c>
      <c r="C39" s="29">
        <f>'1.Cálculo de Cuota'!C34</f>
        <v>14.44</v>
      </c>
      <c r="D39" s="29">
        <f>'1.Cálculo de Cuota'!D34</f>
        <v>16.72</v>
      </c>
      <c r="E39" s="29">
        <f>'1.Cálculo de Cuota'!E34</f>
        <v>11.4</v>
      </c>
      <c r="F39" s="29">
        <f>'1.Cálculo de Cuota'!F34</f>
        <v>14.44</v>
      </c>
      <c r="G39" s="29">
        <f>'1.Cálculo de Cuota'!G34</f>
        <v>15.2</v>
      </c>
      <c r="H39" s="29">
        <f>'1.Cálculo de Cuota'!H34</f>
        <v>15.96</v>
      </c>
      <c r="I39" s="29">
        <f>'1.Cálculo de Cuota'!I34</f>
        <v>7.6</v>
      </c>
      <c r="J39" s="29">
        <f>'1.Cálculo de Cuota'!J34</f>
        <v>16.72</v>
      </c>
      <c r="K39" s="29">
        <f>'1.Cálculo de Cuota'!K34</f>
        <v>15.2</v>
      </c>
      <c r="L39" s="29">
        <f>'1.Cálculo de Cuota'!L34</f>
        <v>16.72</v>
      </c>
      <c r="M39" s="29">
        <f>'1.Cálculo de Cuota'!M34</f>
        <v>15.2</v>
      </c>
      <c r="N39" s="29">
        <f>'1.Cálculo de Cuota'!N34</f>
        <v>15.96</v>
      </c>
      <c r="O39" s="29">
        <f>'1.Cálculo de Cuota'!O34</f>
        <v>17.48</v>
      </c>
      <c r="P39" s="29">
        <f>'1.Cálculo de Cuota'!P34</f>
        <v>15.2</v>
      </c>
      <c r="Q39" s="29">
        <f>'1.Cálculo de Cuota'!Q34</f>
        <v>11.4</v>
      </c>
      <c r="R39" s="29">
        <f>'1.Cálculo de Cuota'!R34</f>
        <v>15.2</v>
      </c>
      <c r="S39" s="29">
        <f>'1.Cálculo de Cuota'!S34</f>
        <v>15.2</v>
      </c>
      <c r="T39" s="29">
        <f>'1.Cálculo de Cuota'!T34</f>
        <v>16.72</v>
      </c>
      <c r="U39" s="29">
        <f>'1.Cálculo de Cuota'!U34</f>
        <v>12.92</v>
      </c>
      <c r="V39" s="29">
        <f>'1.Cálculo de Cuota'!V34</f>
        <v>11.4</v>
      </c>
      <c r="W39" s="29">
        <f>'1.Cálculo de Cuota'!W34</f>
        <v>16.72</v>
      </c>
      <c r="X39" s="29">
        <f>'1.Cálculo de Cuota'!X34</f>
        <v>16.72</v>
      </c>
      <c r="Y39" s="29">
        <f>'1.Cálculo de Cuota'!Y34</f>
        <v>0</v>
      </c>
      <c r="Z39" s="29">
        <f>'1.Cálculo de Cuota'!Z34</f>
        <v>0</v>
      </c>
    </row>
    <row r="40" spans="1:78">
      <c r="A40" s="26"/>
      <c r="B40" s="30" t="s">
        <v>48</v>
      </c>
      <c r="C40" s="31"/>
      <c r="D40" s="31"/>
      <c r="E40" s="31"/>
      <c r="F40" s="31"/>
      <c r="G40" s="31"/>
      <c r="H40" s="31"/>
      <c r="I40" s="31"/>
      <c r="J40" s="29">
        <f>'1.Cálculo de Cuota'!J35</f>
        <v>22</v>
      </c>
      <c r="K40" s="29">
        <v>0</v>
      </c>
      <c r="L40" s="29">
        <v>0</v>
      </c>
      <c r="M40" s="29">
        <v>0</v>
      </c>
      <c r="N40" s="29">
        <f>'1.Cálculo de Cuota'!N35</f>
        <v>21</v>
      </c>
      <c r="O40" s="29">
        <f>'1.Cálculo de Cuota'!O35</f>
        <v>23</v>
      </c>
      <c r="P40" s="29">
        <f>'1.Cálculo de Cuota'!P35</f>
        <v>21</v>
      </c>
      <c r="Q40" s="29">
        <f>'1.Cálculo de Cuota'!Q35</f>
        <v>15</v>
      </c>
      <c r="R40" s="29">
        <f>'1.Cálculo de Cuota'!R35</f>
        <v>20</v>
      </c>
      <c r="S40" s="29">
        <f>'1.Cálculo de Cuota'!S35</f>
        <v>20</v>
      </c>
      <c r="T40" s="29">
        <f>'1.Cálculo de Cuota'!T35</f>
        <v>22</v>
      </c>
      <c r="U40" s="29">
        <f>'1.Cálculo de Cuota'!U35</f>
        <v>17</v>
      </c>
      <c r="V40" s="29">
        <f>'1.Cálculo de Cuota'!V35</f>
        <v>20</v>
      </c>
      <c r="W40" s="29">
        <f>'1.Cálculo de Cuota'!W35</f>
        <v>22</v>
      </c>
      <c r="X40" s="29">
        <f>'1.Cálculo de Cuota'!X35</f>
        <v>22</v>
      </c>
      <c r="Y40" s="29">
        <f>'1.Cálculo de Cuota'!Y35</f>
        <v>0</v>
      </c>
      <c r="Z40" s="29">
        <f>'1.Cálculo de Cuota'!Z35</f>
        <v>0</v>
      </c>
    </row>
    <row r="41" spans="1:78" ht="15" customHeight="1">
      <c r="A41" s="189" t="s">
        <v>50</v>
      </c>
      <c r="B41" s="189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8"/>
      <c r="Z41" s="18"/>
    </row>
    <row r="42" spans="1:78">
      <c r="A42" s="32">
        <v>1</v>
      </c>
      <c r="B42" s="23" t="s">
        <v>51</v>
      </c>
      <c r="C42" s="33">
        <v>300</v>
      </c>
      <c r="D42" s="33">
        <v>309</v>
      </c>
      <c r="E42" s="33">
        <v>317</v>
      </c>
      <c r="F42" s="33">
        <v>315</v>
      </c>
      <c r="G42" s="33">
        <v>323</v>
      </c>
      <c r="H42" s="36">
        <v>340</v>
      </c>
      <c r="I42" s="179">
        <v>360</v>
      </c>
      <c r="J42" s="179">
        <v>361</v>
      </c>
      <c r="K42" s="177">
        <v>382</v>
      </c>
      <c r="L42" s="177">
        <v>383</v>
      </c>
      <c r="M42" s="177">
        <v>399</v>
      </c>
      <c r="N42" s="177">
        <v>416</v>
      </c>
      <c r="O42" s="177">
        <v>424</v>
      </c>
      <c r="P42" s="180">
        <v>424</v>
      </c>
      <c r="Q42" s="180">
        <v>431</v>
      </c>
      <c r="R42" s="178">
        <v>445</v>
      </c>
      <c r="S42" s="178">
        <v>463</v>
      </c>
      <c r="T42" s="178">
        <v>479</v>
      </c>
      <c r="U42" s="178">
        <v>492</v>
      </c>
      <c r="V42" s="178">
        <v>506</v>
      </c>
      <c r="W42" s="178">
        <v>493</v>
      </c>
      <c r="X42" s="178">
        <v>503</v>
      </c>
      <c r="Y42" s="178"/>
      <c r="Z42" s="178"/>
    </row>
    <row r="43" spans="1:78">
      <c r="A43" s="32">
        <v>2</v>
      </c>
      <c r="B43" s="23" t="s">
        <v>52</v>
      </c>
      <c r="C43" s="36">
        <v>15</v>
      </c>
      <c r="D43" s="36">
        <v>12</v>
      </c>
      <c r="E43" s="36">
        <v>9</v>
      </c>
      <c r="F43" s="36">
        <v>10</v>
      </c>
      <c r="G43" s="36">
        <v>17</v>
      </c>
      <c r="H43" s="36">
        <v>26</v>
      </c>
      <c r="I43" s="36">
        <v>9</v>
      </c>
      <c r="J43" s="36">
        <v>27</v>
      </c>
      <c r="K43" s="36">
        <v>21</v>
      </c>
      <c r="L43" s="36">
        <v>22</v>
      </c>
      <c r="M43" s="36">
        <v>22</v>
      </c>
      <c r="N43" s="36">
        <v>20</v>
      </c>
      <c r="O43" s="36">
        <v>12</v>
      </c>
      <c r="P43" s="181">
        <v>12</v>
      </c>
      <c r="Q43" s="181">
        <v>20</v>
      </c>
      <c r="R43" s="34">
        <v>26</v>
      </c>
      <c r="S43" s="34">
        <v>32</v>
      </c>
      <c r="T43" s="34">
        <v>26</v>
      </c>
      <c r="U43" s="34">
        <v>16</v>
      </c>
      <c r="V43" s="34">
        <v>14</v>
      </c>
      <c r="W43" s="34">
        <v>17</v>
      </c>
      <c r="X43" s="34">
        <v>12</v>
      </c>
      <c r="Y43" s="35"/>
      <c r="Z43" s="35"/>
    </row>
    <row r="44" spans="1:78">
      <c r="A44" s="32">
        <v>3</v>
      </c>
      <c r="B44" s="23" t="s">
        <v>53</v>
      </c>
      <c r="C44" s="36">
        <v>2</v>
      </c>
      <c r="D44" s="36">
        <v>0</v>
      </c>
      <c r="E44" s="36">
        <v>0</v>
      </c>
      <c r="F44" s="36">
        <v>1</v>
      </c>
      <c r="G44" s="36">
        <v>0</v>
      </c>
      <c r="H44" s="36">
        <v>0</v>
      </c>
      <c r="I44" s="36">
        <v>0</v>
      </c>
      <c r="J44" s="36">
        <v>1</v>
      </c>
      <c r="K44" s="36">
        <v>0</v>
      </c>
      <c r="L44" s="36">
        <v>0</v>
      </c>
      <c r="M44" s="36">
        <v>0</v>
      </c>
      <c r="N44" s="36">
        <v>1</v>
      </c>
      <c r="O44" s="36">
        <v>0</v>
      </c>
      <c r="P44" s="181">
        <v>0</v>
      </c>
      <c r="Q44" s="181">
        <v>0</v>
      </c>
      <c r="R44" s="34">
        <v>0</v>
      </c>
      <c r="S44" s="34">
        <v>0</v>
      </c>
      <c r="T44" s="34">
        <v>0</v>
      </c>
      <c r="U44" s="34">
        <v>0</v>
      </c>
      <c r="V44" s="34">
        <v>0</v>
      </c>
      <c r="W44" s="34">
        <v>0</v>
      </c>
      <c r="X44" s="34">
        <v>0</v>
      </c>
      <c r="Y44" s="35"/>
      <c r="Z44" s="35"/>
    </row>
    <row r="45" spans="1:78">
      <c r="A45" s="32">
        <v>4</v>
      </c>
      <c r="B45" s="23" t="s">
        <v>54</v>
      </c>
      <c r="C45" s="36">
        <v>7</v>
      </c>
      <c r="D45" s="36">
        <v>4</v>
      </c>
      <c r="E45" s="36">
        <v>11</v>
      </c>
      <c r="F45" s="36">
        <v>3</v>
      </c>
      <c r="G45" s="36">
        <v>0</v>
      </c>
      <c r="H45" s="36">
        <v>6</v>
      </c>
      <c r="I45" s="36">
        <v>8</v>
      </c>
      <c r="J45" s="36">
        <v>7</v>
      </c>
      <c r="K45" s="36">
        <v>20</v>
      </c>
      <c r="L45" s="36">
        <v>6</v>
      </c>
      <c r="M45" s="36">
        <v>8</v>
      </c>
      <c r="N45" s="36">
        <v>13</v>
      </c>
      <c r="O45" s="36">
        <v>12</v>
      </c>
      <c r="P45" s="181">
        <v>5</v>
      </c>
      <c r="Q45" s="181">
        <v>6</v>
      </c>
      <c r="R45" s="34">
        <v>8</v>
      </c>
      <c r="S45" s="34">
        <v>16</v>
      </c>
      <c r="T45" s="34">
        <v>13</v>
      </c>
      <c r="U45" s="34">
        <v>5</v>
      </c>
      <c r="V45" s="34">
        <v>5</v>
      </c>
      <c r="W45" s="34">
        <v>7</v>
      </c>
      <c r="X45" s="34">
        <v>8</v>
      </c>
      <c r="Y45" s="35"/>
      <c r="Z45" s="35"/>
    </row>
    <row r="46" spans="1:78">
      <c r="A46" s="32">
        <v>5</v>
      </c>
      <c r="B46" s="23" t="s">
        <v>55</v>
      </c>
      <c r="C46" s="36">
        <v>275</v>
      </c>
      <c r="D46" s="36">
        <v>295</v>
      </c>
      <c r="E46" s="36">
        <v>294</v>
      </c>
      <c r="F46" s="36">
        <v>302</v>
      </c>
      <c r="G46" s="36">
        <v>340</v>
      </c>
      <c r="H46" s="36">
        <v>360</v>
      </c>
      <c r="I46" s="36">
        <v>341</v>
      </c>
      <c r="J46" s="36">
        <v>362</v>
      </c>
      <c r="K46" s="36">
        <v>360</v>
      </c>
      <c r="L46" s="36">
        <v>376</v>
      </c>
      <c r="M46" s="36">
        <v>392</v>
      </c>
      <c r="N46" s="36">
        <v>401</v>
      </c>
      <c r="O46" s="36">
        <v>401</v>
      </c>
      <c r="P46" s="181">
        <v>410</v>
      </c>
      <c r="Q46" s="181">
        <v>424</v>
      </c>
      <c r="R46" s="34">
        <v>438</v>
      </c>
      <c r="S46" s="34">
        <v>454</v>
      </c>
      <c r="T46" s="34">
        <v>464</v>
      </c>
      <c r="U46" s="34">
        <v>475</v>
      </c>
      <c r="V46" s="34">
        <v>481</v>
      </c>
      <c r="W46" s="34">
        <v>475</v>
      </c>
      <c r="X46" s="34">
        <v>483</v>
      </c>
      <c r="Y46" s="35"/>
      <c r="Z46" s="35"/>
    </row>
    <row r="47" spans="1:78">
      <c r="A47" s="32">
        <v>6</v>
      </c>
      <c r="B47" s="23" t="s">
        <v>56</v>
      </c>
      <c r="C47" s="36">
        <v>25</v>
      </c>
      <c r="D47" s="36">
        <v>30</v>
      </c>
      <c r="E47" s="36">
        <v>28</v>
      </c>
      <c r="F47" s="36">
        <v>28</v>
      </c>
      <c r="G47" s="36">
        <v>28</v>
      </c>
      <c r="H47" s="36">
        <v>27</v>
      </c>
      <c r="I47" s="36">
        <v>27</v>
      </c>
      <c r="J47" s="36">
        <v>28</v>
      </c>
      <c r="K47" s="36">
        <v>27</v>
      </c>
      <c r="L47" s="36">
        <v>27</v>
      </c>
      <c r="M47" s="36">
        <v>27</v>
      </c>
      <c r="N47" s="36">
        <v>26</v>
      </c>
      <c r="O47" s="36">
        <v>28</v>
      </c>
      <c r="P47" s="181">
        <v>28</v>
      </c>
      <c r="Q47" s="181">
        <v>28</v>
      </c>
      <c r="R47" s="34">
        <v>28</v>
      </c>
      <c r="S47" s="34">
        <v>28</v>
      </c>
      <c r="T47" s="34">
        <v>26</v>
      </c>
      <c r="U47" s="34">
        <v>26</v>
      </c>
      <c r="V47" s="34">
        <v>26</v>
      </c>
      <c r="W47" s="34">
        <v>25</v>
      </c>
      <c r="X47" s="34">
        <v>25</v>
      </c>
      <c r="Y47" s="35"/>
      <c r="Z47" s="35"/>
    </row>
    <row r="48" spans="1:78" s="167" customFormat="1" ht="25.5">
      <c r="A48" s="37">
        <v>7</v>
      </c>
      <c r="B48" s="38" t="s">
        <v>57</v>
      </c>
      <c r="C48" s="24">
        <v>43414</v>
      </c>
      <c r="D48" s="24">
        <v>43381</v>
      </c>
      <c r="E48" s="24">
        <v>43451</v>
      </c>
      <c r="F48" s="24">
        <v>43451</v>
      </c>
      <c r="G48" s="24">
        <v>43523</v>
      </c>
      <c r="H48" s="24">
        <v>43545</v>
      </c>
      <c r="I48" s="24">
        <v>43582</v>
      </c>
      <c r="J48" s="24">
        <v>43582</v>
      </c>
      <c r="K48" s="24">
        <v>43582</v>
      </c>
      <c r="L48" s="24">
        <v>43608</v>
      </c>
      <c r="M48" s="24">
        <v>43677</v>
      </c>
      <c r="N48" s="24">
        <v>43677</v>
      </c>
      <c r="O48" s="24">
        <v>43753</v>
      </c>
      <c r="P48" s="182">
        <v>43796</v>
      </c>
      <c r="Q48" s="182">
        <v>43797</v>
      </c>
      <c r="R48" s="39">
        <v>43815</v>
      </c>
      <c r="S48" s="39">
        <v>43915</v>
      </c>
      <c r="T48" s="39">
        <v>43957</v>
      </c>
      <c r="U48" s="39">
        <v>43957</v>
      </c>
      <c r="V48" s="39">
        <v>43969</v>
      </c>
      <c r="W48" s="39">
        <v>44040</v>
      </c>
      <c r="X48" s="39">
        <v>44061</v>
      </c>
      <c r="Y48" s="39"/>
      <c r="Z48" s="39"/>
      <c r="AA48" s="149"/>
      <c r="AB48" s="149"/>
      <c r="AC48" s="149"/>
      <c r="AD48" s="149"/>
      <c r="AE48" s="149"/>
      <c r="AF48" s="149"/>
      <c r="AG48" s="149"/>
      <c r="AH48" s="149"/>
      <c r="AI48" s="149"/>
      <c r="AJ48" s="149"/>
      <c r="AK48" s="149"/>
      <c r="AL48" s="149"/>
      <c r="AM48" s="149"/>
      <c r="AN48" s="149"/>
      <c r="AO48" s="149"/>
      <c r="AP48" s="149"/>
      <c r="AQ48" s="149"/>
      <c r="AR48" s="149"/>
      <c r="AS48" s="149"/>
      <c r="AT48" s="149"/>
      <c r="AU48" s="149"/>
      <c r="AV48" s="149"/>
      <c r="AW48" s="149"/>
      <c r="AX48" s="149"/>
      <c r="AY48" s="149"/>
      <c r="AZ48" s="149"/>
      <c r="BA48" s="149"/>
      <c r="BB48" s="149"/>
      <c r="BC48" s="149"/>
      <c r="BD48" s="149"/>
      <c r="BE48" s="149"/>
      <c r="BF48" s="149"/>
      <c r="BG48" s="149"/>
      <c r="BH48" s="149"/>
      <c r="BI48" s="149"/>
      <c r="BJ48" s="149"/>
      <c r="BK48" s="149"/>
      <c r="BL48" s="149"/>
      <c r="BM48" s="149"/>
      <c r="BN48" s="149"/>
      <c r="BO48" s="149"/>
      <c r="BP48" s="149"/>
      <c r="BQ48" s="149"/>
      <c r="BR48" s="149"/>
      <c r="BS48" s="149"/>
      <c r="BT48" s="149"/>
      <c r="BU48" s="149"/>
      <c r="BV48" s="149"/>
      <c r="BW48" s="149"/>
      <c r="BX48" s="149"/>
      <c r="BY48" s="149"/>
      <c r="BZ48" s="149"/>
    </row>
    <row r="49" spans="1:27" ht="38.25">
      <c r="A49" s="32">
        <v>8</v>
      </c>
      <c r="B49" s="38" t="s">
        <v>58</v>
      </c>
      <c r="C49" s="24">
        <v>43419</v>
      </c>
      <c r="D49" s="24">
        <v>43440</v>
      </c>
      <c r="E49" s="24">
        <v>43489</v>
      </c>
      <c r="F49" s="24">
        <v>43510</v>
      </c>
      <c r="G49" s="24">
        <v>43535</v>
      </c>
      <c r="H49" s="24">
        <v>43580</v>
      </c>
      <c r="I49" s="24">
        <v>43609</v>
      </c>
      <c r="J49" s="24">
        <v>43647</v>
      </c>
      <c r="K49" s="24">
        <v>43678</v>
      </c>
      <c r="L49" s="24">
        <v>43704</v>
      </c>
      <c r="M49" s="24">
        <v>43732</v>
      </c>
      <c r="N49" s="24">
        <v>43760</v>
      </c>
      <c r="O49" s="24">
        <v>43740</v>
      </c>
      <c r="P49" s="182">
        <v>43818</v>
      </c>
      <c r="Q49" s="182">
        <v>43857</v>
      </c>
      <c r="R49" s="39">
        <v>43882</v>
      </c>
      <c r="S49" s="39">
        <v>43922</v>
      </c>
      <c r="T49" s="39">
        <v>43958</v>
      </c>
      <c r="U49" s="39">
        <v>43985</v>
      </c>
      <c r="V49" s="39">
        <v>44018</v>
      </c>
      <c r="W49" s="39">
        <v>44041</v>
      </c>
      <c r="X49" s="39">
        <v>44070</v>
      </c>
      <c r="Y49" s="39"/>
      <c r="Z49" s="39"/>
    </row>
    <row r="50" spans="1:27" ht="38.25">
      <c r="A50" s="32">
        <v>9</v>
      </c>
      <c r="B50" s="38" t="s">
        <v>59</v>
      </c>
      <c r="C50" s="40">
        <v>43419</v>
      </c>
      <c r="D50" s="40">
        <v>43413</v>
      </c>
      <c r="E50" s="40">
        <v>43417</v>
      </c>
      <c r="F50" s="40">
        <v>43473</v>
      </c>
      <c r="G50" s="40">
        <v>43473</v>
      </c>
      <c r="H50" s="40">
        <v>43550</v>
      </c>
      <c r="I50" s="40">
        <v>43564</v>
      </c>
      <c r="J50" s="24">
        <v>43564</v>
      </c>
      <c r="K50" s="24">
        <v>43564</v>
      </c>
      <c r="L50" s="24">
        <v>43587</v>
      </c>
      <c r="M50" s="24">
        <v>43687</v>
      </c>
      <c r="N50" s="24">
        <v>43687</v>
      </c>
      <c r="O50" s="24">
        <v>43783</v>
      </c>
      <c r="P50" s="182">
        <v>43796</v>
      </c>
      <c r="Q50" s="182">
        <v>43844</v>
      </c>
      <c r="R50" s="39">
        <v>43873</v>
      </c>
      <c r="S50" s="39">
        <v>43873</v>
      </c>
      <c r="T50" s="39">
        <v>43906</v>
      </c>
      <c r="U50" s="39">
        <v>43906</v>
      </c>
      <c r="V50" s="39">
        <v>44011</v>
      </c>
      <c r="W50" s="39">
        <v>44041</v>
      </c>
      <c r="X50" s="39">
        <v>44061</v>
      </c>
      <c r="Y50" s="39"/>
      <c r="Z50" s="39"/>
    </row>
    <row r="51" spans="1:27">
      <c r="A51" s="32">
        <v>10</v>
      </c>
      <c r="B51" s="38" t="s">
        <v>60</v>
      </c>
      <c r="C51" s="24">
        <v>43403</v>
      </c>
      <c r="D51" s="24">
        <v>43339</v>
      </c>
      <c r="E51" s="24">
        <v>43347</v>
      </c>
      <c r="F51" s="24">
        <v>43347</v>
      </c>
      <c r="G51" s="24">
        <v>43399</v>
      </c>
      <c r="H51" s="24">
        <v>43411</v>
      </c>
      <c r="I51" s="24">
        <v>43536</v>
      </c>
      <c r="J51" s="24">
        <v>43542</v>
      </c>
      <c r="K51" s="24">
        <v>43542</v>
      </c>
      <c r="L51" s="24">
        <v>43565</v>
      </c>
      <c r="M51" s="24">
        <v>43620</v>
      </c>
      <c r="N51" s="24">
        <v>43658</v>
      </c>
      <c r="O51" s="24">
        <v>43658</v>
      </c>
      <c r="P51" s="182">
        <v>43678</v>
      </c>
      <c r="Q51" s="182">
        <v>43711</v>
      </c>
      <c r="R51" s="39">
        <v>43711</v>
      </c>
      <c r="S51" s="39">
        <v>43906</v>
      </c>
      <c r="T51" s="39">
        <v>43906</v>
      </c>
      <c r="U51" s="39">
        <v>43942</v>
      </c>
      <c r="V51" s="39">
        <v>43979</v>
      </c>
      <c r="W51" s="39">
        <v>43983</v>
      </c>
      <c r="X51" s="39">
        <v>44018</v>
      </c>
      <c r="Y51" s="39"/>
      <c r="Z51" s="39"/>
      <c r="AA51" s="168"/>
    </row>
    <row r="52" spans="1:27">
      <c r="A52" s="32">
        <v>11</v>
      </c>
      <c r="B52" s="23" t="s">
        <v>33</v>
      </c>
      <c r="C52" s="36">
        <v>11</v>
      </c>
      <c r="D52" s="36">
        <v>12</v>
      </c>
      <c r="E52" s="36">
        <v>1</v>
      </c>
      <c r="F52" s="36">
        <v>4</v>
      </c>
      <c r="G52" s="36">
        <v>0</v>
      </c>
      <c r="H52" s="36">
        <v>2</v>
      </c>
      <c r="I52" s="36">
        <v>3</v>
      </c>
      <c r="J52" s="36">
        <v>3</v>
      </c>
      <c r="K52" s="36">
        <v>2</v>
      </c>
      <c r="L52" s="36">
        <v>2</v>
      </c>
      <c r="M52" s="36">
        <v>1</v>
      </c>
      <c r="N52" s="36">
        <v>0</v>
      </c>
      <c r="O52" s="36">
        <v>2</v>
      </c>
      <c r="P52" s="181">
        <v>4</v>
      </c>
      <c r="Q52" s="181">
        <v>3</v>
      </c>
      <c r="R52" s="181">
        <v>5</v>
      </c>
      <c r="S52" s="34">
        <v>4</v>
      </c>
      <c r="T52" s="34">
        <v>8</v>
      </c>
      <c r="U52" s="34">
        <v>0</v>
      </c>
      <c r="V52" s="34">
        <v>6</v>
      </c>
      <c r="W52" s="34">
        <v>7</v>
      </c>
      <c r="X52" s="34">
        <v>8</v>
      </c>
      <c r="Y52" s="35"/>
      <c r="Z52" s="35"/>
    </row>
    <row r="53" spans="1:27">
      <c r="A53" s="32">
        <v>12</v>
      </c>
      <c r="B53" s="23" t="s">
        <v>34</v>
      </c>
      <c r="C53" s="36">
        <v>8</v>
      </c>
      <c r="D53" s="36">
        <v>12</v>
      </c>
      <c r="E53" s="36">
        <v>0</v>
      </c>
      <c r="F53" s="36">
        <v>4</v>
      </c>
      <c r="G53" s="36">
        <v>0</v>
      </c>
      <c r="H53" s="36">
        <v>1</v>
      </c>
      <c r="I53" s="36">
        <v>3</v>
      </c>
      <c r="J53" s="36">
        <v>3</v>
      </c>
      <c r="K53" s="36">
        <v>2</v>
      </c>
      <c r="L53" s="36">
        <v>2</v>
      </c>
      <c r="M53" s="36">
        <v>1</v>
      </c>
      <c r="N53" s="36">
        <v>0</v>
      </c>
      <c r="O53" s="36">
        <v>2</v>
      </c>
      <c r="P53" s="181">
        <v>3</v>
      </c>
      <c r="Q53" s="181">
        <v>2</v>
      </c>
      <c r="R53" s="181">
        <v>4</v>
      </c>
      <c r="S53" s="34">
        <v>4</v>
      </c>
      <c r="T53" s="34">
        <v>7</v>
      </c>
      <c r="U53" s="34">
        <v>0</v>
      </c>
      <c r="V53" s="34">
        <v>4</v>
      </c>
      <c r="W53" s="34">
        <v>4</v>
      </c>
      <c r="X53" s="34">
        <v>3</v>
      </c>
      <c r="Y53" s="35"/>
      <c r="Z53" s="35"/>
    </row>
    <row r="54" spans="1:27">
      <c r="A54" s="169">
        <v>13</v>
      </c>
      <c r="B54" s="169" t="s">
        <v>61</v>
      </c>
      <c r="C54" s="41">
        <v>30</v>
      </c>
      <c r="D54" s="41">
        <v>1</v>
      </c>
      <c r="E54" s="41">
        <v>6</v>
      </c>
      <c r="F54" s="41">
        <v>0</v>
      </c>
      <c r="G54" s="41">
        <v>6</v>
      </c>
      <c r="H54" s="41">
        <v>2</v>
      </c>
      <c r="I54" s="41">
        <v>0</v>
      </c>
      <c r="J54" s="41">
        <v>2</v>
      </c>
      <c r="K54" s="41">
        <v>5</v>
      </c>
      <c r="L54" s="41">
        <v>4</v>
      </c>
      <c r="M54" s="41">
        <v>12</v>
      </c>
      <c r="N54" s="41">
        <v>8</v>
      </c>
      <c r="O54" s="41">
        <v>4</v>
      </c>
      <c r="P54" s="41">
        <v>22</v>
      </c>
      <c r="Q54" s="41">
        <v>14</v>
      </c>
      <c r="R54" s="41">
        <v>9</v>
      </c>
      <c r="S54" s="42">
        <v>9</v>
      </c>
      <c r="T54" s="42">
        <v>21</v>
      </c>
      <c r="U54" s="42">
        <v>20</v>
      </c>
      <c r="V54" s="42">
        <v>15</v>
      </c>
      <c r="W54" s="42">
        <v>22</v>
      </c>
      <c r="X54" s="42">
        <v>20</v>
      </c>
      <c r="Y54" s="42"/>
      <c r="Z54" s="42"/>
      <c r="AA54" s="42"/>
    </row>
    <row r="55" spans="1:27">
      <c r="A55" s="169">
        <v>14</v>
      </c>
      <c r="B55" s="169" t="s">
        <v>62</v>
      </c>
      <c r="C55" s="41">
        <v>2</v>
      </c>
      <c r="D55" s="41">
        <v>56</v>
      </c>
      <c r="E55" s="41">
        <v>64</v>
      </c>
      <c r="F55" s="41">
        <v>7</v>
      </c>
      <c r="G55" s="41">
        <v>5</v>
      </c>
      <c r="H55" s="41">
        <v>2</v>
      </c>
      <c r="I55" s="41">
        <v>6</v>
      </c>
      <c r="J55" s="41">
        <v>17</v>
      </c>
      <c r="K55" s="41">
        <v>18</v>
      </c>
      <c r="L55" s="41">
        <v>7</v>
      </c>
      <c r="M55" s="41">
        <v>6</v>
      </c>
      <c r="N55" s="41">
        <v>7</v>
      </c>
      <c r="O55" s="41">
        <v>5</v>
      </c>
      <c r="P55" s="41">
        <v>2</v>
      </c>
      <c r="Q55" s="41">
        <v>4</v>
      </c>
      <c r="R55" s="41">
        <v>4</v>
      </c>
      <c r="S55" s="42">
        <v>11</v>
      </c>
      <c r="T55" s="42">
        <v>13</v>
      </c>
      <c r="U55" s="42">
        <v>4</v>
      </c>
      <c r="V55" s="42">
        <v>1</v>
      </c>
      <c r="W55" s="42">
        <v>0</v>
      </c>
      <c r="X55" s="42">
        <v>5</v>
      </c>
      <c r="Y55" s="42"/>
      <c r="Z55" s="42"/>
      <c r="AA55" s="42"/>
    </row>
    <row r="56" spans="1:27" ht="25.5">
      <c r="A56" s="176">
        <v>15</v>
      </c>
      <c r="B56" s="27" t="s">
        <v>35</v>
      </c>
      <c r="C56" s="43">
        <f t="shared" ref="C56:Z56" si="14">SUM(C57:C61)</f>
        <v>672</v>
      </c>
      <c r="D56" s="43">
        <f t="shared" si="14"/>
        <v>27</v>
      </c>
      <c r="E56" s="43">
        <f t="shared" si="14"/>
        <v>11</v>
      </c>
      <c r="F56" s="43">
        <f t="shared" si="14"/>
        <v>50</v>
      </c>
      <c r="G56" s="43">
        <f t="shared" si="14"/>
        <v>99</v>
      </c>
      <c r="H56" s="43">
        <f t="shared" si="14"/>
        <v>47</v>
      </c>
      <c r="I56" s="43">
        <f t="shared" si="14"/>
        <v>36</v>
      </c>
      <c r="J56" s="43">
        <f t="shared" si="14"/>
        <v>249</v>
      </c>
      <c r="K56" s="43">
        <f t="shared" si="14"/>
        <v>25</v>
      </c>
      <c r="L56" s="43">
        <f t="shared" si="14"/>
        <v>26</v>
      </c>
      <c r="M56" s="43">
        <f t="shared" si="14"/>
        <v>169</v>
      </c>
      <c r="N56" s="43">
        <f t="shared" si="14"/>
        <v>129</v>
      </c>
      <c r="O56" s="43">
        <f t="shared" si="14"/>
        <v>62</v>
      </c>
      <c r="P56" s="43">
        <f t="shared" si="14"/>
        <v>79</v>
      </c>
      <c r="Q56" s="43">
        <f t="shared" si="14"/>
        <v>55</v>
      </c>
      <c r="R56" s="43">
        <f t="shared" si="14"/>
        <v>112</v>
      </c>
      <c r="S56" s="43">
        <f t="shared" si="14"/>
        <v>273</v>
      </c>
      <c r="T56" s="43">
        <f t="shared" si="14"/>
        <v>173</v>
      </c>
      <c r="U56" s="43">
        <f t="shared" si="14"/>
        <v>210</v>
      </c>
      <c r="V56" s="43">
        <f t="shared" si="14"/>
        <v>127</v>
      </c>
      <c r="W56" s="43">
        <f t="shared" si="14"/>
        <v>157</v>
      </c>
      <c r="X56" s="43">
        <f t="shared" si="14"/>
        <v>183</v>
      </c>
      <c r="Y56" s="43">
        <f t="shared" si="14"/>
        <v>0</v>
      </c>
      <c r="Z56" s="43">
        <f t="shared" si="14"/>
        <v>0</v>
      </c>
    </row>
    <row r="57" spans="1:27">
      <c r="A57" s="32"/>
      <c r="B57" s="44" t="s">
        <v>36</v>
      </c>
      <c r="C57" s="36">
        <v>168</v>
      </c>
      <c r="D57" s="36">
        <v>1</v>
      </c>
      <c r="E57" s="36">
        <v>6</v>
      </c>
      <c r="F57" s="36">
        <v>7</v>
      </c>
      <c r="G57" s="36">
        <v>24</v>
      </c>
      <c r="H57" s="36">
        <v>3</v>
      </c>
      <c r="I57" s="36">
        <v>0</v>
      </c>
      <c r="J57" s="36">
        <v>35</v>
      </c>
      <c r="K57" s="36">
        <v>1</v>
      </c>
      <c r="L57" s="36">
        <v>5</v>
      </c>
      <c r="M57" s="36">
        <v>21</v>
      </c>
      <c r="N57" s="36">
        <v>41</v>
      </c>
      <c r="O57" s="36">
        <v>14</v>
      </c>
      <c r="P57" s="181">
        <v>0</v>
      </c>
      <c r="Q57" s="181">
        <v>0</v>
      </c>
      <c r="R57" s="181">
        <v>0</v>
      </c>
      <c r="S57" s="34">
        <v>40</v>
      </c>
      <c r="T57" s="34">
        <v>0</v>
      </c>
      <c r="U57" s="34">
        <v>0</v>
      </c>
      <c r="V57" s="34">
        <v>0</v>
      </c>
      <c r="W57" s="34">
        <v>0</v>
      </c>
      <c r="X57" s="34">
        <v>0</v>
      </c>
      <c r="Y57" s="35"/>
      <c r="Z57" s="35"/>
    </row>
    <row r="58" spans="1:27">
      <c r="A58" s="32"/>
      <c r="B58" s="44" t="s">
        <v>37</v>
      </c>
      <c r="C58" s="36">
        <v>168</v>
      </c>
      <c r="D58" s="36">
        <v>10</v>
      </c>
      <c r="E58" s="36">
        <v>1</v>
      </c>
      <c r="F58" s="36">
        <v>14</v>
      </c>
      <c r="G58" s="36">
        <v>34</v>
      </c>
      <c r="H58" s="36">
        <v>14</v>
      </c>
      <c r="I58" s="36">
        <v>33</v>
      </c>
      <c r="J58" s="36">
        <v>33</v>
      </c>
      <c r="K58" s="36">
        <v>12</v>
      </c>
      <c r="L58" s="36">
        <v>12</v>
      </c>
      <c r="M58" s="36">
        <v>63</v>
      </c>
      <c r="N58" s="36">
        <v>11</v>
      </c>
      <c r="O58" s="36">
        <v>45</v>
      </c>
      <c r="P58" s="181">
        <v>3</v>
      </c>
      <c r="Q58" s="181">
        <v>0</v>
      </c>
      <c r="R58" s="181">
        <v>0</v>
      </c>
      <c r="S58" s="34">
        <v>0</v>
      </c>
      <c r="T58" s="34">
        <v>0</v>
      </c>
      <c r="U58" s="34">
        <v>0</v>
      </c>
      <c r="V58" s="34">
        <v>0</v>
      </c>
      <c r="W58" s="34">
        <v>0</v>
      </c>
      <c r="X58" s="34">
        <v>0</v>
      </c>
      <c r="Y58" s="35"/>
      <c r="Z58" s="35"/>
    </row>
    <row r="59" spans="1:27">
      <c r="A59" s="32"/>
      <c r="B59" s="44" t="s">
        <v>38</v>
      </c>
      <c r="C59" s="36">
        <v>168</v>
      </c>
      <c r="D59" s="36">
        <v>10</v>
      </c>
      <c r="E59" s="36">
        <v>2</v>
      </c>
      <c r="F59" s="36">
        <v>1</v>
      </c>
      <c r="G59" s="36">
        <v>27</v>
      </c>
      <c r="H59" s="36">
        <v>0</v>
      </c>
      <c r="I59" s="36">
        <v>1</v>
      </c>
      <c r="J59" s="36">
        <v>50</v>
      </c>
      <c r="K59" s="36">
        <v>1</v>
      </c>
      <c r="L59" s="36">
        <v>5</v>
      </c>
      <c r="M59" s="36">
        <v>32</v>
      </c>
      <c r="N59" s="36">
        <v>24</v>
      </c>
      <c r="O59" s="36">
        <v>2</v>
      </c>
      <c r="P59" s="181">
        <v>5</v>
      </c>
      <c r="Q59" s="181">
        <v>0</v>
      </c>
      <c r="R59" s="181">
        <v>0</v>
      </c>
      <c r="S59" s="34">
        <v>0</v>
      </c>
      <c r="T59" s="34">
        <v>0</v>
      </c>
      <c r="U59" s="34">
        <v>0</v>
      </c>
      <c r="V59" s="34">
        <v>0</v>
      </c>
      <c r="W59" s="34">
        <v>0</v>
      </c>
      <c r="X59" s="34">
        <v>0</v>
      </c>
      <c r="Y59" s="35"/>
      <c r="Z59" s="35"/>
    </row>
    <row r="60" spans="1:27">
      <c r="A60" s="32"/>
      <c r="B60" s="44" t="s">
        <v>39</v>
      </c>
      <c r="C60" s="36">
        <v>168</v>
      </c>
      <c r="D60" s="36">
        <v>6</v>
      </c>
      <c r="E60" s="36">
        <v>2</v>
      </c>
      <c r="F60" s="36">
        <v>28</v>
      </c>
      <c r="G60" s="36">
        <v>14</v>
      </c>
      <c r="H60" s="36">
        <v>30</v>
      </c>
      <c r="I60" s="36">
        <v>2</v>
      </c>
      <c r="J60" s="36">
        <v>131</v>
      </c>
      <c r="K60" s="36">
        <v>11</v>
      </c>
      <c r="L60" s="36">
        <v>4</v>
      </c>
      <c r="M60" s="36">
        <v>53</v>
      </c>
      <c r="N60" s="36">
        <v>53</v>
      </c>
      <c r="O60" s="36">
        <v>1</v>
      </c>
      <c r="P60" s="181">
        <v>71</v>
      </c>
      <c r="Q60" s="181">
        <v>55</v>
      </c>
      <c r="R60" s="181">
        <v>112</v>
      </c>
      <c r="S60" s="34">
        <v>233</v>
      </c>
      <c r="T60" s="34">
        <v>173</v>
      </c>
      <c r="U60" s="34">
        <v>210</v>
      </c>
      <c r="V60" s="34">
        <v>127</v>
      </c>
      <c r="W60" s="34">
        <v>157</v>
      </c>
      <c r="X60" s="34">
        <v>183</v>
      </c>
      <c r="Y60" s="35"/>
      <c r="Z60" s="35"/>
    </row>
    <row r="61" spans="1:27" hidden="1">
      <c r="A61" s="32"/>
      <c r="B61" s="44" t="s">
        <v>40</v>
      </c>
      <c r="C61" s="45"/>
      <c r="D61" s="45"/>
      <c r="E61" s="45"/>
      <c r="F61" s="45"/>
      <c r="G61" s="45"/>
      <c r="H61" s="45"/>
      <c r="I61" s="45"/>
      <c r="J61" s="36"/>
      <c r="K61" s="36"/>
      <c r="L61" s="36"/>
      <c r="M61" s="36"/>
      <c r="N61" s="36"/>
      <c r="O61" s="36"/>
      <c r="P61" s="34"/>
      <c r="Q61" s="181"/>
      <c r="R61" s="181"/>
      <c r="S61" s="34"/>
      <c r="T61" s="34"/>
      <c r="U61" s="34"/>
      <c r="V61" s="34"/>
      <c r="W61" s="34"/>
      <c r="X61" s="34"/>
      <c r="Y61" s="35"/>
      <c r="Z61" s="35"/>
    </row>
    <row r="62" spans="1:27">
      <c r="A62" s="176">
        <v>16</v>
      </c>
      <c r="B62" s="27" t="s">
        <v>63</v>
      </c>
      <c r="C62" s="43">
        <f t="shared" ref="C62:Z62" si="15">SUM(C63:C65)</f>
        <v>8</v>
      </c>
      <c r="D62" s="43">
        <f t="shared" si="15"/>
        <v>4</v>
      </c>
      <c r="E62" s="43">
        <f t="shared" si="15"/>
        <v>1</v>
      </c>
      <c r="F62" s="43">
        <f t="shared" si="15"/>
        <v>5</v>
      </c>
      <c r="G62" s="43">
        <f t="shared" si="15"/>
        <v>4</v>
      </c>
      <c r="H62" s="43">
        <f t="shared" si="15"/>
        <v>5</v>
      </c>
      <c r="I62" s="43">
        <f t="shared" si="15"/>
        <v>7</v>
      </c>
      <c r="J62" s="43">
        <f t="shared" si="15"/>
        <v>3</v>
      </c>
      <c r="K62" s="43">
        <f t="shared" si="15"/>
        <v>6</v>
      </c>
      <c r="L62" s="43">
        <f t="shared" si="15"/>
        <v>5</v>
      </c>
      <c r="M62" s="43">
        <f t="shared" si="15"/>
        <v>14</v>
      </c>
      <c r="N62" s="43">
        <f t="shared" si="15"/>
        <v>11</v>
      </c>
      <c r="O62" s="43">
        <f t="shared" si="15"/>
        <v>5</v>
      </c>
      <c r="P62" s="43">
        <f t="shared" si="15"/>
        <v>5</v>
      </c>
      <c r="Q62" s="43">
        <f t="shared" si="15"/>
        <v>4</v>
      </c>
      <c r="R62" s="43">
        <f t="shared" si="15"/>
        <v>11</v>
      </c>
      <c r="S62" s="43">
        <f t="shared" si="15"/>
        <v>10</v>
      </c>
      <c r="T62" s="43">
        <f t="shared" si="15"/>
        <v>3</v>
      </c>
      <c r="U62" s="43">
        <f t="shared" si="15"/>
        <v>2</v>
      </c>
      <c r="V62" s="43">
        <f t="shared" si="15"/>
        <v>14</v>
      </c>
      <c r="W62" s="43">
        <f t="shared" si="15"/>
        <v>12</v>
      </c>
      <c r="X62" s="43">
        <f t="shared" si="15"/>
        <v>9</v>
      </c>
      <c r="Y62" s="43">
        <f t="shared" si="15"/>
        <v>0</v>
      </c>
      <c r="Z62" s="43">
        <f t="shared" si="15"/>
        <v>0</v>
      </c>
    </row>
    <row r="63" spans="1:27">
      <c r="A63" s="32"/>
      <c r="B63" s="44" t="s">
        <v>19</v>
      </c>
      <c r="C63" s="36">
        <v>4</v>
      </c>
      <c r="D63" s="36">
        <v>0</v>
      </c>
      <c r="E63" s="36">
        <v>0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36">
        <v>0</v>
      </c>
      <c r="O63" s="36">
        <v>0</v>
      </c>
      <c r="P63" s="181">
        <v>0</v>
      </c>
      <c r="Q63" s="181">
        <v>0</v>
      </c>
      <c r="R63" s="181">
        <v>0</v>
      </c>
      <c r="S63" s="34">
        <v>0</v>
      </c>
      <c r="T63" s="34">
        <v>0</v>
      </c>
      <c r="U63" s="34">
        <v>0</v>
      </c>
      <c r="V63" s="34">
        <v>0</v>
      </c>
      <c r="W63" s="34">
        <v>0</v>
      </c>
      <c r="X63" s="34">
        <v>0</v>
      </c>
      <c r="Y63" s="35"/>
      <c r="Z63" s="35"/>
    </row>
    <row r="64" spans="1:27">
      <c r="A64" s="32"/>
      <c r="B64" s="44" t="s">
        <v>20</v>
      </c>
      <c r="C64" s="36">
        <v>4</v>
      </c>
      <c r="D64" s="36">
        <v>4</v>
      </c>
      <c r="E64" s="36">
        <v>1</v>
      </c>
      <c r="F64" s="36">
        <v>5</v>
      </c>
      <c r="G64" s="36">
        <v>4</v>
      </c>
      <c r="H64" s="36">
        <v>5</v>
      </c>
      <c r="I64" s="36">
        <v>7</v>
      </c>
      <c r="J64" s="36">
        <v>3</v>
      </c>
      <c r="K64" s="36">
        <v>6</v>
      </c>
      <c r="L64" s="36">
        <v>5</v>
      </c>
      <c r="M64" s="36">
        <v>14</v>
      </c>
      <c r="N64" s="36">
        <v>11</v>
      </c>
      <c r="O64" s="36">
        <v>5</v>
      </c>
      <c r="P64" s="181">
        <v>5</v>
      </c>
      <c r="Q64" s="181">
        <v>4</v>
      </c>
      <c r="R64" s="181">
        <v>11</v>
      </c>
      <c r="S64" s="34">
        <v>10</v>
      </c>
      <c r="T64" s="34">
        <v>3</v>
      </c>
      <c r="U64" s="34">
        <v>2</v>
      </c>
      <c r="V64" s="34">
        <v>14</v>
      </c>
      <c r="W64" s="34">
        <v>12</v>
      </c>
      <c r="X64" s="34">
        <v>9</v>
      </c>
      <c r="Y64" s="35"/>
      <c r="Z64" s="35"/>
    </row>
    <row r="65" spans="1:27" hidden="1">
      <c r="A65" s="32"/>
      <c r="B65" s="44" t="s">
        <v>48</v>
      </c>
      <c r="C65" s="45"/>
      <c r="D65" s="45"/>
      <c r="E65" s="45"/>
      <c r="F65" s="45"/>
      <c r="G65" s="45"/>
      <c r="H65" s="45"/>
      <c r="I65" s="45"/>
      <c r="J65" s="36"/>
      <c r="K65" s="36"/>
      <c r="L65" s="36"/>
      <c r="M65" s="36"/>
      <c r="N65" s="36"/>
      <c r="O65" s="36"/>
      <c r="P65" s="181"/>
      <c r="Q65" s="34"/>
      <c r="R65" s="34"/>
      <c r="S65" s="34"/>
      <c r="T65" s="34"/>
      <c r="U65" s="34"/>
      <c r="V65" s="34"/>
      <c r="W65" s="34"/>
      <c r="X65" s="34"/>
      <c r="Y65" s="35"/>
      <c r="Z65" s="35"/>
    </row>
    <row r="66" spans="1:27" ht="15" customHeight="1">
      <c r="A66" s="189" t="s">
        <v>64</v>
      </c>
      <c r="B66" s="189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8"/>
      <c r="Z66" s="18"/>
    </row>
    <row r="67" spans="1:27">
      <c r="A67" s="32">
        <v>1</v>
      </c>
      <c r="B67" s="32" t="s">
        <v>51</v>
      </c>
      <c r="C67" s="33">
        <v>1300</v>
      </c>
      <c r="D67" s="33">
        <v>1490</v>
      </c>
      <c r="E67" s="33">
        <v>1466</v>
      </c>
      <c r="F67" s="33">
        <v>1489</v>
      </c>
      <c r="G67" s="33">
        <v>1468</v>
      </c>
      <c r="H67" s="33">
        <v>1468</v>
      </c>
      <c r="I67" s="33">
        <v>1440</v>
      </c>
      <c r="J67" s="33">
        <v>1443</v>
      </c>
      <c r="K67" s="33">
        <v>1470</v>
      </c>
      <c r="L67" s="33">
        <v>1503</v>
      </c>
      <c r="M67" s="33">
        <v>1491</v>
      </c>
      <c r="N67" s="33">
        <v>1492</v>
      </c>
      <c r="O67" s="33">
        <v>1442</v>
      </c>
      <c r="P67" s="181">
        <v>1407</v>
      </c>
      <c r="Q67" s="181">
        <v>1466</v>
      </c>
      <c r="R67" s="34">
        <v>1389</v>
      </c>
      <c r="S67" s="34">
        <v>1344</v>
      </c>
      <c r="T67" s="34">
        <v>1306</v>
      </c>
      <c r="U67" s="34">
        <v>1295</v>
      </c>
      <c r="V67" s="34">
        <v>1250</v>
      </c>
      <c r="W67" s="34">
        <v>1221</v>
      </c>
      <c r="X67" s="34">
        <v>1135</v>
      </c>
      <c r="Y67" s="35"/>
      <c r="Z67" s="35"/>
    </row>
    <row r="68" spans="1:27">
      <c r="A68" s="32">
        <v>2</v>
      </c>
      <c r="B68" s="32" t="s">
        <v>52</v>
      </c>
      <c r="C68" s="36">
        <v>70</v>
      </c>
      <c r="D68" s="36">
        <v>50</v>
      </c>
      <c r="E68" s="36">
        <v>37</v>
      </c>
      <c r="F68" s="36">
        <v>42</v>
      </c>
      <c r="G68" s="36">
        <v>58</v>
      </c>
      <c r="H68" s="36">
        <v>50</v>
      </c>
      <c r="I68" s="36">
        <v>49</v>
      </c>
      <c r="J68" s="36">
        <v>60</v>
      </c>
      <c r="K68" s="36">
        <v>48</v>
      </c>
      <c r="L68" s="36">
        <v>59</v>
      </c>
      <c r="M68" s="36">
        <v>54</v>
      </c>
      <c r="N68" s="36">
        <v>63</v>
      </c>
      <c r="O68" s="36">
        <v>69</v>
      </c>
      <c r="P68" s="181">
        <v>65</v>
      </c>
      <c r="Q68" s="181">
        <v>37</v>
      </c>
      <c r="R68" s="34">
        <v>49</v>
      </c>
      <c r="S68" s="34">
        <v>62</v>
      </c>
      <c r="T68" s="34">
        <v>66</v>
      </c>
      <c r="U68" s="34">
        <v>23</v>
      </c>
      <c r="V68" s="34">
        <v>32</v>
      </c>
      <c r="W68" s="34">
        <v>58</v>
      </c>
      <c r="X68" s="34">
        <v>45</v>
      </c>
      <c r="Y68" s="35"/>
      <c r="Z68" s="35"/>
    </row>
    <row r="69" spans="1:27">
      <c r="A69" s="32">
        <v>3</v>
      </c>
      <c r="B69" s="32" t="s">
        <v>53</v>
      </c>
      <c r="C69" s="36">
        <v>10</v>
      </c>
      <c r="D69" s="36">
        <v>1</v>
      </c>
      <c r="E69" s="36">
        <v>1</v>
      </c>
      <c r="F69" s="36">
        <v>6</v>
      </c>
      <c r="G69" s="36">
        <v>0</v>
      </c>
      <c r="H69" s="36">
        <v>0</v>
      </c>
      <c r="I69" s="36">
        <v>1</v>
      </c>
      <c r="J69" s="36">
        <v>8</v>
      </c>
      <c r="K69" s="36">
        <v>0</v>
      </c>
      <c r="L69" s="36">
        <v>7</v>
      </c>
      <c r="M69" s="36">
        <v>4</v>
      </c>
      <c r="N69" s="36">
        <v>1</v>
      </c>
      <c r="O69" s="36">
        <v>3</v>
      </c>
      <c r="P69" s="181">
        <v>1</v>
      </c>
      <c r="Q69" s="181">
        <v>1</v>
      </c>
      <c r="R69" s="34">
        <v>4</v>
      </c>
      <c r="S69" s="34">
        <v>5</v>
      </c>
      <c r="T69" s="34">
        <v>2</v>
      </c>
      <c r="U69" s="34">
        <v>0</v>
      </c>
      <c r="V69" s="34">
        <v>1</v>
      </c>
      <c r="W69" s="34">
        <v>5</v>
      </c>
      <c r="X69" s="34">
        <v>1</v>
      </c>
      <c r="Y69" s="35"/>
      <c r="Z69" s="35"/>
    </row>
    <row r="70" spans="1:27">
      <c r="A70" s="32">
        <v>4</v>
      </c>
      <c r="B70" s="32" t="s">
        <v>54</v>
      </c>
      <c r="C70" s="36">
        <v>35</v>
      </c>
      <c r="D70" s="36">
        <v>75</v>
      </c>
      <c r="E70" s="36">
        <v>12</v>
      </c>
      <c r="F70" s="36">
        <v>74</v>
      </c>
      <c r="G70" s="36">
        <v>41</v>
      </c>
      <c r="H70" s="36">
        <v>78</v>
      </c>
      <c r="I70" s="36">
        <v>47</v>
      </c>
      <c r="J70" s="36">
        <v>41</v>
      </c>
      <c r="K70" s="36">
        <v>15</v>
      </c>
      <c r="L70" s="36">
        <v>78</v>
      </c>
      <c r="M70" s="36">
        <v>57</v>
      </c>
      <c r="N70" s="36">
        <v>94</v>
      </c>
      <c r="O70" s="36">
        <v>81</v>
      </c>
      <c r="P70" s="181">
        <v>56</v>
      </c>
      <c r="Q70" s="181">
        <v>12</v>
      </c>
      <c r="R70" s="34">
        <v>92</v>
      </c>
      <c r="S70" s="34">
        <v>104</v>
      </c>
      <c r="T70" s="34">
        <v>73</v>
      </c>
      <c r="U70" s="34">
        <v>68</v>
      </c>
      <c r="V70" s="34">
        <v>49</v>
      </c>
      <c r="W70" s="34">
        <v>147</v>
      </c>
      <c r="X70" s="34">
        <v>78</v>
      </c>
      <c r="Y70" s="35"/>
      <c r="Z70" s="35"/>
    </row>
    <row r="71" spans="1:27">
      <c r="A71" s="32">
        <v>5</v>
      </c>
      <c r="B71" s="32" t="s">
        <v>55</v>
      </c>
      <c r="C71" s="36">
        <v>1250</v>
      </c>
      <c r="D71" s="36">
        <v>1459</v>
      </c>
      <c r="E71" s="36">
        <v>1479</v>
      </c>
      <c r="F71" s="36">
        <v>1463</v>
      </c>
      <c r="G71" s="36">
        <v>1461</v>
      </c>
      <c r="H71" s="36">
        <v>1440</v>
      </c>
      <c r="I71" s="36">
        <v>1436</v>
      </c>
      <c r="J71" s="36">
        <v>1464</v>
      </c>
      <c r="K71" s="36">
        <v>1496</v>
      </c>
      <c r="L71" s="36">
        <v>1482</v>
      </c>
      <c r="M71" s="36">
        <v>1485</v>
      </c>
      <c r="N71" s="36">
        <v>1435</v>
      </c>
      <c r="O71" s="36">
        <v>1399</v>
      </c>
      <c r="P71" s="181">
        <v>1380</v>
      </c>
      <c r="Q71" s="181">
        <v>1479</v>
      </c>
      <c r="R71" s="34">
        <v>1334</v>
      </c>
      <c r="S71" s="34">
        <v>1295</v>
      </c>
      <c r="T71" s="34">
        <v>1283</v>
      </c>
      <c r="U71" s="34">
        <v>1237</v>
      </c>
      <c r="V71" s="34">
        <v>1201</v>
      </c>
      <c r="W71" s="34">
        <v>1124</v>
      </c>
      <c r="X71" s="34">
        <v>1087</v>
      </c>
      <c r="Y71" s="35"/>
      <c r="Z71" s="35"/>
    </row>
    <row r="72" spans="1:27">
      <c r="A72" s="32">
        <v>6</v>
      </c>
      <c r="B72" s="32" t="s">
        <v>56</v>
      </c>
      <c r="C72" s="36">
        <v>50</v>
      </c>
      <c r="D72" s="36">
        <v>29</v>
      </c>
      <c r="E72" s="36">
        <v>29</v>
      </c>
      <c r="F72" s="36">
        <v>30</v>
      </c>
      <c r="G72" s="36">
        <v>30</v>
      </c>
      <c r="H72" s="36">
        <v>30</v>
      </c>
      <c r="I72" s="36">
        <v>30</v>
      </c>
      <c r="J72" s="36">
        <v>29</v>
      </c>
      <c r="K72" s="36">
        <v>31</v>
      </c>
      <c r="L72" s="36">
        <v>32</v>
      </c>
      <c r="M72" s="36">
        <v>32</v>
      </c>
      <c r="N72" s="36">
        <v>32</v>
      </c>
      <c r="O72" s="36">
        <v>29</v>
      </c>
      <c r="P72" s="181">
        <v>29</v>
      </c>
      <c r="Q72" s="181">
        <v>29</v>
      </c>
      <c r="R72" s="34">
        <v>31</v>
      </c>
      <c r="S72" s="34">
        <v>30</v>
      </c>
      <c r="T72" s="34">
        <v>30</v>
      </c>
      <c r="U72" s="34">
        <v>29</v>
      </c>
      <c r="V72" s="34">
        <v>29</v>
      </c>
      <c r="W72" s="34">
        <v>27</v>
      </c>
      <c r="X72" s="34">
        <v>28</v>
      </c>
      <c r="Y72" s="35"/>
      <c r="Z72" s="35"/>
    </row>
    <row r="73" spans="1:27" ht="25.5">
      <c r="A73" s="37">
        <v>7</v>
      </c>
      <c r="B73" s="37" t="s">
        <v>57</v>
      </c>
      <c r="C73" s="24">
        <v>43328</v>
      </c>
      <c r="D73" s="24">
        <v>43404</v>
      </c>
      <c r="E73" s="24">
        <v>43410</v>
      </c>
      <c r="F73" s="24">
        <v>43479</v>
      </c>
      <c r="G73" s="24">
        <v>43519</v>
      </c>
      <c r="H73" s="24">
        <v>43519</v>
      </c>
      <c r="I73" s="24">
        <v>43535</v>
      </c>
      <c r="J73" s="24">
        <v>43544</v>
      </c>
      <c r="K73" s="24">
        <v>43565</v>
      </c>
      <c r="L73" s="24">
        <v>43629</v>
      </c>
      <c r="M73" s="24">
        <v>43656</v>
      </c>
      <c r="N73" s="24">
        <v>43700</v>
      </c>
      <c r="O73" s="24">
        <v>43750</v>
      </c>
      <c r="P73" s="182">
        <v>43804</v>
      </c>
      <c r="Q73" s="182">
        <v>43804</v>
      </c>
      <c r="R73" s="182">
        <v>43879</v>
      </c>
      <c r="S73" s="39">
        <v>43915</v>
      </c>
      <c r="T73" s="39">
        <v>43954</v>
      </c>
      <c r="U73" s="39">
        <v>43955</v>
      </c>
      <c r="V73" s="39">
        <v>43999</v>
      </c>
      <c r="W73" s="39">
        <v>44034</v>
      </c>
      <c r="X73" s="39">
        <v>44064</v>
      </c>
      <c r="Y73" s="39"/>
      <c r="Z73" s="39"/>
    </row>
    <row r="74" spans="1:27" ht="25.5">
      <c r="A74" s="32">
        <v>8</v>
      </c>
      <c r="B74" s="37" t="s">
        <v>65</v>
      </c>
      <c r="C74" s="24">
        <v>43318</v>
      </c>
      <c r="D74" s="24">
        <v>43264</v>
      </c>
      <c r="E74" s="24">
        <v>43298</v>
      </c>
      <c r="F74" s="24">
        <v>43332</v>
      </c>
      <c r="G74" s="24">
        <v>43332</v>
      </c>
      <c r="H74" s="24">
        <v>43383</v>
      </c>
      <c r="I74" s="24">
        <v>43383</v>
      </c>
      <c r="J74" s="24">
        <v>43383</v>
      </c>
      <c r="K74" s="24">
        <v>43412</v>
      </c>
      <c r="L74" s="24">
        <v>43516</v>
      </c>
      <c r="M74" s="24">
        <v>43516</v>
      </c>
      <c r="N74" s="24">
        <v>43537</v>
      </c>
      <c r="O74" s="24">
        <v>43550</v>
      </c>
      <c r="P74" s="182">
        <v>43550</v>
      </c>
      <c r="Q74" s="182">
        <v>43550</v>
      </c>
      <c r="R74" s="182">
        <v>43550</v>
      </c>
      <c r="S74" s="39">
        <v>43650</v>
      </c>
      <c r="T74" s="39">
        <v>43650</v>
      </c>
      <c r="U74" s="39">
        <v>43953</v>
      </c>
      <c r="V74" s="39">
        <v>44000</v>
      </c>
      <c r="W74" s="39">
        <v>44027</v>
      </c>
      <c r="X74" s="39">
        <v>44057</v>
      </c>
      <c r="Y74" s="39"/>
      <c r="Z74" s="39"/>
    </row>
    <row r="75" spans="1:27">
      <c r="A75" s="32">
        <v>9</v>
      </c>
      <c r="B75" s="37" t="s">
        <v>60</v>
      </c>
      <c r="C75" s="24">
        <v>43279</v>
      </c>
      <c r="D75" s="24">
        <v>43166</v>
      </c>
      <c r="E75" s="24">
        <v>43291</v>
      </c>
      <c r="F75" s="24">
        <v>43336</v>
      </c>
      <c r="G75" s="24">
        <v>43367</v>
      </c>
      <c r="H75" s="24">
        <v>43392</v>
      </c>
      <c r="I75" s="24">
        <v>43410</v>
      </c>
      <c r="J75" s="24">
        <v>43484</v>
      </c>
      <c r="K75" s="24">
        <v>43496</v>
      </c>
      <c r="L75" s="24">
        <v>43557</v>
      </c>
      <c r="M75" s="24">
        <v>43598</v>
      </c>
      <c r="N75" s="24">
        <v>43649</v>
      </c>
      <c r="O75" s="24">
        <v>43654</v>
      </c>
      <c r="P75" s="182">
        <v>43678</v>
      </c>
      <c r="Q75" s="182">
        <v>43713</v>
      </c>
      <c r="R75" s="182">
        <v>44150</v>
      </c>
      <c r="S75" s="39">
        <v>43874</v>
      </c>
      <c r="T75" s="39">
        <v>43934</v>
      </c>
      <c r="U75" s="39">
        <v>43958</v>
      </c>
      <c r="V75" s="39">
        <v>43965</v>
      </c>
      <c r="W75" s="39">
        <v>43997</v>
      </c>
      <c r="X75" s="39">
        <v>44035</v>
      </c>
      <c r="Y75" s="39"/>
      <c r="Z75" s="39"/>
      <c r="AA75" s="168"/>
    </row>
    <row r="76" spans="1:27">
      <c r="A76" s="32">
        <v>10</v>
      </c>
      <c r="B76" s="32" t="s">
        <v>33</v>
      </c>
      <c r="C76" s="36">
        <v>25</v>
      </c>
      <c r="D76" s="36">
        <v>33</v>
      </c>
      <c r="E76" s="36">
        <v>3</v>
      </c>
      <c r="F76" s="36">
        <v>24</v>
      </c>
      <c r="G76" s="36">
        <v>14</v>
      </c>
      <c r="H76" s="36">
        <v>27</v>
      </c>
      <c r="I76" s="36">
        <v>16</v>
      </c>
      <c r="J76" s="36">
        <v>25</v>
      </c>
      <c r="K76" s="36">
        <v>20</v>
      </c>
      <c r="L76" s="36">
        <v>6</v>
      </c>
      <c r="M76" s="36">
        <v>33</v>
      </c>
      <c r="N76" s="36">
        <v>26</v>
      </c>
      <c r="O76" s="36">
        <v>34</v>
      </c>
      <c r="P76" s="181">
        <v>27</v>
      </c>
      <c r="Q76" s="181">
        <v>14</v>
      </c>
      <c r="R76" s="181">
        <v>29</v>
      </c>
      <c r="S76" s="34">
        <v>40</v>
      </c>
      <c r="T76" s="34">
        <v>35</v>
      </c>
      <c r="U76" s="34">
        <v>0</v>
      </c>
      <c r="V76" s="34">
        <v>17</v>
      </c>
      <c r="W76" s="34">
        <v>15</v>
      </c>
      <c r="X76" s="34">
        <v>27</v>
      </c>
      <c r="Y76" s="35"/>
      <c r="Z76" s="35"/>
    </row>
    <row r="77" spans="1:27">
      <c r="A77" s="32">
        <v>11</v>
      </c>
      <c r="B77" s="32" t="s">
        <v>34</v>
      </c>
      <c r="C77" s="36">
        <v>14</v>
      </c>
      <c r="D77" s="36">
        <v>22</v>
      </c>
      <c r="E77" s="36">
        <v>2</v>
      </c>
      <c r="F77" s="36">
        <v>21</v>
      </c>
      <c r="G77" s="36">
        <v>11</v>
      </c>
      <c r="H77" s="36">
        <v>18</v>
      </c>
      <c r="I77" s="36">
        <v>10</v>
      </c>
      <c r="J77" s="36">
        <v>17</v>
      </c>
      <c r="K77" s="36">
        <v>14</v>
      </c>
      <c r="L77" s="36">
        <v>6</v>
      </c>
      <c r="M77" s="36">
        <v>29</v>
      </c>
      <c r="N77" s="36">
        <v>19</v>
      </c>
      <c r="O77" s="36">
        <v>25</v>
      </c>
      <c r="P77" s="181">
        <v>17</v>
      </c>
      <c r="Q77" s="181">
        <v>14</v>
      </c>
      <c r="R77" s="181">
        <v>24</v>
      </c>
      <c r="S77" s="34">
        <v>33</v>
      </c>
      <c r="T77" s="34">
        <v>21</v>
      </c>
      <c r="U77" s="34">
        <v>0</v>
      </c>
      <c r="V77" s="34">
        <v>0</v>
      </c>
      <c r="W77" s="34">
        <v>0</v>
      </c>
      <c r="X77" s="34">
        <v>4</v>
      </c>
      <c r="Y77" s="35"/>
      <c r="Z77" s="35"/>
    </row>
    <row r="78" spans="1:27">
      <c r="A78" s="169">
        <v>12</v>
      </c>
      <c r="B78" s="169" t="s">
        <v>61</v>
      </c>
      <c r="C78" s="41">
        <v>35</v>
      </c>
      <c r="D78" s="41">
        <v>99</v>
      </c>
      <c r="E78" s="41">
        <v>69</v>
      </c>
      <c r="F78" s="41">
        <v>80</v>
      </c>
      <c r="G78" s="41">
        <v>81</v>
      </c>
      <c r="H78" s="41">
        <v>83</v>
      </c>
      <c r="I78" s="41">
        <v>87</v>
      </c>
      <c r="J78" s="41">
        <v>68</v>
      </c>
      <c r="K78" s="41">
        <v>91</v>
      </c>
      <c r="L78" s="41">
        <v>94</v>
      </c>
      <c r="M78" s="41">
        <v>85</v>
      </c>
      <c r="N78" s="41">
        <v>135</v>
      </c>
      <c r="O78" s="41">
        <v>109</v>
      </c>
      <c r="P78" s="41">
        <v>101</v>
      </c>
      <c r="Q78" s="41">
        <v>101</v>
      </c>
      <c r="R78" s="41">
        <v>113</v>
      </c>
      <c r="S78" s="42">
        <v>134</v>
      </c>
      <c r="T78" s="42">
        <v>132</v>
      </c>
      <c r="U78" s="42">
        <v>117</v>
      </c>
      <c r="V78" s="42">
        <v>126</v>
      </c>
      <c r="W78" s="42">
        <v>131</v>
      </c>
      <c r="X78" s="42">
        <v>176</v>
      </c>
      <c r="Y78" s="42"/>
      <c r="Z78" s="42"/>
    </row>
    <row r="79" spans="1:27">
      <c r="A79" s="169">
        <v>13</v>
      </c>
      <c r="B79" s="169" t="s">
        <v>62</v>
      </c>
      <c r="C79" s="41">
        <v>137</v>
      </c>
      <c r="D79" s="41">
        <v>73</v>
      </c>
      <c r="E79" s="41">
        <v>115</v>
      </c>
      <c r="F79" s="41">
        <v>142</v>
      </c>
      <c r="G79" s="41">
        <v>157</v>
      </c>
      <c r="H79" s="41">
        <v>109</v>
      </c>
      <c r="I79" s="41">
        <v>140</v>
      </c>
      <c r="J79" s="41">
        <v>114</v>
      </c>
      <c r="K79" s="41">
        <v>143</v>
      </c>
      <c r="L79" s="41">
        <v>128</v>
      </c>
      <c r="M79" s="41">
        <v>148</v>
      </c>
      <c r="N79" s="41">
        <v>83</v>
      </c>
      <c r="O79" s="41">
        <v>106</v>
      </c>
      <c r="P79" s="41">
        <v>69</v>
      </c>
      <c r="Q79" s="41">
        <v>77</v>
      </c>
      <c r="R79" s="41">
        <v>187</v>
      </c>
      <c r="S79" s="42">
        <v>156</v>
      </c>
      <c r="T79" s="42">
        <v>104</v>
      </c>
      <c r="U79" s="42">
        <v>44</v>
      </c>
      <c r="V79" s="42">
        <v>15</v>
      </c>
      <c r="W79" s="42">
        <v>3</v>
      </c>
      <c r="X79" s="42">
        <v>5</v>
      </c>
      <c r="Y79" s="42"/>
      <c r="Z79" s="42"/>
    </row>
    <row r="80" spans="1:27" ht="25.5">
      <c r="A80" s="176">
        <v>14</v>
      </c>
      <c r="B80" s="27" t="s">
        <v>35</v>
      </c>
      <c r="C80" s="43">
        <f t="shared" ref="C80:Z80" si="16">SUM(C81:C85)</f>
        <v>440</v>
      </c>
      <c r="D80" s="43">
        <f t="shared" si="16"/>
        <v>237</v>
      </c>
      <c r="E80" s="43">
        <f t="shared" si="16"/>
        <v>130</v>
      </c>
      <c r="F80" s="43">
        <f t="shared" si="16"/>
        <v>137</v>
      </c>
      <c r="G80" s="43">
        <f t="shared" si="16"/>
        <v>247</v>
      </c>
      <c r="H80" s="43">
        <f t="shared" si="16"/>
        <v>216</v>
      </c>
      <c r="I80" s="43">
        <f t="shared" si="16"/>
        <v>207</v>
      </c>
      <c r="J80" s="43">
        <f t="shared" si="16"/>
        <v>322</v>
      </c>
      <c r="K80" s="43">
        <f t="shared" si="16"/>
        <v>78</v>
      </c>
      <c r="L80" s="43">
        <f t="shared" si="16"/>
        <v>324</v>
      </c>
      <c r="M80" s="43">
        <f t="shared" si="16"/>
        <v>227</v>
      </c>
      <c r="N80" s="43">
        <f t="shared" si="16"/>
        <v>269</v>
      </c>
      <c r="O80" s="43">
        <f t="shared" si="16"/>
        <v>434</v>
      </c>
      <c r="P80" s="43">
        <f t="shared" si="16"/>
        <v>267</v>
      </c>
      <c r="Q80" s="43">
        <f t="shared" si="16"/>
        <v>252</v>
      </c>
      <c r="R80" s="43">
        <f t="shared" si="16"/>
        <v>391</v>
      </c>
      <c r="S80" s="43">
        <f t="shared" si="16"/>
        <v>561</v>
      </c>
      <c r="T80" s="43">
        <f t="shared" si="16"/>
        <v>519</v>
      </c>
      <c r="U80" s="43">
        <f t="shared" si="16"/>
        <v>537</v>
      </c>
      <c r="V80" s="43">
        <f t="shared" si="16"/>
        <v>410</v>
      </c>
      <c r="W80" s="43">
        <f t="shared" si="16"/>
        <v>568</v>
      </c>
      <c r="X80" s="43">
        <f t="shared" si="16"/>
        <v>463</v>
      </c>
      <c r="Y80" s="43">
        <f t="shared" si="16"/>
        <v>0</v>
      </c>
      <c r="Z80" s="43">
        <f t="shared" si="16"/>
        <v>0</v>
      </c>
    </row>
    <row r="81" spans="1:26">
      <c r="A81" s="32"/>
      <c r="B81" s="44" t="s">
        <v>36</v>
      </c>
      <c r="C81" s="36">
        <v>110</v>
      </c>
      <c r="D81" s="36">
        <v>34</v>
      </c>
      <c r="E81" s="36">
        <v>28</v>
      </c>
      <c r="F81" s="36">
        <v>22</v>
      </c>
      <c r="G81" s="36">
        <v>34</v>
      </c>
      <c r="H81" s="36">
        <v>58</v>
      </c>
      <c r="I81" s="36">
        <v>39</v>
      </c>
      <c r="J81" s="36">
        <v>80</v>
      </c>
      <c r="K81" s="36">
        <v>17</v>
      </c>
      <c r="L81" s="36">
        <v>92</v>
      </c>
      <c r="M81" s="36">
        <v>67</v>
      </c>
      <c r="N81" s="36">
        <v>79</v>
      </c>
      <c r="O81" s="36">
        <v>132</v>
      </c>
      <c r="P81" s="181">
        <v>67</v>
      </c>
      <c r="Q81" s="181">
        <v>79</v>
      </c>
      <c r="R81" s="181">
        <v>135</v>
      </c>
      <c r="S81" s="34">
        <v>86</v>
      </c>
      <c r="T81" s="34">
        <v>148</v>
      </c>
      <c r="U81" s="34">
        <v>165</v>
      </c>
      <c r="V81" s="34">
        <v>102</v>
      </c>
      <c r="W81" s="34">
        <v>109</v>
      </c>
      <c r="X81" s="34">
        <v>132</v>
      </c>
      <c r="Y81" s="35"/>
      <c r="Z81" s="35"/>
    </row>
    <row r="82" spans="1:26">
      <c r="A82" s="32"/>
      <c r="B82" s="44" t="s">
        <v>37</v>
      </c>
      <c r="C82" s="36">
        <v>110</v>
      </c>
      <c r="D82" s="36">
        <v>80</v>
      </c>
      <c r="E82" s="36">
        <v>67</v>
      </c>
      <c r="F82" s="36">
        <v>23</v>
      </c>
      <c r="G82" s="36">
        <v>70</v>
      </c>
      <c r="H82" s="36">
        <v>67</v>
      </c>
      <c r="I82" s="36">
        <v>59</v>
      </c>
      <c r="J82" s="36">
        <v>91</v>
      </c>
      <c r="K82" s="36">
        <v>31</v>
      </c>
      <c r="L82" s="36">
        <v>90</v>
      </c>
      <c r="M82" s="36">
        <v>55</v>
      </c>
      <c r="N82" s="36">
        <v>65</v>
      </c>
      <c r="O82" s="36">
        <v>93</v>
      </c>
      <c r="P82" s="181">
        <v>95</v>
      </c>
      <c r="Q82" s="181">
        <v>83</v>
      </c>
      <c r="R82" s="181">
        <v>149</v>
      </c>
      <c r="S82" s="34">
        <v>260</v>
      </c>
      <c r="T82" s="34">
        <v>240</v>
      </c>
      <c r="U82" s="34">
        <v>184</v>
      </c>
      <c r="V82" s="34">
        <v>160</v>
      </c>
      <c r="W82" s="34">
        <v>255</v>
      </c>
      <c r="X82" s="34">
        <v>206</v>
      </c>
      <c r="Y82" s="35"/>
      <c r="Z82" s="35"/>
    </row>
    <row r="83" spans="1:26">
      <c r="A83" s="32"/>
      <c r="B83" s="44" t="s">
        <v>38</v>
      </c>
      <c r="C83" s="36">
        <v>110</v>
      </c>
      <c r="D83" s="36">
        <v>32</v>
      </c>
      <c r="E83" s="36">
        <v>9</v>
      </c>
      <c r="F83" s="36">
        <v>43</v>
      </c>
      <c r="G83" s="36">
        <v>46</v>
      </c>
      <c r="H83" s="36">
        <v>71</v>
      </c>
      <c r="I83" s="36">
        <v>55</v>
      </c>
      <c r="J83" s="36">
        <v>59</v>
      </c>
      <c r="K83" s="36">
        <v>14</v>
      </c>
      <c r="L83" s="36">
        <v>78</v>
      </c>
      <c r="M83" s="36">
        <v>56</v>
      </c>
      <c r="N83" s="36">
        <v>88</v>
      </c>
      <c r="O83" s="36">
        <v>118</v>
      </c>
      <c r="P83" s="181">
        <v>102</v>
      </c>
      <c r="Q83" s="181">
        <v>90</v>
      </c>
      <c r="R83" s="181">
        <v>107</v>
      </c>
      <c r="S83" s="34">
        <v>215</v>
      </c>
      <c r="T83" s="34">
        <v>131</v>
      </c>
      <c r="U83" s="34">
        <v>188</v>
      </c>
      <c r="V83" s="34">
        <v>148</v>
      </c>
      <c r="W83" s="34">
        <v>204</v>
      </c>
      <c r="X83" s="34">
        <v>123</v>
      </c>
      <c r="Y83" s="35"/>
      <c r="Z83" s="35"/>
    </row>
    <row r="84" spans="1:26">
      <c r="A84" s="32"/>
      <c r="B84" s="44" t="s">
        <v>39</v>
      </c>
      <c r="C84" s="36">
        <v>110</v>
      </c>
      <c r="D84" s="36">
        <v>91</v>
      </c>
      <c r="E84" s="36">
        <v>26</v>
      </c>
      <c r="F84" s="36">
        <v>49</v>
      </c>
      <c r="G84" s="36">
        <v>97</v>
      </c>
      <c r="H84" s="36">
        <v>20</v>
      </c>
      <c r="I84" s="36">
        <v>54</v>
      </c>
      <c r="J84" s="36">
        <v>92</v>
      </c>
      <c r="K84" s="36">
        <v>16</v>
      </c>
      <c r="L84" s="36">
        <v>64</v>
      </c>
      <c r="M84" s="36">
        <v>49</v>
      </c>
      <c r="N84" s="36">
        <v>37</v>
      </c>
      <c r="O84" s="36">
        <v>91</v>
      </c>
      <c r="P84" s="181">
        <v>3</v>
      </c>
      <c r="Q84" s="181">
        <v>0</v>
      </c>
      <c r="R84" s="181">
        <v>0</v>
      </c>
      <c r="S84" s="34">
        <v>0</v>
      </c>
      <c r="T84" s="34">
        <v>0</v>
      </c>
      <c r="U84" s="34">
        <v>0</v>
      </c>
      <c r="V84" s="34">
        <v>0</v>
      </c>
      <c r="W84" s="34">
        <v>0</v>
      </c>
      <c r="X84" s="34">
        <v>2</v>
      </c>
      <c r="Y84" s="35"/>
      <c r="Z84" s="35"/>
    </row>
    <row r="85" spans="1:26" hidden="1">
      <c r="A85" s="32"/>
      <c r="B85" s="44" t="s">
        <v>40</v>
      </c>
      <c r="C85" s="45"/>
      <c r="D85" s="45"/>
      <c r="E85" s="45"/>
      <c r="F85" s="45"/>
      <c r="G85" s="45"/>
      <c r="H85" s="45"/>
      <c r="I85" s="45"/>
      <c r="J85" s="36"/>
      <c r="K85" s="36"/>
      <c r="L85" s="36"/>
      <c r="M85" s="36"/>
      <c r="N85" s="36"/>
      <c r="O85" s="36"/>
      <c r="P85" s="181"/>
      <c r="Q85" s="181"/>
      <c r="R85" s="181"/>
      <c r="S85" s="34"/>
      <c r="T85" s="34"/>
      <c r="U85" s="34"/>
      <c r="V85" s="34"/>
      <c r="W85" s="34"/>
      <c r="X85" s="34"/>
      <c r="Y85" s="35"/>
      <c r="Z85" s="35"/>
    </row>
    <row r="86" spans="1:26">
      <c r="A86" s="176">
        <v>15</v>
      </c>
      <c r="B86" s="27" t="s">
        <v>63</v>
      </c>
      <c r="C86" s="43">
        <f t="shared" ref="C86:Z86" si="17">SUM(C87:C89)</f>
        <v>15</v>
      </c>
      <c r="D86" s="43">
        <f t="shared" si="17"/>
        <v>24</v>
      </c>
      <c r="E86" s="43">
        <f t="shared" si="17"/>
        <v>15</v>
      </c>
      <c r="F86" s="43">
        <f t="shared" si="17"/>
        <v>37</v>
      </c>
      <c r="G86" s="43">
        <f t="shared" si="17"/>
        <v>70</v>
      </c>
      <c r="H86" s="43">
        <f t="shared" si="17"/>
        <v>45</v>
      </c>
      <c r="I86" s="43">
        <f t="shared" si="17"/>
        <v>45</v>
      </c>
      <c r="J86" s="43">
        <f t="shared" si="17"/>
        <v>82</v>
      </c>
      <c r="K86" s="43">
        <f t="shared" si="17"/>
        <v>37</v>
      </c>
      <c r="L86" s="43">
        <f t="shared" si="17"/>
        <v>48</v>
      </c>
      <c r="M86" s="43">
        <f t="shared" si="17"/>
        <v>41</v>
      </c>
      <c r="N86" s="43">
        <f t="shared" si="17"/>
        <v>75</v>
      </c>
      <c r="O86" s="43">
        <f t="shared" si="17"/>
        <v>65</v>
      </c>
      <c r="P86" s="43">
        <f t="shared" si="17"/>
        <v>30</v>
      </c>
      <c r="Q86" s="43">
        <f t="shared" si="17"/>
        <v>54</v>
      </c>
      <c r="R86" s="43">
        <f t="shared" si="17"/>
        <v>59</v>
      </c>
      <c r="S86" s="43">
        <f t="shared" si="17"/>
        <v>53</v>
      </c>
      <c r="T86" s="43">
        <f t="shared" si="17"/>
        <v>76</v>
      </c>
      <c r="U86" s="43">
        <f t="shared" si="17"/>
        <v>48</v>
      </c>
      <c r="V86" s="43">
        <f t="shared" si="17"/>
        <v>53</v>
      </c>
      <c r="W86" s="43">
        <f t="shared" si="17"/>
        <v>89</v>
      </c>
      <c r="X86" s="43">
        <f t="shared" si="17"/>
        <v>43</v>
      </c>
      <c r="Y86" s="43">
        <f t="shared" si="17"/>
        <v>0</v>
      </c>
      <c r="Z86" s="43">
        <f t="shared" si="17"/>
        <v>0</v>
      </c>
    </row>
    <row r="87" spans="1:26">
      <c r="A87" s="46"/>
      <c r="B87" s="47" t="s">
        <v>19</v>
      </c>
      <c r="C87" s="48">
        <v>15</v>
      </c>
      <c r="D87" s="48">
        <v>14</v>
      </c>
      <c r="E87" s="48">
        <v>2</v>
      </c>
      <c r="F87" s="48">
        <v>16</v>
      </c>
      <c r="G87" s="48">
        <v>44</v>
      </c>
      <c r="H87" s="48">
        <v>31</v>
      </c>
      <c r="I87" s="48">
        <v>32</v>
      </c>
      <c r="J87" s="48">
        <v>48</v>
      </c>
      <c r="K87" s="48">
        <v>24</v>
      </c>
      <c r="L87" s="48">
        <v>25</v>
      </c>
      <c r="M87" s="48">
        <v>21</v>
      </c>
      <c r="N87" s="48">
        <v>24</v>
      </c>
      <c r="O87" s="48">
        <v>22</v>
      </c>
      <c r="P87" s="183">
        <v>11</v>
      </c>
      <c r="Q87" s="183">
        <v>28</v>
      </c>
      <c r="R87" s="183">
        <v>25</v>
      </c>
      <c r="S87" s="49">
        <v>13</v>
      </c>
      <c r="T87" s="49">
        <v>45</v>
      </c>
      <c r="U87" s="49">
        <v>28</v>
      </c>
      <c r="V87" s="49">
        <v>24</v>
      </c>
      <c r="W87" s="49">
        <v>53</v>
      </c>
      <c r="X87" s="49">
        <v>30</v>
      </c>
      <c r="Y87" s="50"/>
      <c r="Z87" s="50"/>
    </row>
    <row r="88" spans="1:26">
      <c r="A88" s="32"/>
      <c r="B88" s="44" t="s">
        <v>20</v>
      </c>
      <c r="C88" s="36">
        <v>0</v>
      </c>
      <c r="D88" s="36">
        <v>10</v>
      </c>
      <c r="E88" s="36">
        <v>13</v>
      </c>
      <c r="F88" s="36">
        <v>21</v>
      </c>
      <c r="G88" s="36">
        <v>26</v>
      </c>
      <c r="H88" s="36">
        <v>14</v>
      </c>
      <c r="I88" s="36">
        <v>13</v>
      </c>
      <c r="J88" s="36">
        <v>34</v>
      </c>
      <c r="K88" s="36">
        <v>13</v>
      </c>
      <c r="L88" s="36">
        <v>23</v>
      </c>
      <c r="M88" s="36">
        <v>20</v>
      </c>
      <c r="N88" s="36">
        <v>51</v>
      </c>
      <c r="O88" s="36">
        <v>43</v>
      </c>
      <c r="P88" s="181">
        <v>19</v>
      </c>
      <c r="Q88" s="181">
        <v>26</v>
      </c>
      <c r="R88" s="181">
        <v>34</v>
      </c>
      <c r="S88" s="34">
        <v>40</v>
      </c>
      <c r="T88" s="34">
        <v>31</v>
      </c>
      <c r="U88" s="34">
        <v>20</v>
      </c>
      <c r="V88" s="34">
        <v>29</v>
      </c>
      <c r="W88" s="34">
        <v>36</v>
      </c>
      <c r="X88" s="34">
        <v>13</v>
      </c>
      <c r="Y88" s="35"/>
      <c r="Z88" s="35"/>
    </row>
    <row r="89" spans="1:26" hidden="1">
      <c r="A89" s="32"/>
      <c r="B89" s="44" t="s">
        <v>48</v>
      </c>
      <c r="C89" s="45"/>
      <c r="D89" s="45"/>
      <c r="E89" s="45"/>
      <c r="F89" s="45"/>
      <c r="G89" s="45"/>
      <c r="H89" s="45"/>
      <c r="I89" s="45"/>
      <c r="J89" s="36"/>
      <c r="K89" s="36"/>
      <c r="L89" s="36"/>
      <c r="M89" s="36"/>
      <c r="N89" s="36"/>
      <c r="O89" s="36"/>
      <c r="P89" s="34"/>
      <c r="Q89" s="34"/>
      <c r="R89" s="34"/>
      <c r="S89" s="34"/>
      <c r="T89" s="34"/>
      <c r="U89" s="34"/>
      <c r="V89" s="34"/>
      <c r="W89" s="34"/>
      <c r="X89" s="34"/>
      <c r="Y89" s="35"/>
      <c r="Z89" s="35"/>
    </row>
  </sheetData>
  <mergeCells count="9">
    <mergeCell ref="A12:B12"/>
    <mergeCell ref="A41:B41"/>
    <mergeCell ref="A66:B66"/>
    <mergeCell ref="A7:B7"/>
    <mergeCell ref="C7:Z8"/>
    <mergeCell ref="A8:B9"/>
    <mergeCell ref="Y9:Z9"/>
    <mergeCell ref="A10:B10"/>
    <mergeCell ref="C10:Z10"/>
  </mergeCells>
  <pageMargins left="0.78749999999999998" right="0.78749999999999998" top="1.0249999999999999" bottom="1.0249999999999999" header="0.78749999999999998" footer="0.78749999999999998"/>
  <pageSetup firstPageNumber="0" orientation="portrait" horizontalDpi="4294967294" verticalDpi="4294967294" r:id="rId1"/>
  <headerFooter>
    <oddHeader>&amp;C&amp;"Arial,Normal"&amp;10&amp;A</oddHeader>
    <oddFooter>&amp;C&amp;"Arial,Normal"&amp;10Página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6600"/>
  </sheetPr>
  <dimension ref="A1:AN54"/>
  <sheetViews>
    <sheetView zoomScale="98" zoomScaleNormal="98" zoomScalePageLayoutView="60" workbookViewId="0">
      <pane xSplit="16" ySplit="5" topLeftCell="AK6" activePane="bottomRight" state="frozen"/>
      <selection pane="topRight" activeCell="Q1" sqref="Q1"/>
      <selection pane="bottomLeft" activeCell="A6" sqref="A6"/>
      <selection pane="bottomRight" activeCell="AL40" sqref="AL40"/>
    </sheetView>
  </sheetViews>
  <sheetFormatPr baseColWidth="10" defaultColWidth="9.140625" defaultRowHeight="15"/>
  <cols>
    <col min="1" max="1" width="13.7109375"/>
    <col min="2" max="2" width="4.42578125"/>
    <col min="3" max="3" width="26.7109375"/>
    <col min="4" max="4" width="20.85546875" style="51"/>
    <col min="5" max="6" width="11"/>
    <col min="7" max="7" width="31.140625"/>
    <col min="8" max="8" width="4.28515625"/>
    <col min="9" max="9" width="4.42578125"/>
    <col min="10" max="10" width="5.140625"/>
    <col min="11" max="11" width="9" customWidth="1"/>
    <col min="12" max="13" width="4.5703125"/>
    <col min="14" max="14" width="5.28515625"/>
    <col min="15" max="15" width="4.5703125"/>
    <col min="16" max="16" width="5.5703125" bestFit="1" customWidth="1"/>
    <col min="17" max="18" width="10.42578125"/>
    <col min="19" max="19" width="11.42578125" bestFit="1" customWidth="1"/>
    <col min="20" max="20" width="10.5703125" bestFit="1" customWidth="1"/>
    <col min="21" max="1025" width="10.42578125"/>
  </cols>
  <sheetData>
    <row r="1" spans="1:40" ht="69.75" customHeight="1">
      <c r="A1" s="196" t="s">
        <v>66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</row>
    <row r="2" spans="1:40" ht="22.5" customHeight="1">
      <c r="A2" s="197" t="s">
        <v>67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</row>
    <row r="3" spans="1:40" ht="15.75" customHeight="1">
      <c r="A3" s="198" t="s">
        <v>22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</row>
    <row r="4" spans="1:40" ht="15" customHeight="1">
      <c r="A4" s="199" t="s">
        <v>23</v>
      </c>
      <c r="B4" s="199"/>
      <c r="C4" s="199"/>
      <c r="D4" s="199"/>
      <c r="E4" s="199"/>
      <c r="F4" s="199"/>
      <c r="G4" s="199"/>
      <c r="H4" s="200" t="s">
        <v>68</v>
      </c>
      <c r="I4" s="200"/>
      <c r="J4" s="200"/>
      <c r="K4" s="200"/>
      <c r="L4" s="200"/>
      <c r="M4" s="200"/>
      <c r="N4" s="200"/>
      <c r="O4" s="200"/>
      <c r="P4" s="200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</row>
    <row r="5" spans="1:40">
      <c r="A5" s="53" t="s">
        <v>69</v>
      </c>
      <c r="B5" s="54" t="s">
        <v>24</v>
      </c>
      <c r="C5" s="53" t="s">
        <v>70</v>
      </c>
      <c r="D5" s="53" t="s">
        <v>71</v>
      </c>
      <c r="E5" s="53" t="s">
        <v>72</v>
      </c>
      <c r="F5" s="53" t="s">
        <v>73</v>
      </c>
      <c r="G5" s="55" t="s">
        <v>74</v>
      </c>
      <c r="H5" s="205" t="s">
        <v>75</v>
      </c>
      <c r="I5" s="205"/>
      <c r="J5" s="206" t="s">
        <v>76</v>
      </c>
      <c r="K5" s="206"/>
      <c r="L5" s="206"/>
      <c r="M5" s="206"/>
      <c r="N5" s="206"/>
      <c r="O5" s="207" t="s">
        <v>77</v>
      </c>
      <c r="P5" s="207"/>
      <c r="Q5" s="56">
        <v>43374</v>
      </c>
      <c r="R5" s="56">
        <v>43405</v>
      </c>
      <c r="S5" s="56">
        <v>43435</v>
      </c>
      <c r="T5" s="56">
        <v>43466</v>
      </c>
      <c r="U5" s="56">
        <v>43497</v>
      </c>
      <c r="V5" s="56">
        <v>43525</v>
      </c>
      <c r="W5" s="56">
        <v>43556</v>
      </c>
      <c r="X5" s="56">
        <v>43586</v>
      </c>
      <c r="Y5" s="56">
        <v>43617</v>
      </c>
      <c r="Z5" s="56">
        <v>43653</v>
      </c>
      <c r="AA5" s="56">
        <v>43678</v>
      </c>
      <c r="AB5" s="56">
        <v>43709</v>
      </c>
      <c r="AC5" s="56">
        <v>43748</v>
      </c>
      <c r="AD5" s="56">
        <v>43780</v>
      </c>
      <c r="AE5" s="56">
        <v>43800</v>
      </c>
      <c r="AF5" s="56">
        <v>43831</v>
      </c>
      <c r="AG5" s="56">
        <v>43862</v>
      </c>
      <c r="AH5" s="56">
        <v>43891</v>
      </c>
      <c r="AI5" s="56">
        <v>43922</v>
      </c>
      <c r="AJ5" s="56">
        <v>43952</v>
      </c>
      <c r="AK5" s="56">
        <v>43983</v>
      </c>
      <c r="AL5" s="56">
        <v>44013</v>
      </c>
      <c r="AM5" s="56">
        <v>44044</v>
      </c>
      <c r="AN5" s="56">
        <v>44075</v>
      </c>
    </row>
    <row r="6" spans="1:40" ht="34.35" customHeight="1">
      <c r="A6" s="208" t="s">
        <v>78</v>
      </c>
      <c r="B6" s="209">
        <v>1</v>
      </c>
      <c r="C6" s="58" t="s">
        <v>79</v>
      </c>
      <c r="D6" s="59" t="s">
        <v>80</v>
      </c>
      <c r="E6" s="59" t="s">
        <v>81</v>
      </c>
      <c r="F6" s="60" t="s">
        <v>82</v>
      </c>
      <c r="G6" s="61" t="s">
        <v>83</v>
      </c>
      <c r="H6" s="62" t="s">
        <v>84</v>
      </c>
      <c r="I6" s="62">
        <f>N6</f>
        <v>80</v>
      </c>
      <c r="J6" s="63" t="s">
        <v>84</v>
      </c>
      <c r="K6" s="63">
        <f>K7+K8</f>
        <v>76</v>
      </c>
      <c r="L6" s="64" t="s">
        <v>85</v>
      </c>
      <c r="M6" s="63" t="s">
        <v>86</v>
      </c>
      <c r="N6" s="63">
        <f>N7+N8</f>
        <v>80</v>
      </c>
      <c r="O6" s="65" t="s">
        <v>86</v>
      </c>
      <c r="P6" s="65">
        <f>K6</f>
        <v>76</v>
      </c>
      <c r="Q6" s="66">
        <f t="shared" ref="Q6:AN6" si="0">SUM(Q7:Q8)</f>
        <v>97</v>
      </c>
      <c r="R6" s="66">
        <f t="shared" si="0"/>
        <v>63</v>
      </c>
      <c r="S6" s="66">
        <f t="shared" si="0"/>
        <v>47</v>
      </c>
      <c r="T6" s="66">
        <f t="shared" si="0"/>
        <v>59</v>
      </c>
      <c r="U6" s="66">
        <f t="shared" si="0"/>
        <v>75</v>
      </c>
      <c r="V6" s="66">
        <f t="shared" si="0"/>
        <v>76</v>
      </c>
      <c r="W6" s="66">
        <f t="shared" si="0"/>
        <v>59</v>
      </c>
      <c r="X6" s="66">
        <f t="shared" si="0"/>
        <v>96</v>
      </c>
      <c r="Y6" s="66">
        <f t="shared" si="0"/>
        <v>69</v>
      </c>
      <c r="Z6" s="66">
        <f t="shared" si="0"/>
        <v>88</v>
      </c>
      <c r="AA6" s="66">
        <f t="shared" si="0"/>
        <v>80</v>
      </c>
      <c r="AB6" s="66">
        <f t="shared" si="0"/>
        <v>85</v>
      </c>
      <c r="AC6" s="66">
        <f t="shared" si="0"/>
        <v>84</v>
      </c>
      <c r="AD6" s="66">
        <f t="shared" si="0"/>
        <v>78</v>
      </c>
      <c r="AE6" s="66">
        <f t="shared" si="0"/>
        <v>58</v>
      </c>
      <c r="AF6" s="66">
        <f t="shared" si="0"/>
        <v>79</v>
      </c>
      <c r="AG6" s="66">
        <f t="shared" si="0"/>
        <v>99</v>
      </c>
      <c r="AH6" s="66">
        <f t="shared" si="0"/>
        <v>94</v>
      </c>
      <c r="AI6" s="66">
        <f t="shared" si="0"/>
        <v>39</v>
      </c>
      <c r="AJ6" s="66">
        <f t="shared" si="0"/>
        <v>47</v>
      </c>
      <c r="AK6" s="66">
        <f t="shared" si="0"/>
        <v>80</v>
      </c>
      <c r="AL6" s="66">
        <f t="shared" si="0"/>
        <v>58</v>
      </c>
      <c r="AM6" s="66">
        <f t="shared" si="0"/>
        <v>0</v>
      </c>
      <c r="AN6" s="66">
        <f t="shared" si="0"/>
        <v>0</v>
      </c>
    </row>
    <row r="7" spans="1:40">
      <c r="A7" s="208"/>
      <c r="B7" s="209"/>
      <c r="C7" s="67" t="s">
        <v>87</v>
      </c>
      <c r="D7" s="68"/>
      <c r="E7" s="68"/>
      <c r="F7" s="69"/>
      <c r="G7" s="70"/>
      <c r="H7" s="62" t="s">
        <v>84</v>
      </c>
      <c r="I7" s="62">
        <f>N7</f>
        <v>69</v>
      </c>
      <c r="J7" s="63" t="s">
        <v>84</v>
      </c>
      <c r="K7" s="63">
        <v>66</v>
      </c>
      <c r="L7" s="64" t="s">
        <v>85</v>
      </c>
      <c r="M7" s="63" t="s">
        <v>86</v>
      </c>
      <c r="N7" s="63">
        <v>69</v>
      </c>
      <c r="O7" s="65" t="s">
        <v>86</v>
      </c>
      <c r="P7" s="65">
        <f>K7</f>
        <v>66</v>
      </c>
      <c r="Q7" s="71">
        <f>'2.Métricas'!C68+'2.Métricas'!C69</f>
        <v>80</v>
      </c>
      <c r="R7" s="71">
        <f>'2.Métricas'!D68+'2.Métricas'!D69</f>
        <v>51</v>
      </c>
      <c r="S7" s="71">
        <f>'2.Métricas'!E68+'2.Métricas'!E69</f>
        <v>38</v>
      </c>
      <c r="T7" s="71">
        <f>'2.Métricas'!F68+'2.Métricas'!F69</f>
        <v>48</v>
      </c>
      <c r="U7" s="71">
        <f>'2.Métricas'!G68+'2.Métricas'!G69</f>
        <v>58</v>
      </c>
      <c r="V7" s="71">
        <f>'2.Métricas'!H68+'2.Métricas'!H69</f>
        <v>50</v>
      </c>
      <c r="W7" s="71">
        <f>'2.Métricas'!I68+'2.Métricas'!I69</f>
        <v>50</v>
      </c>
      <c r="X7" s="71">
        <f>'2.Métricas'!J68+'2.Métricas'!J69</f>
        <v>68</v>
      </c>
      <c r="Y7" s="71">
        <f>'2.Métricas'!K68+'2.Métricas'!K69</f>
        <v>48</v>
      </c>
      <c r="Z7" s="71">
        <f>'2.Métricas'!L68+'2.Métricas'!L69</f>
        <v>66</v>
      </c>
      <c r="AA7" s="71">
        <f>'2.Métricas'!M68+'2.Métricas'!M69</f>
        <v>58</v>
      </c>
      <c r="AB7" s="71">
        <f>'2.Métricas'!N68+'2.Métricas'!N69</f>
        <v>64</v>
      </c>
      <c r="AC7" s="71">
        <f>'2.Métricas'!O68+'2.Métricas'!O69</f>
        <v>72</v>
      </c>
      <c r="AD7" s="71">
        <f>'2.Métricas'!P68+'2.Métricas'!P69</f>
        <v>66</v>
      </c>
      <c r="AE7" s="71">
        <f>'2.Métricas'!Q68+'2.Métricas'!Q69</f>
        <v>38</v>
      </c>
      <c r="AF7" s="71">
        <f>'2.Métricas'!R68+'2.Métricas'!R69</f>
        <v>53</v>
      </c>
      <c r="AG7" s="71">
        <f>'2.Métricas'!S68+'2.Métricas'!S69</f>
        <v>67</v>
      </c>
      <c r="AH7" s="71">
        <f>'2.Métricas'!T68+'2.Métricas'!T69</f>
        <v>68</v>
      </c>
      <c r="AI7" s="71">
        <f>'2.Métricas'!U68+'2.Métricas'!U69</f>
        <v>23</v>
      </c>
      <c r="AJ7" s="71">
        <f>'2.Métricas'!V68+'2.Métricas'!V69</f>
        <v>33</v>
      </c>
      <c r="AK7" s="71">
        <f>'2.Métricas'!W68+'2.Métricas'!W69</f>
        <v>63</v>
      </c>
      <c r="AL7" s="71">
        <f>'2.Métricas'!X68+'2.Métricas'!X69</f>
        <v>46</v>
      </c>
      <c r="AM7" s="71">
        <f>'2.Métricas'!Y68+'2.Métricas'!Y69</f>
        <v>0</v>
      </c>
      <c r="AN7" s="71">
        <f>'2.Métricas'!Z68+'2.Métricas'!Z69</f>
        <v>0</v>
      </c>
    </row>
    <row r="8" spans="1:40">
      <c r="A8" s="208"/>
      <c r="B8" s="209"/>
      <c r="C8" s="72" t="s">
        <v>88</v>
      </c>
      <c r="D8" s="68"/>
      <c r="E8" s="68"/>
      <c r="F8" s="69"/>
      <c r="G8" s="70"/>
      <c r="H8" s="62" t="s">
        <v>84</v>
      </c>
      <c r="I8" s="62">
        <f>N8</f>
        <v>11</v>
      </c>
      <c r="J8" s="63" t="s">
        <v>84</v>
      </c>
      <c r="K8" s="63">
        <v>10</v>
      </c>
      <c r="L8" s="64" t="s">
        <v>85</v>
      </c>
      <c r="M8" s="63" t="s">
        <v>86</v>
      </c>
      <c r="N8" s="63">
        <v>11</v>
      </c>
      <c r="O8" s="65" t="s">
        <v>86</v>
      </c>
      <c r="P8" s="65">
        <f>K8</f>
        <v>10</v>
      </c>
      <c r="Q8" s="73">
        <f>'2.Métricas'!C43+'2.Métricas'!C44</f>
        <v>17</v>
      </c>
      <c r="R8" s="73">
        <f>'2.Métricas'!D43+'2.Métricas'!D44</f>
        <v>12</v>
      </c>
      <c r="S8" s="73">
        <f>'2.Métricas'!E43+'2.Métricas'!E44</f>
        <v>9</v>
      </c>
      <c r="T8" s="73">
        <f>'2.Métricas'!F43+'2.Métricas'!F44</f>
        <v>11</v>
      </c>
      <c r="U8" s="73">
        <f>'2.Métricas'!G43+'2.Métricas'!G44</f>
        <v>17</v>
      </c>
      <c r="V8" s="73">
        <f>'2.Métricas'!H43+'2.Métricas'!H44</f>
        <v>26</v>
      </c>
      <c r="W8" s="73">
        <f>'2.Métricas'!I43+'2.Métricas'!I44</f>
        <v>9</v>
      </c>
      <c r="X8" s="73">
        <f>'2.Métricas'!J43+'2.Métricas'!J44</f>
        <v>28</v>
      </c>
      <c r="Y8" s="73">
        <f>'2.Métricas'!K43+'2.Métricas'!K44</f>
        <v>21</v>
      </c>
      <c r="Z8" s="73">
        <f>'2.Métricas'!L43+'2.Métricas'!L44</f>
        <v>22</v>
      </c>
      <c r="AA8" s="73">
        <f>'2.Métricas'!M43+'2.Métricas'!M44</f>
        <v>22</v>
      </c>
      <c r="AB8" s="73">
        <f>'2.Métricas'!N43+'2.Métricas'!N44</f>
        <v>21</v>
      </c>
      <c r="AC8" s="73">
        <f>'2.Métricas'!O43+'2.Métricas'!O44</f>
        <v>12</v>
      </c>
      <c r="AD8" s="73">
        <f>'2.Métricas'!P43+'2.Métricas'!P44</f>
        <v>12</v>
      </c>
      <c r="AE8" s="73">
        <f>'2.Métricas'!Q43+'2.Métricas'!Q44</f>
        <v>20</v>
      </c>
      <c r="AF8" s="73">
        <f>'2.Métricas'!R43+'2.Métricas'!R44</f>
        <v>26</v>
      </c>
      <c r="AG8" s="73">
        <f>'2.Métricas'!S43+'2.Métricas'!S44</f>
        <v>32</v>
      </c>
      <c r="AH8" s="73">
        <f>'2.Métricas'!T43+'2.Métricas'!T44</f>
        <v>26</v>
      </c>
      <c r="AI8" s="73">
        <f>'2.Métricas'!U43+'2.Métricas'!U44</f>
        <v>16</v>
      </c>
      <c r="AJ8" s="73">
        <f>'2.Métricas'!V43+'2.Métricas'!V44</f>
        <v>14</v>
      </c>
      <c r="AK8" s="73">
        <f>'2.Métricas'!W43+'2.Métricas'!W44</f>
        <v>17</v>
      </c>
      <c r="AL8" s="73">
        <f>'2.Métricas'!X43+'2.Métricas'!X44</f>
        <v>12</v>
      </c>
      <c r="AM8" s="73">
        <f>'2.Métricas'!Y43+'2.Métricas'!Y44</f>
        <v>0</v>
      </c>
      <c r="AN8" s="73">
        <f>'2.Métricas'!Z43+'2.Métricas'!Z44</f>
        <v>0</v>
      </c>
    </row>
    <row r="9" spans="1:40" ht="33.75">
      <c r="A9" s="208"/>
      <c r="B9" s="209">
        <v>2</v>
      </c>
      <c r="C9" s="58" t="s">
        <v>89</v>
      </c>
      <c r="D9" s="59" t="s">
        <v>90</v>
      </c>
      <c r="E9" s="59" t="s">
        <v>81</v>
      </c>
      <c r="F9" s="60" t="s">
        <v>82</v>
      </c>
      <c r="G9" s="61" t="s">
        <v>83</v>
      </c>
      <c r="H9" s="74" t="s">
        <v>91</v>
      </c>
      <c r="I9" s="74">
        <f>J9</f>
        <v>89</v>
      </c>
      <c r="J9" s="75">
        <f>J10+J11</f>
        <v>89</v>
      </c>
      <c r="K9" s="75" t="s">
        <v>92</v>
      </c>
      <c r="L9" s="75" t="s">
        <v>85</v>
      </c>
      <c r="M9" s="75" t="s">
        <v>91</v>
      </c>
      <c r="N9" s="75">
        <f>N10+N11</f>
        <v>94</v>
      </c>
      <c r="O9" s="76" t="s">
        <v>92</v>
      </c>
      <c r="P9" s="76">
        <f>N9</f>
        <v>94</v>
      </c>
      <c r="Q9" s="77">
        <f t="shared" ref="Q9:AN9" si="1">SUM(Q10:Q11)</f>
        <v>42</v>
      </c>
      <c r="R9" s="77">
        <f t="shared" si="1"/>
        <v>79</v>
      </c>
      <c r="S9" s="77">
        <f t="shared" si="1"/>
        <v>23</v>
      </c>
      <c r="T9" s="77">
        <f t="shared" si="1"/>
        <v>77</v>
      </c>
      <c r="U9" s="77">
        <f t="shared" si="1"/>
        <v>41</v>
      </c>
      <c r="V9" s="77">
        <f t="shared" si="1"/>
        <v>84</v>
      </c>
      <c r="W9" s="77">
        <f t="shared" si="1"/>
        <v>55</v>
      </c>
      <c r="X9" s="77">
        <f t="shared" si="1"/>
        <v>48</v>
      </c>
      <c r="Y9" s="77">
        <f t="shared" si="1"/>
        <v>35</v>
      </c>
      <c r="Z9" s="77">
        <f t="shared" si="1"/>
        <v>84</v>
      </c>
      <c r="AA9" s="77">
        <f t="shared" si="1"/>
        <v>65</v>
      </c>
      <c r="AB9" s="77">
        <f t="shared" si="1"/>
        <v>107</v>
      </c>
      <c r="AC9" s="77">
        <f t="shared" si="1"/>
        <v>93</v>
      </c>
      <c r="AD9" s="77">
        <f t="shared" si="1"/>
        <v>61</v>
      </c>
      <c r="AE9" s="77">
        <f t="shared" si="1"/>
        <v>18</v>
      </c>
      <c r="AF9" s="77">
        <f t="shared" si="1"/>
        <v>100</v>
      </c>
      <c r="AG9" s="77">
        <f t="shared" si="1"/>
        <v>120</v>
      </c>
      <c r="AH9" s="77">
        <f t="shared" si="1"/>
        <v>86</v>
      </c>
      <c r="AI9" s="77">
        <f t="shared" si="1"/>
        <v>73</v>
      </c>
      <c r="AJ9" s="77">
        <f t="shared" si="1"/>
        <v>54</v>
      </c>
      <c r="AK9" s="77">
        <f t="shared" si="1"/>
        <v>154</v>
      </c>
      <c r="AL9" s="77">
        <f t="shared" si="1"/>
        <v>86</v>
      </c>
      <c r="AM9" s="77">
        <f t="shared" si="1"/>
        <v>0</v>
      </c>
      <c r="AN9" s="77">
        <f t="shared" si="1"/>
        <v>0</v>
      </c>
    </row>
    <row r="10" spans="1:40">
      <c r="A10" s="208"/>
      <c r="B10" s="209"/>
      <c r="C10" s="67" t="s">
        <v>87</v>
      </c>
      <c r="D10" s="68"/>
      <c r="E10" s="68"/>
      <c r="F10" s="69"/>
      <c r="G10" s="78"/>
      <c r="H10" s="74" t="s">
        <v>91</v>
      </c>
      <c r="I10" s="74">
        <f>J10</f>
        <v>66</v>
      </c>
      <c r="J10" s="75">
        <v>66</v>
      </c>
      <c r="K10" s="75" t="s">
        <v>92</v>
      </c>
      <c r="L10" s="75" t="s">
        <v>85</v>
      </c>
      <c r="M10" s="75" t="s">
        <v>91</v>
      </c>
      <c r="N10" s="75">
        <v>70</v>
      </c>
      <c r="O10" s="76" t="s">
        <v>92</v>
      </c>
      <c r="P10" s="76">
        <f>N10</f>
        <v>70</v>
      </c>
      <c r="Q10" s="79">
        <f>'2.Métricas'!C70</f>
        <v>35</v>
      </c>
      <c r="R10" s="79">
        <f>'2.Métricas'!D70</f>
        <v>75</v>
      </c>
      <c r="S10" s="79">
        <f>'2.Métricas'!E70</f>
        <v>12</v>
      </c>
      <c r="T10" s="79">
        <f>'2.Métricas'!F70</f>
        <v>74</v>
      </c>
      <c r="U10" s="79">
        <f>'2.Métricas'!G70</f>
        <v>41</v>
      </c>
      <c r="V10" s="79">
        <f>'2.Métricas'!H70</f>
        <v>78</v>
      </c>
      <c r="W10" s="79">
        <f>'2.Métricas'!I70</f>
        <v>47</v>
      </c>
      <c r="X10" s="79">
        <f>'2.Métricas'!J70</f>
        <v>41</v>
      </c>
      <c r="Y10" s="79">
        <f>'2.Métricas'!K70</f>
        <v>15</v>
      </c>
      <c r="Z10" s="79">
        <f>'2.Métricas'!L70</f>
        <v>78</v>
      </c>
      <c r="AA10" s="79">
        <f>'2.Métricas'!M70</f>
        <v>57</v>
      </c>
      <c r="AB10" s="79">
        <f>'2.Métricas'!N70</f>
        <v>94</v>
      </c>
      <c r="AC10" s="79">
        <f>'2.Métricas'!O70</f>
        <v>81</v>
      </c>
      <c r="AD10" s="79">
        <f>'2.Métricas'!P70</f>
        <v>56</v>
      </c>
      <c r="AE10" s="79">
        <f>'2.Métricas'!Q70</f>
        <v>12</v>
      </c>
      <c r="AF10" s="79">
        <f>'2.Métricas'!R70</f>
        <v>92</v>
      </c>
      <c r="AG10" s="79">
        <f>'2.Métricas'!S70</f>
        <v>104</v>
      </c>
      <c r="AH10" s="79">
        <f>'2.Métricas'!T70</f>
        <v>73</v>
      </c>
      <c r="AI10" s="79">
        <f>'2.Métricas'!U70</f>
        <v>68</v>
      </c>
      <c r="AJ10" s="79">
        <f>'2.Métricas'!V70</f>
        <v>49</v>
      </c>
      <c r="AK10" s="79">
        <f>'2.Métricas'!W70</f>
        <v>147</v>
      </c>
      <c r="AL10" s="79">
        <f>'2.Métricas'!X70</f>
        <v>78</v>
      </c>
      <c r="AM10" s="79">
        <f>'2.Métricas'!Y70</f>
        <v>0</v>
      </c>
      <c r="AN10" s="79">
        <f>'2.Métricas'!Z70</f>
        <v>0</v>
      </c>
    </row>
    <row r="11" spans="1:40">
      <c r="A11" s="208"/>
      <c r="B11" s="209"/>
      <c r="C11" s="72" t="s">
        <v>88</v>
      </c>
      <c r="D11" s="68"/>
      <c r="E11" s="68"/>
      <c r="F11" s="69"/>
      <c r="G11" s="78"/>
      <c r="H11" s="74" t="s">
        <v>91</v>
      </c>
      <c r="I11" s="74">
        <f>J11</f>
        <v>23</v>
      </c>
      <c r="J11" s="75">
        <v>23</v>
      </c>
      <c r="K11" s="75" t="s">
        <v>92</v>
      </c>
      <c r="L11" s="75" t="s">
        <v>85</v>
      </c>
      <c r="M11" s="75" t="s">
        <v>91</v>
      </c>
      <c r="N11" s="75">
        <v>24</v>
      </c>
      <c r="O11" s="76" t="s">
        <v>92</v>
      </c>
      <c r="P11" s="76">
        <f>N11</f>
        <v>24</v>
      </c>
      <c r="Q11" s="79">
        <f>'2.Métricas'!C45</f>
        <v>7</v>
      </c>
      <c r="R11" s="79">
        <f>'2.Métricas'!D45</f>
        <v>4</v>
      </c>
      <c r="S11" s="79">
        <f>'2.Métricas'!E45</f>
        <v>11</v>
      </c>
      <c r="T11" s="79">
        <f>'2.Métricas'!F45</f>
        <v>3</v>
      </c>
      <c r="U11" s="79">
        <f>'2.Métricas'!G45</f>
        <v>0</v>
      </c>
      <c r="V11" s="79">
        <f>'2.Métricas'!H45</f>
        <v>6</v>
      </c>
      <c r="W11" s="79">
        <f>'2.Métricas'!I45</f>
        <v>8</v>
      </c>
      <c r="X11" s="79">
        <f>'2.Métricas'!J45</f>
        <v>7</v>
      </c>
      <c r="Y11" s="79">
        <f>'2.Métricas'!K45</f>
        <v>20</v>
      </c>
      <c r="Z11" s="79">
        <f>'2.Métricas'!L45</f>
        <v>6</v>
      </c>
      <c r="AA11" s="79">
        <f>'2.Métricas'!M45</f>
        <v>8</v>
      </c>
      <c r="AB11" s="79">
        <f>'2.Métricas'!N45</f>
        <v>13</v>
      </c>
      <c r="AC11" s="79">
        <f>'2.Métricas'!O45</f>
        <v>12</v>
      </c>
      <c r="AD11" s="79">
        <f>'2.Métricas'!P45</f>
        <v>5</v>
      </c>
      <c r="AE11" s="79">
        <f>'2.Métricas'!Q45</f>
        <v>6</v>
      </c>
      <c r="AF11" s="79">
        <f>'2.Métricas'!R45</f>
        <v>8</v>
      </c>
      <c r="AG11" s="79">
        <f>'2.Métricas'!S45</f>
        <v>16</v>
      </c>
      <c r="AH11" s="79">
        <f>'2.Métricas'!T45</f>
        <v>13</v>
      </c>
      <c r="AI11" s="79">
        <f>'2.Métricas'!U45</f>
        <v>5</v>
      </c>
      <c r="AJ11" s="79">
        <f>'2.Métricas'!V45</f>
        <v>5</v>
      </c>
      <c r="AK11" s="79">
        <f>'2.Métricas'!W45</f>
        <v>7</v>
      </c>
      <c r="AL11" s="79">
        <f>'2.Métricas'!X45</f>
        <v>8</v>
      </c>
      <c r="AM11" s="79">
        <f>'2.Métricas'!Y45</f>
        <v>0</v>
      </c>
      <c r="AN11" s="79">
        <f>'2.Métricas'!Z45</f>
        <v>0</v>
      </c>
    </row>
    <row r="12" spans="1:40" ht="33.75">
      <c r="A12" s="208"/>
      <c r="B12" s="209">
        <v>3</v>
      </c>
      <c r="C12" s="58" t="s">
        <v>93</v>
      </c>
      <c r="D12" s="59" t="s">
        <v>94</v>
      </c>
      <c r="E12" s="59" t="s">
        <v>81</v>
      </c>
      <c r="F12" s="60" t="s">
        <v>82</v>
      </c>
      <c r="G12" s="61" t="s">
        <v>95</v>
      </c>
      <c r="H12" s="62" t="s">
        <v>84</v>
      </c>
      <c r="I12" s="62">
        <f>N12</f>
        <v>1765</v>
      </c>
      <c r="J12" s="63" t="s">
        <v>84</v>
      </c>
      <c r="K12" s="63">
        <f>K13+K16</f>
        <v>1681</v>
      </c>
      <c r="L12" s="64" t="s">
        <v>85</v>
      </c>
      <c r="M12" s="63" t="s">
        <v>86</v>
      </c>
      <c r="N12" s="63">
        <f>N13+N16</f>
        <v>1765</v>
      </c>
      <c r="O12" s="65" t="s">
        <v>86</v>
      </c>
      <c r="P12" s="65">
        <f>K12</f>
        <v>1681</v>
      </c>
      <c r="Q12" s="77">
        <f t="shared" ref="Q12:AN12" si="2">Q13+Q16</f>
        <v>1655</v>
      </c>
      <c r="R12" s="77">
        <f t="shared" si="2"/>
        <v>1783</v>
      </c>
      <c r="S12" s="77">
        <f t="shared" si="2"/>
        <v>1807</v>
      </c>
      <c r="T12" s="77">
        <f t="shared" si="2"/>
        <v>1786</v>
      </c>
      <c r="U12" s="77">
        <f t="shared" si="2"/>
        <v>1825</v>
      </c>
      <c r="V12" s="77">
        <f t="shared" si="2"/>
        <v>1800</v>
      </c>
      <c r="W12" s="77">
        <f t="shared" si="2"/>
        <v>1804</v>
      </c>
      <c r="X12" s="77">
        <f t="shared" si="2"/>
        <v>1852</v>
      </c>
      <c r="Y12" s="77">
        <f t="shared" si="2"/>
        <v>1886</v>
      </c>
      <c r="Z12" s="77">
        <f t="shared" si="2"/>
        <v>1890</v>
      </c>
      <c r="AA12" s="77">
        <f t="shared" si="2"/>
        <v>1905</v>
      </c>
      <c r="AB12" s="77">
        <f t="shared" si="2"/>
        <v>1886</v>
      </c>
      <c r="AC12" s="77">
        <f t="shared" si="2"/>
        <v>1857</v>
      </c>
      <c r="AD12" s="77">
        <f t="shared" si="2"/>
        <v>1848</v>
      </c>
      <c r="AE12" s="77">
        <f t="shared" si="2"/>
        <v>1937</v>
      </c>
      <c r="AF12" s="77">
        <f t="shared" si="2"/>
        <v>1813</v>
      </c>
      <c r="AG12" s="77">
        <f t="shared" si="2"/>
        <v>1786</v>
      </c>
      <c r="AH12" s="77">
        <f t="shared" si="2"/>
        <v>1793</v>
      </c>
      <c r="AI12" s="77">
        <f t="shared" si="2"/>
        <v>1753</v>
      </c>
      <c r="AJ12" s="77">
        <f t="shared" si="2"/>
        <v>1749</v>
      </c>
      <c r="AK12" s="77">
        <f t="shared" si="2"/>
        <v>1640</v>
      </c>
      <c r="AL12" s="77">
        <f t="shared" si="2"/>
        <v>1610</v>
      </c>
      <c r="AM12" s="77">
        <f t="shared" si="2"/>
        <v>0</v>
      </c>
      <c r="AN12" s="77">
        <f t="shared" si="2"/>
        <v>0</v>
      </c>
    </row>
    <row r="13" spans="1:40">
      <c r="A13" s="208"/>
      <c r="B13" s="209"/>
      <c r="C13" s="67" t="s">
        <v>87</v>
      </c>
      <c r="D13" s="68"/>
      <c r="E13" s="68"/>
      <c r="F13" s="69"/>
      <c r="G13" s="78"/>
      <c r="H13" s="62" t="s">
        <v>84</v>
      </c>
      <c r="I13" s="62">
        <f>N13</f>
        <v>1468</v>
      </c>
      <c r="J13" s="63" t="s">
        <v>84</v>
      </c>
      <c r="K13" s="63">
        <v>1398</v>
      </c>
      <c r="L13" s="64" t="s">
        <v>85</v>
      </c>
      <c r="M13" s="63" t="s">
        <v>86</v>
      </c>
      <c r="N13" s="63">
        <v>1468</v>
      </c>
      <c r="O13" s="65" t="s">
        <v>86</v>
      </c>
      <c r="P13" s="65">
        <f>K13</f>
        <v>1398</v>
      </c>
      <c r="Q13" s="79">
        <f>'2.Métricas'!C67+'2.Métricas'!C68+'2.Métricas'!C69-'2.Métricas'!C70</f>
        <v>1345</v>
      </c>
      <c r="R13" s="79">
        <f>'2.Métricas'!D67+'2.Métricas'!D68+'2.Métricas'!D69-'2.Métricas'!D70</f>
        <v>1466</v>
      </c>
      <c r="S13" s="79">
        <f>'2.Métricas'!E67+'2.Métricas'!E68+'2.Métricas'!E69-'2.Métricas'!E70</f>
        <v>1492</v>
      </c>
      <c r="T13" s="79">
        <f>'2.Métricas'!F67+'2.Métricas'!F68+'2.Métricas'!F69-'2.Métricas'!F70</f>
        <v>1463</v>
      </c>
      <c r="U13" s="79">
        <f>'2.Métricas'!G67+'2.Métricas'!G68+'2.Métricas'!G69-'2.Métricas'!G70</f>
        <v>1485</v>
      </c>
      <c r="V13" s="79">
        <f>'2.Métricas'!H67+'2.Métricas'!H68+'2.Métricas'!H69-'2.Métricas'!H70</f>
        <v>1440</v>
      </c>
      <c r="W13" s="79">
        <f>'2.Métricas'!I67+'2.Métricas'!I68+'2.Métricas'!I69-'2.Métricas'!I70</f>
        <v>1443</v>
      </c>
      <c r="X13" s="79">
        <f>'2.Métricas'!J67+'2.Métricas'!J68+'2.Métricas'!J69-'2.Métricas'!J70</f>
        <v>1470</v>
      </c>
      <c r="Y13" s="79">
        <f>'2.Métricas'!K67+'2.Métricas'!K68+'2.Métricas'!K69-'2.Métricas'!K70</f>
        <v>1503</v>
      </c>
      <c r="Z13" s="79">
        <f>'2.Métricas'!L67+'2.Métricas'!L68+'2.Métricas'!L69-'2.Métricas'!L70</f>
        <v>1491</v>
      </c>
      <c r="AA13" s="79">
        <f>'2.Métricas'!M67+'2.Métricas'!M68+'2.Métricas'!M69-'2.Métricas'!M70</f>
        <v>1492</v>
      </c>
      <c r="AB13" s="79">
        <f>'2.Métricas'!N67+'2.Métricas'!N68+'2.Métricas'!N69-'2.Métricas'!N70</f>
        <v>1462</v>
      </c>
      <c r="AC13" s="79">
        <f>'2.Métricas'!O67+'2.Métricas'!O68+'2.Métricas'!O69-'2.Métricas'!O70</f>
        <v>1433</v>
      </c>
      <c r="AD13" s="79">
        <f>'2.Métricas'!P67+'2.Métricas'!P68+'2.Métricas'!P69-'2.Métricas'!P70</f>
        <v>1417</v>
      </c>
      <c r="AE13" s="79">
        <f>'2.Métricas'!Q67+'2.Métricas'!Q68+'2.Métricas'!Q69-'2.Métricas'!Q70</f>
        <v>1492</v>
      </c>
      <c r="AF13" s="79">
        <f>'2.Métricas'!R67+'2.Métricas'!R68+'2.Métricas'!R69-'2.Métricas'!R70</f>
        <v>1350</v>
      </c>
      <c r="AG13" s="79">
        <f>'2.Métricas'!S67+'2.Métricas'!S68+'2.Métricas'!S69-'2.Métricas'!S70</f>
        <v>1307</v>
      </c>
      <c r="AH13" s="79">
        <f>'2.Métricas'!T67+'2.Métricas'!T68+'2.Métricas'!T69-'2.Métricas'!T70</f>
        <v>1301</v>
      </c>
      <c r="AI13" s="79">
        <f>'2.Métricas'!U67+'2.Métricas'!U68+'2.Métricas'!U69-'2.Métricas'!U70</f>
        <v>1250</v>
      </c>
      <c r="AJ13" s="79">
        <f>'2.Métricas'!V67+'2.Métricas'!V68+'2.Métricas'!V69-'2.Métricas'!V70</f>
        <v>1234</v>
      </c>
      <c r="AK13" s="79">
        <f>'2.Métricas'!W67+'2.Métricas'!W68+'2.Métricas'!W69-'2.Métricas'!W70</f>
        <v>1137</v>
      </c>
      <c r="AL13" s="79">
        <f>'2.Métricas'!X67+'2.Métricas'!X68+'2.Métricas'!X69-'2.Métricas'!X70</f>
        <v>1103</v>
      </c>
      <c r="AM13" s="79">
        <f>'2.Métricas'!Y67+'2.Métricas'!Y68+'2.Métricas'!Y69-'2.Métricas'!Y70</f>
        <v>0</v>
      </c>
      <c r="AN13" s="79">
        <f>'2.Métricas'!Z67+'2.Métricas'!Z68+'2.Métricas'!Z69-'2.Métricas'!Z70</f>
        <v>0</v>
      </c>
    </row>
    <row r="14" spans="1:40">
      <c r="A14" s="208"/>
      <c r="B14" s="209"/>
      <c r="C14" s="80" t="s">
        <v>96</v>
      </c>
      <c r="D14" s="81"/>
      <c r="E14" s="81"/>
      <c r="F14" s="82"/>
      <c r="G14" s="83"/>
      <c r="H14" s="62"/>
      <c r="I14" s="62"/>
      <c r="J14" s="63"/>
      <c r="K14" s="63"/>
      <c r="L14" s="64"/>
      <c r="M14" s="63"/>
      <c r="N14" s="63"/>
      <c r="O14" s="65"/>
      <c r="P14" s="65"/>
      <c r="Q14" s="79">
        <f>'2.Métricas'!C71</f>
        <v>1250</v>
      </c>
      <c r="R14" s="79">
        <f>'2.Métricas'!D71</f>
        <v>1459</v>
      </c>
      <c r="S14" s="79">
        <f>'2.Métricas'!E71</f>
        <v>1479</v>
      </c>
      <c r="T14" s="79">
        <f>'2.Métricas'!F71</f>
        <v>1463</v>
      </c>
      <c r="U14" s="79">
        <f>'2.Métricas'!G71</f>
        <v>1461</v>
      </c>
      <c r="V14" s="79">
        <f>'2.Métricas'!H71</f>
        <v>1440</v>
      </c>
      <c r="W14" s="79">
        <f>'2.Métricas'!I71</f>
        <v>1436</v>
      </c>
      <c r="X14" s="79">
        <f>'2.Métricas'!J71</f>
        <v>1464</v>
      </c>
      <c r="Y14" s="79">
        <f>'2.Métricas'!K71</f>
        <v>1496</v>
      </c>
      <c r="Z14" s="79">
        <f>'2.Métricas'!L71</f>
        <v>1482</v>
      </c>
      <c r="AA14" s="79">
        <f>'2.Métricas'!M71</f>
        <v>1485</v>
      </c>
      <c r="AB14" s="79">
        <f>'2.Métricas'!N71</f>
        <v>1435</v>
      </c>
      <c r="AC14" s="79">
        <f>'2.Métricas'!O71</f>
        <v>1399</v>
      </c>
      <c r="AD14" s="79">
        <f>'2.Métricas'!P71</f>
        <v>1380</v>
      </c>
      <c r="AE14" s="79">
        <f>'2.Métricas'!Q71</f>
        <v>1479</v>
      </c>
      <c r="AF14" s="79">
        <f>'2.Métricas'!R71</f>
        <v>1334</v>
      </c>
      <c r="AG14" s="79">
        <f>'2.Métricas'!S71</f>
        <v>1295</v>
      </c>
      <c r="AH14" s="79">
        <f>'2.Métricas'!T71</f>
        <v>1283</v>
      </c>
      <c r="AI14" s="79">
        <f>'2.Métricas'!U71</f>
        <v>1237</v>
      </c>
      <c r="AJ14" s="79">
        <f>'2.Métricas'!V71</f>
        <v>1201</v>
      </c>
      <c r="AK14" s="79">
        <f>'2.Métricas'!W71</f>
        <v>1124</v>
      </c>
      <c r="AL14" s="79">
        <f>'2.Métricas'!X71</f>
        <v>1087</v>
      </c>
      <c r="AM14" s="79">
        <f>'2.Métricas'!Y71</f>
        <v>0</v>
      </c>
      <c r="AN14" s="79">
        <f>'2.Métricas'!Z71</f>
        <v>0</v>
      </c>
    </row>
    <row r="15" spans="1:40">
      <c r="A15" s="208"/>
      <c r="B15" s="209"/>
      <c r="C15" s="80" t="s">
        <v>97</v>
      </c>
      <c r="D15" s="81"/>
      <c r="E15" s="81"/>
      <c r="F15" s="82"/>
      <c r="G15" s="83"/>
      <c r="H15" s="62"/>
      <c r="I15" s="62"/>
      <c r="J15" s="63"/>
      <c r="K15" s="63"/>
      <c r="L15" s="64"/>
      <c r="M15" s="63"/>
      <c r="N15" s="63"/>
      <c r="O15" s="65"/>
      <c r="P15" s="65"/>
      <c r="Q15" s="79">
        <f>'2.Métricas'!C72</f>
        <v>50</v>
      </c>
      <c r="R15" s="79">
        <f>'2.Métricas'!D72</f>
        <v>29</v>
      </c>
      <c r="S15" s="79">
        <f>'2.Métricas'!E72</f>
        <v>29</v>
      </c>
      <c r="T15" s="79">
        <f>'2.Métricas'!F72</f>
        <v>30</v>
      </c>
      <c r="U15" s="79">
        <f>'2.Métricas'!G72</f>
        <v>30</v>
      </c>
      <c r="V15" s="79">
        <f>'2.Métricas'!H72</f>
        <v>30</v>
      </c>
      <c r="W15" s="79">
        <f>'2.Métricas'!I72</f>
        <v>30</v>
      </c>
      <c r="X15" s="79">
        <f>'2.Métricas'!J72</f>
        <v>29</v>
      </c>
      <c r="Y15" s="79">
        <f>'2.Métricas'!K72</f>
        <v>31</v>
      </c>
      <c r="Z15" s="79">
        <f>'2.Métricas'!L72</f>
        <v>32</v>
      </c>
      <c r="AA15" s="79">
        <f>'2.Métricas'!M72</f>
        <v>32</v>
      </c>
      <c r="AB15" s="79">
        <f>'2.Métricas'!N72</f>
        <v>32</v>
      </c>
      <c r="AC15" s="79">
        <f>'2.Métricas'!O72</f>
        <v>29</v>
      </c>
      <c r="AD15" s="79">
        <f>'2.Métricas'!P72</f>
        <v>29</v>
      </c>
      <c r="AE15" s="79">
        <f>'2.Métricas'!Q72</f>
        <v>29</v>
      </c>
      <c r="AF15" s="79">
        <f>'2.Métricas'!R72</f>
        <v>31</v>
      </c>
      <c r="AG15" s="79">
        <f>'2.Métricas'!S72</f>
        <v>30</v>
      </c>
      <c r="AH15" s="79">
        <f>'2.Métricas'!T72</f>
        <v>30</v>
      </c>
      <c r="AI15" s="79">
        <f>'2.Métricas'!U72</f>
        <v>29</v>
      </c>
      <c r="AJ15" s="79">
        <f>'2.Métricas'!V72</f>
        <v>29</v>
      </c>
      <c r="AK15" s="79">
        <f>'2.Métricas'!W72</f>
        <v>27</v>
      </c>
      <c r="AL15" s="79">
        <f>'2.Métricas'!X72</f>
        <v>28</v>
      </c>
      <c r="AM15" s="79">
        <f>'2.Métricas'!Y72</f>
        <v>0</v>
      </c>
      <c r="AN15" s="79">
        <f>'2.Métricas'!Z72</f>
        <v>0</v>
      </c>
    </row>
    <row r="16" spans="1:40">
      <c r="A16" s="208"/>
      <c r="B16" s="209"/>
      <c r="C16" s="72" t="s">
        <v>88</v>
      </c>
      <c r="D16" s="68"/>
      <c r="E16" s="68"/>
      <c r="F16" s="69"/>
      <c r="G16" s="78"/>
      <c r="H16" s="62" t="s">
        <v>84</v>
      </c>
      <c r="I16" s="62">
        <f>N16</f>
        <v>297</v>
      </c>
      <c r="J16" s="63" t="s">
        <v>84</v>
      </c>
      <c r="K16" s="63">
        <v>283</v>
      </c>
      <c r="L16" s="64" t="s">
        <v>85</v>
      </c>
      <c r="M16" s="63" t="s">
        <v>86</v>
      </c>
      <c r="N16" s="63">
        <v>297</v>
      </c>
      <c r="O16" s="65" t="s">
        <v>86</v>
      </c>
      <c r="P16" s="65">
        <f>K16</f>
        <v>283</v>
      </c>
      <c r="Q16" s="79">
        <f>'2.Métricas'!C42+'2.Métricas'!C43+'2.Métricas'!C44-'2.Métricas'!C45</f>
        <v>310</v>
      </c>
      <c r="R16" s="79">
        <f>'2.Métricas'!D42+'2.Métricas'!D43+'2.Métricas'!D44-'2.Métricas'!D45</f>
        <v>317</v>
      </c>
      <c r="S16" s="79">
        <f>'2.Métricas'!E42+'2.Métricas'!E43+'2.Métricas'!E44-'2.Métricas'!E45</f>
        <v>315</v>
      </c>
      <c r="T16" s="79">
        <f>'2.Métricas'!F42+'2.Métricas'!F43+'2.Métricas'!F44-'2.Métricas'!F45</f>
        <v>323</v>
      </c>
      <c r="U16" s="79">
        <f>'2.Métricas'!G42+'2.Métricas'!G43+'2.Métricas'!G44-'2.Métricas'!G45</f>
        <v>340</v>
      </c>
      <c r="V16" s="79">
        <f>'2.Métricas'!H42+'2.Métricas'!H43+'2.Métricas'!H44-'2.Métricas'!H45</f>
        <v>360</v>
      </c>
      <c r="W16" s="79">
        <f>'2.Métricas'!I42+'2.Métricas'!I43+'2.Métricas'!I44-'2.Métricas'!I45</f>
        <v>361</v>
      </c>
      <c r="X16" s="79">
        <f>'2.Métricas'!J42+'2.Métricas'!J43+'2.Métricas'!J44-'2.Métricas'!J45</f>
        <v>382</v>
      </c>
      <c r="Y16" s="79">
        <f>'2.Métricas'!K42+'2.Métricas'!K43+'2.Métricas'!K44-'2.Métricas'!K45</f>
        <v>383</v>
      </c>
      <c r="Z16" s="79">
        <f>'2.Métricas'!L42+'2.Métricas'!L43+'2.Métricas'!L44-'2.Métricas'!L45</f>
        <v>399</v>
      </c>
      <c r="AA16" s="79">
        <f>'2.Métricas'!M42+'2.Métricas'!M43+'2.Métricas'!M44-'2.Métricas'!M45</f>
        <v>413</v>
      </c>
      <c r="AB16" s="79">
        <f>'2.Métricas'!N42+'2.Métricas'!N43+'2.Métricas'!N44-'2.Métricas'!N45</f>
        <v>424</v>
      </c>
      <c r="AC16" s="79">
        <f>'2.Métricas'!O42+'2.Métricas'!O43+'2.Métricas'!O44-'2.Métricas'!O45</f>
        <v>424</v>
      </c>
      <c r="AD16" s="79">
        <f>'2.Métricas'!P42+'2.Métricas'!P43+'2.Métricas'!P44-'2.Métricas'!P45</f>
        <v>431</v>
      </c>
      <c r="AE16" s="79">
        <f>'2.Métricas'!Q42+'2.Métricas'!Q43+'2.Métricas'!Q44-'2.Métricas'!Q45</f>
        <v>445</v>
      </c>
      <c r="AF16" s="79">
        <f>'2.Métricas'!R42+'2.Métricas'!R43+'2.Métricas'!R44-'2.Métricas'!R45</f>
        <v>463</v>
      </c>
      <c r="AG16" s="79">
        <f>'2.Métricas'!S42+'2.Métricas'!S43+'2.Métricas'!S44-'2.Métricas'!S45</f>
        <v>479</v>
      </c>
      <c r="AH16" s="79">
        <f>'2.Métricas'!T42+'2.Métricas'!T43+'2.Métricas'!T44-'2.Métricas'!T45</f>
        <v>492</v>
      </c>
      <c r="AI16" s="79">
        <f>'2.Métricas'!U42+'2.Métricas'!U43+'2.Métricas'!U44-'2.Métricas'!U45</f>
        <v>503</v>
      </c>
      <c r="AJ16" s="79">
        <f>'2.Métricas'!V42+'2.Métricas'!V43+'2.Métricas'!V44-'2.Métricas'!V45</f>
        <v>515</v>
      </c>
      <c r="AK16" s="79">
        <f>'2.Métricas'!W42+'2.Métricas'!W43+'2.Métricas'!W44-'2.Métricas'!W45</f>
        <v>503</v>
      </c>
      <c r="AL16" s="79">
        <f>'2.Métricas'!X42+'2.Métricas'!X43+'2.Métricas'!X44-'2.Métricas'!X45</f>
        <v>507</v>
      </c>
      <c r="AM16" s="79">
        <f>'2.Métricas'!Y42+'2.Métricas'!Y43+'2.Métricas'!Y44-'2.Métricas'!Y45</f>
        <v>0</v>
      </c>
      <c r="AN16" s="79">
        <f>'2.Métricas'!Z42+'2.Métricas'!Z43+'2.Métricas'!Z44-'2.Métricas'!Z45</f>
        <v>0</v>
      </c>
    </row>
    <row r="17" spans="1:40">
      <c r="A17" s="208"/>
      <c r="B17" s="209"/>
      <c r="C17" s="80" t="s">
        <v>96</v>
      </c>
      <c r="D17" s="81"/>
      <c r="E17" s="81"/>
      <c r="F17" s="82"/>
      <c r="G17" s="83"/>
      <c r="H17" s="62"/>
      <c r="I17" s="62"/>
      <c r="J17" s="63"/>
      <c r="K17" s="63"/>
      <c r="L17" s="64"/>
      <c r="M17" s="63"/>
      <c r="N17" s="63"/>
      <c r="O17" s="65"/>
      <c r="P17" s="65"/>
      <c r="Q17" s="79">
        <f>'2.Métricas'!C46</f>
        <v>275</v>
      </c>
      <c r="R17" s="79">
        <f>'2.Métricas'!D46</f>
        <v>295</v>
      </c>
      <c r="S17" s="79">
        <f>'2.Métricas'!E46</f>
        <v>294</v>
      </c>
      <c r="T17" s="79">
        <f>'2.Métricas'!F46</f>
        <v>302</v>
      </c>
      <c r="U17" s="79">
        <f>'2.Métricas'!G46</f>
        <v>340</v>
      </c>
      <c r="V17" s="79">
        <f>'2.Métricas'!H46</f>
        <v>360</v>
      </c>
      <c r="W17" s="79">
        <f>'2.Métricas'!I46</f>
        <v>341</v>
      </c>
      <c r="X17" s="79">
        <f>'2.Métricas'!J46</f>
        <v>362</v>
      </c>
      <c r="Y17" s="79">
        <f>'2.Métricas'!K46</f>
        <v>360</v>
      </c>
      <c r="Z17" s="79">
        <f>'2.Métricas'!L46</f>
        <v>376</v>
      </c>
      <c r="AA17" s="79">
        <f>'2.Métricas'!M46</f>
        <v>392</v>
      </c>
      <c r="AB17" s="79">
        <f>'2.Métricas'!N46</f>
        <v>401</v>
      </c>
      <c r="AC17" s="79">
        <f>'2.Métricas'!O46</f>
        <v>401</v>
      </c>
      <c r="AD17" s="79">
        <f>'2.Métricas'!P46</f>
        <v>410</v>
      </c>
      <c r="AE17" s="79">
        <f>'2.Métricas'!Q46</f>
        <v>424</v>
      </c>
      <c r="AF17" s="79">
        <f>'2.Métricas'!R46</f>
        <v>438</v>
      </c>
      <c r="AG17" s="79">
        <f>'2.Métricas'!S46</f>
        <v>454</v>
      </c>
      <c r="AH17" s="79">
        <f>'2.Métricas'!T46</f>
        <v>464</v>
      </c>
      <c r="AI17" s="79">
        <f>'2.Métricas'!U46</f>
        <v>475</v>
      </c>
      <c r="AJ17" s="79">
        <f>'2.Métricas'!V46</f>
        <v>481</v>
      </c>
      <c r="AK17" s="79">
        <f>'2.Métricas'!W46</f>
        <v>475</v>
      </c>
      <c r="AL17" s="79">
        <f>'2.Métricas'!X46</f>
        <v>483</v>
      </c>
      <c r="AM17" s="79">
        <f>'2.Métricas'!Y46</f>
        <v>0</v>
      </c>
      <c r="AN17" s="79">
        <f>'2.Métricas'!Z46</f>
        <v>0</v>
      </c>
    </row>
    <row r="18" spans="1:40">
      <c r="A18" s="208"/>
      <c r="B18" s="209"/>
      <c r="C18" s="80" t="s">
        <v>97</v>
      </c>
      <c r="D18" s="81"/>
      <c r="E18" s="81"/>
      <c r="F18" s="82"/>
      <c r="G18" s="83"/>
      <c r="H18" s="62"/>
      <c r="I18" s="62"/>
      <c r="J18" s="63"/>
      <c r="K18" s="63"/>
      <c r="L18" s="64"/>
      <c r="M18" s="63"/>
      <c r="N18" s="63"/>
      <c r="O18" s="65"/>
      <c r="P18" s="65"/>
      <c r="Q18" s="79">
        <f>'2.Métricas'!C47</f>
        <v>25</v>
      </c>
      <c r="R18" s="79">
        <f>'2.Métricas'!D47</f>
        <v>30</v>
      </c>
      <c r="S18" s="79">
        <f>'2.Métricas'!E47</f>
        <v>28</v>
      </c>
      <c r="T18" s="79">
        <f>'2.Métricas'!F47</f>
        <v>28</v>
      </c>
      <c r="U18" s="79">
        <f>'2.Métricas'!G47</f>
        <v>28</v>
      </c>
      <c r="V18" s="79">
        <f>'2.Métricas'!H47</f>
        <v>27</v>
      </c>
      <c r="W18" s="79">
        <f>'2.Métricas'!I47</f>
        <v>27</v>
      </c>
      <c r="X18" s="79">
        <f>'2.Métricas'!J47</f>
        <v>28</v>
      </c>
      <c r="Y18" s="79">
        <f>'2.Métricas'!K47</f>
        <v>27</v>
      </c>
      <c r="Z18" s="79">
        <f>'2.Métricas'!L47</f>
        <v>27</v>
      </c>
      <c r="AA18" s="79">
        <f>'2.Métricas'!M47</f>
        <v>27</v>
      </c>
      <c r="AB18" s="79">
        <f>'2.Métricas'!N47</f>
        <v>26</v>
      </c>
      <c r="AC18" s="79">
        <f>'2.Métricas'!O47</f>
        <v>28</v>
      </c>
      <c r="AD18" s="79">
        <f>'2.Métricas'!P47</f>
        <v>28</v>
      </c>
      <c r="AE18" s="79">
        <f>'2.Métricas'!Q47</f>
        <v>28</v>
      </c>
      <c r="AF18" s="79">
        <f>'2.Métricas'!R47</f>
        <v>28</v>
      </c>
      <c r="AG18" s="79">
        <f>'2.Métricas'!S47</f>
        <v>28</v>
      </c>
      <c r="AH18" s="79">
        <f>'2.Métricas'!T47</f>
        <v>26</v>
      </c>
      <c r="AI18" s="79">
        <f>'2.Métricas'!U47</f>
        <v>26</v>
      </c>
      <c r="AJ18" s="79">
        <f>'2.Métricas'!V47</f>
        <v>26</v>
      </c>
      <c r="AK18" s="79">
        <f>'2.Métricas'!W47</f>
        <v>25</v>
      </c>
      <c r="AL18" s="79">
        <f>'2.Métricas'!X47</f>
        <v>25</v>
      </c>
      <c r="AM18" s="79">
        <f>'2.Métricas'!Y47</f>
        <v>0</v>
      </c>
      <c r="AN18" s="79">
        <f>'2.Métricas'!Z47</f>
        <v>0</v>
      </c>
    </row>
    <row r="19" spans="1:40" ht="33.75">
      <c r="A19" s="208"/>
      <c r="B19" s="57">
        <v>4</v>
      </c>
      <c r="C19" s="58" t="s">
        <v>98</v>
      </c>
      <c r="D19" s="59" t="s">
        <v>99</v>
      </c>
      <c r="E19" s="59" t="s">
        <v>81</v>
      </c>
      <c r="F19" s="60" t="s">
        <v>82</v>
      </c>
      <c r="G19" s="61" t="s">
        <v>100</v>
      </c>
      <c r="H19" s="84" t="s">
        <v>91</v>
      </c>
      <c r="I19" s="84">
        <v>0.9</v>
      </c>
      <c r="J19" s="85" t="s">
        <v>92</v>
      </c>
      <c r="K19" s="85">
        <v>0.9</v>
      </c>
      <c r="L19" s="86" t="s">
        <v>85</v>
      </c>
      <c r="M19" s="85" t="s">
        <v>91</v>
      </c>
      <c r="N19" s="85">
        <v>1</v>
      </c>
      <c r="O19" s="87" t="s">
        <v>92</v>
      </c>
      <c r="P19" s="87">
        <v>1</v>
      </c>
      <c r="Q19" s="88">
        <f t="shared" ref="Q19:AN19" si="3">Q9/Q6</f>
        <v>0.4329896907216495</v>
      </c>
      <c r="R19" s="88">
        <f t="shared" si="3"/>
        <v>1.253968253968254</v>
      </c>
      <c r="S19" s="88">
        <f t="shared" si="3"/>
        <v>0.48936170212765956</v>
      </c>
      <c r="T19" s="88">
        <f t="shared" si="3"/>
        <v>1.3050847457627119</v>
      </c>
      <c r="U19" s="88">
        <f t="shared" si="3"/>
        <v>0.54666666666666663</v>
      </c>
      <c r="V19" s="88">
        <f t="shared" si="3"/>
        <v>1.1052631578947369</v>
      </c>
      <c r="W19" s="88">
        <f t="shared" si="3"/>
        <v>0.93220338983050843</v>
      </c>
      <c r="X19" s="88">
        <f t="shared" si="3"/>
        <v>0.5</v>
      </c>
      <c r="Y19" s="88">
        <f t="shared" si="3"/>
        <v>0.50724637681159424</v>
      </c>
      <c r="Z19" s="88">
        <f t="shared" si="3"/>
        <v>0.95454545454545459</v>
      </c>
      <c r="AA19" s="88">
        <f t="shared" si="3"/>
        <v>0.8125</v>
      </c>
      <c r="AB19" s="88">
        <f t="shared" si="3"/>
        <v>1.2588235294117647</v>
      </c>
      <c r="AC19" s="88">
        <f t="shared" si="3"/>
        <v>1.1071428571428572</v>
      </c>
      <c r="AD19" s="88">
        <f t="shared" si="3"/>
        <v>0.78205128205128205</v>
      </c>
      <c r="AE19" s="88">
        <f t="shared" si="3"/>
        <v>0.31034482758620691</v>
      </c>
      <c r="AF19" s="88">
        <f t="shared" si="3"/>
        <v>1.2658227848101267</v>
      </c>
      <c r="AG19" s="88">
        <f t="shared" si="3"/>
        <v>1.2121212121212122</v>
      </c>
      <c r="AH19" s="88">
        <f t="shared" si="3"/>
        <v>0.91489361702127658</v>
      </c>
      <c r="AI19" s="88">
        <f t="shared" si="3"/>
        <v>1.8717948717948718</v>
      </c>
      <c r="AJ19" s="88">
        <f t="shared" si="3"/>
        <v>1.1489361702127661</v>
      </c>
      <c r="AK19" s="88">
        <f t="shared" si="3"/>
        <v>1.925</v>
      </c>
      <c r="AL19" s="88">
        <f t="shared" si="3"/>
        <v>1.4827586206896552</v>
      </c>
      <c r="AM19" s="88" t="e">
        <f t="shared" si="3"/>
        <v>#DIV/0!</v>
      </c>
      <c r="AN19" s="88" t="e">
        <f t="shared" si="3"/>
        <v>#DIV/0!</v>
      </c>
    </row>
    <row r="20" spans="1:40" ht="34.35" customHeight="1">
      <c r="A20" s="201" t="s">
        <v>101</v>
      </c>
      <c r="B20" s="89">
        <v>5</v>
      </c>
      <c r="C20" s="90" t="s">
        <v>102</v>
      </c>
      <c r="D20" s="91" t="s">
        <v>103</v>
      </c>
      <c r="E20" s="92" t="s">
        <v>81</v>
      </c>
      <c r="F20" s="91" t="s">
        <v>82</v>
      </c>
      <c r="G20" s="93" t="s">
        <v>104</v>
      </c>
      <c r="H20" s="62" t="s">
        <v>84</v>
      </c>
      <c r="I20" s="62">
        <v>7</v>
      </c>
      <c r="J20" s="63" t="s">
        <v>84</v>
      </c>
      <c r="K20" s="63">
        <v>5</v>
      </c>
      <c r="L20" s="64" t="s">
        <v>85</v>
      </c>
      <c r="M20" s="63" t="s">
        <v>86</v>
      </c>
      <c r="N20" s="63">
        <v>7</v>
      </c>
      <c r="O20" s="65" t="s">
        <v>86</v>
      </c>
      <c r="P20" s="65">
        <v>5</v>
      </c>
      <c r="Q20" s="94">
        <f>'2.Métricas'!C15-'2.Métricas'!C16</f>
        <v>111</v>
      </c>
      <c r="R20" s="94">
        <f>'2.Métricas'!D15-'2.Métricas'!D16</f>
        <v>59</v>
      </c>
      <c r="S20" s="94">
        <f>'2.Métricas'!E15-'2.Métricas'!E16</f>
        <v>79</v>
      </c>
      <c r="T20" s="94">
        <f>'2.Métricas'!F15-'2.Métricas'!F16</f>
        <v>59</v>
      </c>
      <c r="U20" s="94">
        <f>'2.Métricas'!G15-'2.Métricas'!G16</f>
        <v>16</v>
      </c>
      <c r="V20" s="94">
        <f>'2.Métricas'!H15-'2.Métricas'!H16</f>
        <v>61</v>
      </c>
      <c r="W20" s="94">
        <f>'2.Métricas'!I15-'2.Métricas'!I16</f>
        <v>74</v>
      </c>
      <c r="X20" s="94">
        <f>'2.Métricas'!J15-'2.Métricas'!J16</f>
        <v>103</v>
      </c>
      <c r="Y20" s="94">
        <f>'2.Métricas'!K15-'2.Métricas'!K16</f>
        <v>113</v>
      </c>
      <c r="Z20" s="94">
        <f>'2.Métricas'!L15-'2.Métricas'!L16</f>
        <v>96</v>
      </c>
      <c r="AA20" s="94">
        <f>'2.Métricas'!M15-'2.Métricas'!M16</f>
        <v>76</v>
      </c>
      <c r="AB20" s="94">
        <f>'2.Métricas'!N15-'2.Métricas'!N16</f>
        <v>60</v>
      </c>
      <c r="AC20" s="94">
        <f>'2.Métricas'!O15-'2.Métricas'!O16</f>
        <v>51</v>
      </c>
      <c r="AD20" s="94">
        <f>'2.Métricas'!P15-'2.Métricas'!P16</f>
        <v>22</v>
      </c>
      <c r="AE20" s="94">
        <f>'2.Métricas'!Q15-'2.Métricas'!Q16</f>
        <v>60</v>
      </c>
      <c r="AF20" s="94">
        <f>'2.Métricas'!R15-'2.Métricas'!R16</f>
        <v>67</v>
      </c>
      <c r="AG20" s="94">
        <f>'2.Métricas'!S15-'2.Métricas'!S16</f>
        <v>7</v>
      </c>
      <c r="AH20" s="94">
        <f>'2.Métricas'!T15-'2.Métricas'!T16</f>
        <v>4</v>
      </c>
      <c r="AI20" s="94">
        <f>'2.Métricas'!U15-'2.Métricas'!U16</f>
        <v>30</v>
      </c>
      <c r="AJ20" s="94">
        <f>'2.Métricas'!V15-'2.Métricas'!V16</f>
        <v>49</v>
      </c>
      <c r="AK20" s="94">
        <f>'2.Métricas'!W15-'2.Métricas'!W16</f>
        <v>7</v>
      </c>
      <c r="AL20" s="94">
        <f>'2.Métricas'!X15-'2.Métricas'!X16</f>
        <v>9</v>
      </c>
      <c r="AM20" s="94">
        <f>'2.Métricas'!Y15-'2.Métricas'!Y16</f>
        <v>0</v>
      </c>
      <c r="AN20" s="94">
        <f>'2.Métricas'!Z15-'2.Métricas'!Z16</f>
        <v>0</v>
      </c>
    </row>
    <row r="21" spans="1:40" ht="56.25" customHeight="1">
      <c r="A21" s="201"/>
      <c r="B21" s="89">
        <v>6</v>
      </c>
      <c r="C21" s="90" t="s">
        <v>105</v>
      </c>
      <c r="D21" s="91" t="s">
        <v>106</v>
      </c>
      <c r="E21" s="92" t="s">
        <v>81</v>
      </c>
      <c r="F21" s="91" t="s">
        <v>82</v>
      </c>
      <c r="G21" s="93" t="s">
        <v>107</v>
      </c>
      <c r="H21" s="62" t="s">
        <v>84</v>
      </c>
      <c r="I21" s="62">
        <f>I23</f>
        <v>65</v>
      </c>
      <c r="J21" s="63" t="s">
        <v>84</v>
      </c>
      <c r="K21" s="63">
        <f>K23</f>
        <v>55</v>
      </c>
      <c r="L21" s="64" t="s">
        <v>85</v>
      </c>
      <c r="M21" s="63" t="s">
        <v>86</v>
      </c>
      <c r="N21" s="63">
        <f>N23</f>
        <v>65</v>
      </c>
      <c r="O21" s="65" t="s">
        <v>86</v>
      </c>
      <c r="P21" s="65">
        <f>P23</f>
        <v>55</v>
      </c>
      <c r="Q21" s="94">
        <f t="shared" ref="Q21:AN21" si="4">MAX(Q22:Q23)</f>
        <v>121</v>
      </c>
      <c r="R21" s="94">
        <f t="shared" si="4"/>
        <v>176</v>
      </c>
      <c r="S21" s="94">
        <f t="shared" si="4"/>
        <v>191</v>
      </c>
      <c r="T21" s="94">
        <f t="shared" si="4"/>
        <v>178</v>
      </c>
      <c r="U21" s="94">
        <f t="shared" si="4"/>
        <v>203</v>
      </c>
      <c r="V21" s="94">
        <f t="shared" si="4"/>
        <v>197</v>
      </c>
      <c r="W21" s="94">
        <f t="shared" si="4"/>
        <v>226</v>
      </c>
      <c r="X21" s="94">
        <f t="shared" si="4"/>
        <v>264</v>
      </c>
      <c r="Y21" s="94">
        <f t="shared" si="4"/>
        <v>266</v>
      </c>
      <c r="Z21" s="94">
        <f t="shared" si="4"/>
        <v>188</v>
      </c>
      <c r="AA21" s="94">
        <f t="shared" si="4"/>
        <v>216</v>
      </c>
      <c r="AB21" s="94">
        <f t="shared" si="4"/>
        <v>223</v>
      </c>
      <c r="AC21" s="94">
        <f t="shared" si="4"/>
        <v>251</v>
      </c>
      <c r="AD21" s="94">
        <f t="shared" si="4"/>
        <v>268</v>
      </c>
      <c r="AE21" s="94">
        <f t="shared" si="4"/>
        <v>307</v>
      </c>
      <c r="AF21" s="94">
        <f t="shared" si="4"/>
        <v>332</v>
      </c>
      <c r="AG21" s="94">
        <f t="shared" si="4"/>
        <v>272</v>
      </c>
      <c r="AH21" s="94">
        <f t="shared" si="4"/>
        <v>308</v>
      </c>
      <c r="AI21" s="94">
        <f t="shared" si="4"/>
        <v>32</v>
      </c>
      <c r="AJ21" s="94">
        <f t="shared" si="4"/>
        <v>18</v>
      </c>
      <c r="AK21" s="94">
        <f t="shared" si="4"/>
        <v>14</v>
      </c>
      <c r="AL21" s="94">
        <f t="shared" si="4"/>
        <v>13</v>
      </c>
      <c r="AM21" s="94">
        <f t="shared" si="4"/>
        <v>0</v>
      </c>
      <c r="AN21" s="94">
        <f t="shared" si="4"/>
        <v>0</v>
      </c>
    </row>
    <row r="22" spans="1:40">
      <c r="A22" s="201"/>
      <c r="B22" s="95"/>
      <c r="C22" s="96" t="s">
        <v>87</v>
      </c>
      <c r="D22" s="97"/>
      <c r="E22" s="97"/>
      <c r="F22" s="98"/>
      <c r="G22" s="99"/>
      <c r="H22" s="62" t="s">
        <v>84</v>
      </c>
      <c r="I22" s="62">
        <v>25</v>
      </c>
      <c r="J22" s="63" t="s">
        <v>84</v>
      </c>
      <c r="K22" s="63">
        <v>20</v>
      </c>
      <c r="L22" s="64" t="s">
        <v>85</v>
      </c>
      <c r="M22" s="63" t="s">
        <v>86</v>
      </c>
      <c r="N22" s="63">
        <v>25</v>
      </c>
      <c r="O22" s="65" t="s">
        <v>86</v>
      </c>
      <c r="P22" s="65">
        <v>20</v>
      </c>
      <c r="Q22" s="79">
        <f>'2.Métricas'!C15-'2.Métricas'!C74</f>
        <v>121</v>
      </c>
      <c r="R22" s="79">
        <f>'2.Métricas'!D15-'2.Métricas'!D74</f>
        <v>176</v>
      </c>
      <c r="S22" s="79">
        <f>'2.Métricas'!E15-'2.Métricas'!E74</f>
        <v>191</v>
      </c>
      <c r="T22" s="79">
        <f>'2.Métricas'!F15-'2.Métricas'!F74</f>
        <v>178</v>
      </c>
      <c r="U22" s="79">
        <f>'2.Métricas'!G15-'2.Métricas'!G74</f>
        <v>203</v>
      </c>
      <c r="V22" s="79">
        <f>'2.Métricas'!H15-'2.Métricas'!H74</f>
        <v>197</v>
      </c>
      <c r="W22" s="79">
        <f>'2.Métricas'!I15-'2.Métricas'!I74</f>
        <v>226</v>
      </c>
      <c r="X22" s="79">
        <f>'2.Métricas'!J15-'2.Métricas'!J74</f>
        <v>264</v>
      </c>
      <c r="Y22" s="79">
        <f>'2.Métricas'!K15-'2.Métricas'!K74</f>
        <v>266</v>
      </c>
      <c r="Z22" s="79">
        <f>'2.Métricas'!L15-'2.Métricas'!L74</f>
        <v>188</v>
      </c>
      <c r="AA22" s="79">
        <f>'2.Métricas'!M15-'2.Métricas'!M74</f>
        <v>216</v>
      </c>
      <c r="AB22" s="79">
        <f>'2.Métricas'!N15-'2.Métricas'!N74</f>
        <v>223</v>
      </c>
      <c r="AC22" s="79">
        <f>'2.Métricas'!O15-'2.Métricas'!O74</f>
        <v>251</v>
      </c>
      <c r="AD22" s="79">
        <f>'2.Métricas'!P15-'2.Métricas'!P74</f>
        <v>268</v>
      </c>
      <c r="AE22" s="79">
        <f>'2.Métricas'!Q15-'2.Métricas'!Q74</f>
        <v>307</v>
      </c>
      <c r="AF22" s="79">
        <f>'2.Métricas'!R15-'2.Métricas'!R74</f>
        <v>332</v>
      </c>
      <c r="AG22" s="79">
        <f>'2.Métricas'!S15-'2.Métricas'!S74</f>
        <v>272</v>
      </c>
      <c r="AH22" s="79">
        <f>'2.Métricas'!T15-'2.Métricas'!T74</f>
        <v>308</v>
      </c>
      <c r="AI22" s="79">
        <f>'2.Métricas'!U15-'2.Métricas'!U74</f>
        <v>32</v>
      </c>
      <c r="AJ22" s="79">
        <f>'2.Métricas'!V15-'2.Métricas'!V74</f>
        <v>18</v>
      </c>
      <c r="AK22" s="79">
        <f>'2.Métricas'!W15-'2.Métricas'!W74</f>
        <v>14</v>
      </c>
      <c r="AL22" s="79">
        <f>'2.Métricas'!X15-'2.Métricas'!X74</f>
        <v>13</v>
      </c>
      <c r="AM22" s="79">
        <f>'2.Métricas'!Y15-'2.Métricas'!Y74</f>
        <v>0</v>
      </c>
      <c r="AN22" s="79">
        <f>'2.Métricas'!Z15-'2.Métricas'!Z74</f>
        <v>0</v>
      </c>
    </row>
    <row r="23" spans="1:40" ht="22.5">
      <c r="A23" s="201"/>
      <c r="B23" s="202"/>
      <c r="C23" s="96" t="s">
        <v>108</v>
      </c>
      <c r="D23" s="97"/>
      <c r="E23" s="97"/>
      <c r="F23" s="98"/>
      <c r="G23" s="99"/>
      <c r="H23" s="62" t="s">
        <v>84</v>
      </c>
      <c r="I23" s="62">
        <v>65</v>
      </c>
      <c r="J23" s="63" t="s">
        <v>84</v>
      </c>
      <c r="K23" s="63">
        <v>55</v>
      </c>
      <c r="L23" s="64" t="s">
        <v>85</v>
      </c>
      <c r="M23" s="63" t="s">
        <v>86</v>
      </c>
      <c r="N23" s="63">
        <v>65</v>
      </c>
      <c r="O23" s="65" t="s">
        <v>86</v>
      </c>
      <c r="P23" s="65">
        <v>55</v>
      </c>
      <c r="Q23" s="79">
        <f>'2.Métricas'!C15-'2.Métricas'!C49</f>
        <v>20</v>
      </c>
      <c r="R23" s="79">
        <f>'2.Métricas'!D15-'2.Métricas'!D49</f>
        <v>0</v>
      </c>
      <c r="S23" s="79">
        <f>'2.Métricas'!E15-'2.Métricas'!E49</f>
        <v>0</v>
      </c>
      <c r="T23" s="79">
        <f>'2.Métricas'!F15-'2.Métricas'!F49</f>
        <v>0</v>
      </c>
      <c r="U23" s="79">
        <f>'2.Métricas'!G15-'2.Métricas'!G49</f>
        <v>0</v>
      </c>
      <c r="V23" s="79">
        <f>'2.Métricas'!H15-'2.Métricas'!H49</f>
        <v>0</v>
      </c>
      <c r="W23" s="79">
        <f>'2.Métricas'!I15-'2.Métricas'!I49</f>
        <v>0</v>
      </c>
      <c r="X23" s="79">
        <f>'2.Métricas'!J15-'2.Métricas'!J49</f>
        <v>0</v>
      </c>
      <c r="Y23" s="79">
        <f>'2.Métricas'!K15-'2.Métricas'!K49</f>
        <v>0</v>
      </c>
      <c r="Z23" s="79">
        <f>'2.Métricas'!L15-'2.Métricas'!L49</f>
        <v>0</v>
      </c>
      <c r="AA23" s="79">
        <f>'2.Métricas'!M15-'2.Métricas'!M49</f>
        <v>0</v>
      </c>
      <c r="AB23" s="79">
        <f>'2.Métricas'!N15-'2.Métricas'!N49</f>
        <v>0</v>
      </c>
      <c r="AC23" s="79">
        <f>'2.Métricas'!O15-'2.Métricas'!O49</f>
        <v>61</v>
      </c>
      <c r="AD23" s="79">
        <f>'2.Métricas'!P15-'2.Métricas'!P49</f>
        <v>0</v>
      </c>
      <c r="AE23" s="79">
        <f>'2.Métricas'!Q15-'2.Métricas'!Q49</f>
        <v>0</v>
      </c>
      <c r="AF23" s="79">
        <f>'2.Métricas'!R15-'2.Métricas'!R49</f>
        <v>0</v>
      </c>
      <c r="AG23" s="79">
        <f>'2.Métricas'!S15-'2.Métricas'!S49</f>
        <v>0</v>
      </c>
      <c r="AH23" s="79">
        <f>'2.Métricas'!T15-'2.Métricas'!T49</f>
        <v>0</v>
      </c>
      <c r="AI23" s="79">
        <f>'2.Métricas'!U15-'2.Métricas'!U49</f>
        <v>0</v>
      </c>
      <c r="AJ23" s="79">
        <f>'2.Métricas'!V15-'2.Métricas'!V49</f>
        <v>0</v>
      </c>
      <c r="AK23" s="79">
        <f>'2.Métricas'!W15-'2.Métricas'!W49</f>
        <v>0</v>
      </c>
      <c r="AL23" s="79">
        <f>'2.Métricas'!X15-'2.Métricas'!X49</f>
        <v>0</v>
      </c>
      <c r="AM23" s="79">
        <f>'2.Métricas'!Y15-'2.Métricas'!Y49</f>
        <v>0</v>
      </c>
      <c r="AN23" s="79">
        <f>'2.Métricas'!Z15-'2.Métricas'!Z49</f>
        <v>0</v>
      </c>
    </row>
    <row r="24" spans="1:40" ht="22.5">
      <c r="A24" s="201"/>
      <c r="B24" s="202"/>
      <c r="C24" s="96" t="s">
        <v>109</v>
      </c>
      <c r="D24" s="97"/>
      <c r="E24" s="97"/>
      <c r="F24" s="98"/>
      <c r="G24" s="99"/>
      <c r="H24" s="62" t="s">
        <v>84</v>
      </c>
      <c r="I24" s="62">
        <v>15</v>
      </c>
      <c r="J24" s="63" t="s">
        <v>84</v>
      </c>
      <c r="K24" s="63">
        <v>10</v>
      </c>
      <c r="L24" s="64" t="s">
        <v>85</v>
      </c>
      <c r="M24" s="63" t="s">
        <v>86</v>
      </c>
      <c r="N24" s="63">
        <v>15</v>
      </c>
      <c r="O24" s="65" t="s">
        <v>86</v>
      </c>
      <c r="P24" s="65">
        <v>10</v>
      </c>
      <c r="Q24" s="79">
        <f>'2.Métricas'!C15-'2.Métricas'!C50</f>
        <v>20</v>
      </c>
      <c r="R24" s="79">
        <f>'2.Métricas'!D15-'2.Métricas'!D50</f>
        <v>27</v>
      </c>
      <c r="S24" s="79">
        <f>'2.Métricas'!E15-'2.Métricas'!E50</f>
        <v>72</v>
      </c>
      <c r="T24" s="79">
        <f>'2.Métricas'!F15-'2.Métricas'!F50</f>
        <v>37</v>
      </c>
      <c r="U24" s="79">
        <f>'2.Métricas'!G15-'2.Métricas'!G50</f>
        <v>62</v>
      </c>
      <c r="V24" s="79">
        <f>'2.Métricas'!H15-'2.Métricas'!H50</f>
        <v>30</v>
      </c>
      <c r="W24" s="79">
        <f>'2.Métricas'!I15-'2.Métricas'!I50</f>
        <v>45</v>
      </c>
      <c r="X24" s="79">
        <f>'2.Métricas'!J15-'2.Métricas'!J50</f>
        <v>83</v>
      </c>
      <c r="Y24" s="79">
        <f>'2.Métricas'!K15-'2.Métricas'!K50</f>
        <v>114</v>
      </c>
      <c r="Z24" s="79">
        <f>'2.Métricas'!L15-'2.Métricas'!L50</f>
        <v>117</v>
      </c>
      <c r="AA24" s="79">
        <f>'2.Métricas'!M15-'2.Métricas'!M50</f>
        <v>45</v>
      </c>
      <c r="AB24" s="79">
        <f>'2.Métricas'!N15-'2.Métricas'!N50</f>
        <v>73</v>
      </c>
      <c r="AC24" s="79">
        <f>'2.Métricas'!O15-'2.Métricas'!O50</f>
        <v>18</v>
      </c>
      <c r="AD24" s="79">
        <f>'2.Métricas'!P15-'2.Métricas'!P50</f>
        <v>22</v>
      </c>
      <c r="AE24" s="79">
        <f>'2.Métricas'!Q15-'2.Métricas'!Q50</f>
        <v>13</v>
      </c>
      <c r="AF24" s="79">
        <f>'2.Métricas'!R15-'2.Métricas'!R50</f>
        <v>9</v>
      </c>
      <c r="AG24" s="79">
        <f>'2.Métricas'!S15-'2.Métricas'!S50</f>
        <v>49</v>
      </c>
      <c r="AH24" s="79">
        <f>'2.Métricas'!T15-'2.Métricas'!T50</f>
        <v>52</v>
      </c>
      <c r="AI24" s="79">
        <f>'2.Métricas'!U15-'2.Métricas'!U50</f>
        <v>79</v>
      </c>
      <c r="AJ24" s="79">
        <f>'2.Métricas'!V15-'2.Métricas'!V50</f>
        <v>7</v>
      </c>
      <c r="AK24" s="79">
        <f>'2.Métricas'!W15-'2.Métricas'!W50</f>
        <v>0</v>
      </c>
      <c r="AL24" s="79">
        <f>'2.Métricas'!X15-'2.Métricas'!X50</f>
        <v>9</v>
      </c>
      <c r="AM24" s="79">
        <f>'2.Métricas'!Y15-'2.Métricas'!Y50</f>
        <v>0</v>
      </c>
      <c r="AN24" s="79">
        <f>'2.Métricas'!Z15-'2.Métricas'!Z50</f>
        <v>0</v>
      </c>
    </row>
    <row r="25" spans="1:40" ht="34.5" customHeight="1">
      <c r="A25" s="201"/>
      <c r="B25" s="89">
        <v>7</v>
      </c>
      <c r="C25" s="90" t="s">
        <v>110</v>
      </c>
      <c r="D25" s="91" t="s">
        <v>111</v>
      </c>
      <c r="E25" s="92" t="s">
        <v>81</v>
      </c>
      <c r="F25" s="91" t="s">
        <v>82</v>
      </c>
      <c r="G25" s="93" t="s">
        <v>112</v>
      </c>
      <c r="H25" s="74" t="s">
        <v>84</v>
      </c>
      <c r="I25" s="74">
        <v>45</v>
      </c>
      <c r="J25" s="63" t="s">
        <v>84</v>
      </c>
      <c r="K25" s="63">
        <v>30</v>
      </c>
      <c r="L25" s="64" t="s">
        <v>85</v>
      </c>
      <c r="M25" s="63" t="s">
        <v>86</v>
      </c>
      <c r="N25" s="63">
        <v>45</v>
      </c>
      <c r="O25" s="76" t="s">
        <v>86</v>
      </c>
      <c r="P25" s="76">
        <v>30</v>
      </c>
      <c r="Q25" s="94">
        <f>'2.Métricas'!C17-'2.Métricas'!C15</f>
        <v>161</v>
      </c>
      <c r="R25" s="94">
        <f>'2.Métricas'!D17-'2.Métricas'!D15</f>
        <v>174</v>
      </c>
      <c r="S25" s="94">
        <f>'2.Métricas'!E17-'2.Métricas'!E15</f>
        <v>132</v>
      </c>
      <c r="T25" s="94">
        <f>'2.Métricas'!F17-'2.Métricas'!F15</f>
        <v>176</v>
      </c>
      <c r="U25" s="94">
        <f>'2.Métricas'!G17-'2.Métricas'!G15</f>
        <v>178</v>
      </c>
      <c r="V25" s="94">
        <f>'2.Métricas'!H17-'2.Métricas'!H15</f>
        <v>180</v>
      </c>
      <c r="W25" s="94">
        <f>'2.Métricas'!I17-'2.Métricas'!I15</f>
        <v>188</v>
      </c>
      <c r="X25" s="94">
        <f>'2.Métricas'!J17-'2.Métricas'!J15</f>
        <v>154</v>
      </c>
      <c r="Y25" s="94">
        <f>'2.Métricas'!K17-'2.Métricas'!K15</f>
        <v>181</v>
      </c>
      <c r="Z25" s="94">
        <f>'2.Métricas'!L17-'2.Métricas'!L15</f>
        <v>171</v>
      </c>
      <c r="AA25" s="94">
        <f>'2.Métricas'!M17-'2.Métricas'!M15</f>
        <v>164</v>
      </c>
      <c r="AB25" s="94">
        <f>'2.Métricas'!N17-'2.Métricas'!N15</f>
        <v>197</v>
      </c>
      <c r="AC25" s="94">
        <f>'2.Métricas'!O17-'2.Métricas'!O15</f>
        <v>183</v>
      </c>
      <c r="AD25" s="94">
        <f>'2.Métricas'!P17-'2.Métricas'!P15</f>
        <v>195</v>
      </c>
      <c r="AE25" s="94">
        <f>'2.Métricas'!Q17-'2.Métricas'!Q15</f>
        <v>189</v>
      </c>
      <c r="AF25" s="94">
        <f>'2.Métricas'!R17-'2.Métricas'!R15</f>
        <v>201</v>
      </c>
      <c r="AG25" s="94">
        <f>'2.Métricas'!S17-'2.Métricas'!S15</f>
        <v>237</v>
      </c>
      <c r="AH25" s="94">
        <f>'2.Métricas'!T17-'2.Métricas'!T15</f>
        <v>273</v>
      </c>
      <c r="AI25" s="94">
        <f>'2.Métricas'!U17-'2.Métricas'!U15</f>
        <v>272</v>
      </c>
      <c r="AJ25" s="94">
        <f>'2.Métricas'!V17-'2.Métricas'!V15</f>
        <v>359</v>
      </c>
      <c r="AK25" s="94">
        <f>'2.Métricas'!W17-'2.Métricas'!W15</f>
        <v>320</v>
      </c>
      <c r="AL25" s="94">
        <f>'2.Métricas'!X17-'2.Métricas'!X15</f>
        <v>295</v>
      </c>
      <c r="AM25" s="94">
        <f>'2.Métricas'!Y17-'2.Métricas'!Y15</f>
        <v>0</v>
      </c>
      <c r="AN25" s="94">
        <f>'2.Métricas'!Z17-'2.Métricas'!Z15</f>
        <v>0</v>
      </c>
    </row>
    <row r="26" spans="1:40" ht="56.25" customHeight="1">
      <c r="A26" s="201"/>
      <c r="B26" s="89">
        <v>8</v>
      </c>
      <c r="C26" s="90" t="s">
        <v>113</v>
      </c>
      <c r="D26" s="91" t="s">
        <v>114</v>
      </c>
      <c r="E26" s="92" t="s">
        <v>81</v>
      </c>
      <c r="F26" s="91" t="s">
        <v>82</v>
      </c>
      <c r="G26" s="90" t="s">
        <v>115</v>
      </c>
      <c r="H26" s="74" t="s">
        <v>84</v>
      </c>
      <c r="I26" s="74">
        <v>15</v>
      </c>
      <c r="J26" s="63" t="s">
        <v>84</v>
      </c>
      <c r="K26" s="63">
        <v>10</v>
      </c>
      <c r="L26" s="64" t="s">
        <v>85</v>
      </c>
      <c r="M26" s="63" t="s">
        <v>86</v>
      </c>
      <c r="N26" s="63">
        <v>15</v>
      </c>
      <c r="O26" s="76" t="s">
        <v>86</v>
      </c>
      <c r="P26" s="76">
        <v>10</v>
      </c>
      <c r="Q26" s="94">
        <f>'2.Métricas'!C15-'2.Métricas'!C18</f>
        <v>160</v>
      </c>
      <c r="R26" s="94">
        <f>'2.Métricas'!D15-'2.Métricas'!D18</f>
        <v>274</v>
      </c>
      <c r="S26" s="94">
        <f>'2.Métricas'!E15-'2.Métricas'!E18</f>
        <v>198</v>
      </c>
      <c r="T26" s="94">
        <f>'2.Métricas'!F15-'2.Métricas'!F18</f>
        <v>184</v>
      </c>
      <c r="U26" s="94">
        <f>'2.Métricas'!G15-'2.Métricas'!G18</f>
        <v>168</v>
      </c>
      <c r="V26" s="94">
        <f>'2.Métricas'!H15-'2.Métricas'!H18</f>
        <v>188</v>
      </c>
      <c r="W26" s="94">
        <f>'2.Métricas'!I15-'2.Métricas'!I18</f>
        <v>199</v>
      </c>
      <c r="X26" s="94">
        <f>'2.Métricas'!J15-'2.Métricas'!J18</f>
        <v>163</v>
      </c>
      <c r="Y26" s="94">
        <f>'2.Métricas'!K15-'2.Métricas'!K18</f>
        <v>182</v>
      </c>
      <c r="Z26" s="94">
        <f>'2.Métricas'!L15-'2.Métricas'!L18</f>
        <v>147</v>
      </c>
      <c r="AA26" s="94">
        <f>'2.Métricas'!M15-'2.Métricas'!M18</f>
        <v>134</v>
      </c>
      <c r="AB26" s="94">
        <f>'2.Métricas'!N15-'2.Métricas'!N18</f>
        <v>111</v>
      </c>
      <c r="AC26" s="94">
        <f>'2.Métricas'!O15-'2.Métricas'!O18</f>
        <v>147</v>
      </c>
      <c r="AD26" s="94">
        <f>'2.Métricas'!P15-'2.Métricas'!P18</f>
        <v>140</v>
      </c>
      <c r="AE26" s="94">
        <f>'2.Métricas'!Q15-'2.Métricas'!Q18</f>
        <v>146</v>
      </c>
      <c r="AF26" s="94">
        <f>'2.Métricas'!R15-'2.Métricas'!R18</f>
        <v>171</v>
      </c>
      <c r="AG26" s="94">
        <f>'2.Métricas'!S15-'2.Métricas'!S18</f>
        <v>58</v>
      </c>
      <c r="AH26" s="94">
        <f>'2.Métricas'!T15-'2.Métricas'!T18</f>
        <v>52</v>
      </c>
      <c r="AI26" s="94">
        <f>'2.Métricas'!U15-'2.Métricas'!U18</f>
        <v>43</v>
      </c>
      <c r="AJ26" s="94">
        <f>'2.Métricas'!V15-'2.Métricas'!V18</f>
        <v>53</v>
      </c>
      <c r="AK26" s="94">
        <f>'2.Métricas'!W15-'2.Métricas'!W18</f>
        <v>58</v>
      </c>
      <c r="AL26" s="94">
        <f>'2.Métricas'!X15-'2.Métricas'!X18</f>
        <v>52</v>
      </c>
      <c r="AM26" s="94">
        <f>'2.Métricas'!Y15-'2.Métricas'!Y18</f>
        <v>0</v>
      </c>
      <c r="AN26" s="94">
        <f>'2.Métricas'!Z15-'2.Métricas'!Z18</f>
        <v>0</v>
      </c>
    </row>
    <row r="27" spans="1:40" ht="42" customHeight="1">
      <c r="A27" s="203" t="s">
        <v>116</v>
      </c>
      <c r="B27" s="100">
        <v>9</v>
      </c>
      <c r="C27" s="101" t="s">
        <v>117</v>
      </c>
      <c r="D27" s="102" t="s">
        <v>118</v>
      </c>
      <c r="E27" s="102"/>
      <c r="F27" s="103"/>
      <c r="G27" s="104" t="s">
        <v>119</v>
      </c>
      <c r="H27" s="84" t="s">
        <v>91</v>
      </c>
      <c r="I27" s="84">
        <v>0.7</v>
      </c>
      <c r="J27" s="85" t="s">
        <v>92</v>
      </c>
      <c r="K27" s="85">
        <v>0.7</v>
      </c>
      <c r="L27" s="86" t="s">
        <v>85</v>
      </c>
      <c r="M27" s="85" t="s">
        <v>91</v>
      </c>
      <c r="N27" s="85">
        <v>0.75</v>
      </c>
      <c r="O27" s="87" t="s">
        <v>92</v>
      </c>
      <c r="P27" s="87">
        <v>0.75</v>
      </c>
      <c r="Q27" s="105">
        <f>'2.Métricas'!C20/'2.Métricas'!C19</f>
        <v>0.61111111111111116</v>
      </c>
      <c r="R27" s="105">
        <f>'2.Métricas'!D20/'2.Métricas'!D19</f>
        <v>0.75555555555555554</v>
      </c>
      <c r="S27" s="105">
        <f>'2.Métricas'!E20/'2.Métricas'!E19</f>
        <v>2.6666666666666668E-2</v>
      </c>
      <c r="T27" s="105">
        <f>'2.Métricas'!F20/'2.Métricas'!F19</f>
        <v>0.8928571428571429</v>
      </c>
      <c r="U27" s="105">
        <f>'2.Métricas'!G20/'2.Métricas'!G19</f>
        <v>0.82352941176470584</v>
      </c>
      <c r="V27" s="105">
        <f>'2.Métricas'!H20/'2.Métricas'!H19</f>
        <v>0.65517241379310343</v>
      </c>
      <c r="W27" s="105">
        <f>'2.Métricas'!I20/'2.Métricas'!I19</f>
        <v>0.76190476190476186</v>
      </c>
      <c r="X27" s="105">
        <f>'2.Métricas'!J20/'2.Métricas'!J19</f>
        <v>0.8</v>
      </c>
      <c r="Y27" s="105">
        <f>'2.Métricas'!K20/'2.Métricas'!K19</f>
        <v>0.72727272727272729</v>
      </c>
      <c r="Z27" s="105">
        <f>'2.Métricas'!L20/'2.Métricas'!L19</f>
        <v>1</v>
      </c>
      <c r="AA27" s="105">
        <f>'2.Métricas'!M20/'2.Métricas'!M19</f>
        <v>0.88235294117647056</v>
      </c>
      <c r="AB27" s="105">
        <f>'2.Métricas'!N20/'2.Métricas'!N19</f>
        <v>0.73076923076923073</v>
      </c>
      <c r="AC27" s="105">
        <f>'2.Métricas'!O20/'2.Métricas'!O19</f>
        <v>0.75</v>
      </c>
      <c r="AD27" s="105">
        <f>'2.Métricas'!P20/'2.Métricas'!P19</f>
        <v>0.64516129032258063</v>
      </c>
      <c r="AE27" s="105">
        <f>'2.Métricas'!Q20/'2.Métricas'!Q19</f>
        <v>0.94117647058823528</v>
      </c>
      <c r="AF27" s="105">
        <f>'2.Métricas'!R20/'2.Métricas'!R19</f>
        <v>0.82352941176470584</v>
      </c>
      <c r="AG27" s="105">
        <f>'2.Métricas'!S20/'2.Métricas'!S19</f>
        <v>0.84090909090909094</v>
      </c>
      <c r="AH27" s="105">
        <f>'2.Métricas'!T20/'2.Métricas'!T19</f>
        <v>0.65116279069767447</v>
      </c>
      <c r="AI27" s="105" t="e">
        <f>'2.Métricas'!U20/'2.Métricas'!U19</f>
        <v>#DIV/0!</v>
      </c>
      <c r="AJ27" s="105">
        <f>'2.Métricas'!V20/'2.Métricas'!V19</f>
        <v>0.17391304347826086</v>
      </c>
      <c r="AK27" s="105">
        <f>'2.Métricas'!W20/'2.Métricas'!W19</f>
        <v>0.18181818181818182</v>
      </c>
      <c r="AL27" s="105">
        <f>'2.Métricas'!X20/'2.Métricas'!X19</f>
        <v>0.2</v>
      </c>
      <c r="AM27" s="105" t="e">
        <f>'2.Métricas'!Y20/'2.Métricas'!Y19</f>
        <v>#DIV/0!</v>
      </c>
      <c r="AN27" s="105" t="e">
        <f>'2.Métricas'!Z20/'2.Métricas'!Z19</f>
        <v>#DIV/0!</v>
      </c>
    </row>
    <row r="28" spans="1:40" ht="33.75">
      <c r="A28" s="203"/>
      <c r="B28" s="106">
        <v>10</v>
      </c>
      <c r="C28" s="107" t="s">
        <v>61</v>
      </c>
      <c r="D28" s="107" t="s">
        <v>120</v>
      </c>
      <c r="E28" s="108" t="s">
        <v>81</v>
      </c>
      <c r="F28" s="109" t="s">
        <v>82</v>
      </c>
      <c r="G28" s="110" t="s">
        <v>121</v>
      </c>
      <c r="H28" s="74" t="s">
        <v>91</v>
      </c>
      <c r="I28" s="74">
        <f>J28</f>
        <v>66</v>
      </c>
      <c r="J28" s="75">
        <f>J29+J30</f>
        <v>66</v>
      </c>
      <c r="K28" s="75" t="s">
        <v>92</v>
      </c>
      <c r="L28" s="75" t="s">
        <v>85</v>
      </c>
      <c r="M28" s="75" t="s">
        <v>91</v>
      </c>
      <c r="N28" s="75">
        <f>N29+N30</f>
        <v>70</v>
      </c>
      <c r="O28" s="76" t="s">
        <v>92</v>
      </c>
      <c r="P28" s="76">
        <f>N28</f>
        <v>70</v>
      </c>
      <c r="Q28" s="111">
        <f t="shared" ref="Q28:AN28" si="5">SUM(Q29:Q30)</f>
        <v>65</v>
      </c>
      <c r="R28" s="111">
        <f t="shared" si="5"/>
        <v>100</v>
      </c>
      <c r="S28" s="111">
        <f t="shared" si="5"/>
        <v>75</v>
      </c>
      <c r="T28" s="111">
        <f t="shared" si="5"/>
        <v>80</v>
      </c>
      <c r="U28" s="111">
        <f t="shared" si="5"/>
        <v>87</v>
      </c>
      <c r="V28" s="111">
        <f t="shared" si="5"/>
        <v>85</v>
      </c>
      <c r="W28" s="111">
        <f t="shared" si="5"/>
        <v>87</v>
      </c>
      <c r="X28" s="111">
        <f t="shared" si="5"/>
        <v>70</v>
      </c>
      <c r="Y28" s="111">
        <f t="shared" si="5"/>
        <v>96</v>
      </c>
      <c r="Z28" s="111">
        <f t="shared" si="5"/>
        <v>98</v>
      </c>
      <c r="AA28" s="111">
        <f t="shared" si="5"/>
        <v>97</v>
      </c>
      <c r="AB28" s="111">
        <f t="shared" si="5"/>
        <v>143</v>
      </c>
      <c r="AC28" s="111">
        <f t="shared" si="5"/>
        <v>113</v>
      </c>
      <c r="AD28" s="111">
        <f t="shared" si="5"/>
        <v>123</v>
      </c>
      <c r="AE28" s="111">
        <f t="shared" si="5"/>
        <v>115</v>
      </c>
      <c r="AF28" s="111">
        <f t="shared" si="5"/>
        <v>122</v>
      </c>
      <c r="AG28" s="111">
        <f t="shared" si="5"/>
        <v>143</v>
      </c>
      <c r="AH28" s="111">
        <f t="shared" si="5"/>
        <v>153</v>
      </c>
      <c r="AI28" s="111">
        <f t="shared" si="5"/>
        <v>137</v>
      </c>
      <c r="AJ28" s="111">
        <f t="shared" si="5"/>
        <v>141</v>
      </c>
      <c r="AK28" s="111">
        <f t="shared" si="5"/>
        <v>153</v>
      </c>
      <c r="AL28" s="111">
        <f t="shared" si="5"/>
        <v>196</v>
      </c>
      <c r="AM28" s="111">
        <f t="shared" si="5"/>
        <v>0</v>
      </c>
      <c r="AN28" s="111">
        <f t="shared" si="5"/>
        <v>0</v>
      </c>
    </row>
    <row r="29" spans="1:40">
      <c r="A29" s="203"/>
      <c r="B29" s="112"/>
      <c r="C29" s="113" t="s">
        <v>87</v>
      </c>
      <c r="D29" s="114"/>
      <c r="E29" s="115"/>
      <c r="F29" s="116"/>
      <c r="G29" s="117"/>
      <c r="H29" s="74" t="s">
        <v>91</v>
      </c>
      <c r="I29" s="74">
        <f>J29</f>
        <v>50</v>
      </c>
      <c r="J29" s="75">
        <v>50</v>
      </c>
      <c r="K29" s="75" t="s">
        <v>92</v>
      </c>
      <c r="L29" s="75" t="s">
        <v>85</v>
      </c>
      <c r="M29" s="75" t="s">
        <v>91</v>
      </c>
      <c r="N29" s="75">
        <v>53</v>
      </c>
      <c r="O29" s="76" t="s">
        <v>92</v>
      </c>
      <c r="P29" s="76">
        <f>N29</f>
        <v>53</v>
      </c>
      <c r="Q29" s="118">
        <f>'2.Métricas'!C78</f>
        <v>35</v>
      </c>
      <c r="R29" s="118">
        <f>'2.Métricas'!D78</f>
        <v>99</v>
      </c>
      <c r="S29" s="118">
        <f>'2.Métricas'!E78</f>
        <v>69</v>
      </c>
      <c r="T29" s="118">
        <f>'2.Métricas'!F78</f>
        <v>80</v>
      </c>
      <c r="U29" s="118">
        <f>'2.Métricas'!G78</f>
        <v>81</v>
      </c>
      <c r="V29" s="118">
        <f>'2.Métricas'!H78</f>
        <v>83</v>
      </c>
      <c r="W29" s="118">
        <f>'2.Métricas'!I78</f>
        <v>87</v>
      </c>
      <c r="X29" s="118">
        <f>'2.Métricas'!J78</f>
        <v>68</v>
      </c>
      <c r="Y29" s="118">
        <f>'2.Métricas'!K78</f>
        <v>91</v>
      </c>
      <c r="Z29" s="118">
        <f>'2.Métricas'!L78</f>
        <v>94</v>
      </c>
      <c r="AA29" s="118">
        <f>'2.Métricas'!M78</f>
        <v>85</v>
      </c>
      <c r="AB29" s="118">
        <f>'2.Métricas'!N78</f>
        <v>135</v>
      </c>
      <c r="AC29" s="118">
        <f>'2.Métricas'!O78</f>
        <v>109</v>
      </c>
      <c r="AD29" s="118">
        <f>'2.Métricas'!P78</f>
        <v>101</v>
      </c>
      <c r="AE29" s="118">
        <f>'2.Métricas'!Q78</f>
        <v>101</v>
      </c>
      <c r="AF29" s="118">
        <f>'2.Métricas'!R78</f>
        <v>113</v>
      </c>
      <c r="AG29" s="118">
        <f>'2.Métricas'!S78</f>
        <v>134</v>
      </c>
      <c r="AH29" s="118">
        <f>'2.Métricas'!T78</f>
        <v>132</v>
      </c>
      <c r="AI29" s="118">
        <f>'2.Métricas'!U78</f>
        <v>117</v>
      </c>
      <c r="AJ29" s="118">
        <f>'2.Métricas'!V78</f>
        <v>126</v>
      </c>
      <c r="AK29" s="118">
        <f>'2.Métricas'!W78</f>
        <v>131</v>
      </c>
      <c r="AL29" s="118">
        <f>'2.Métricas'!X78</f>
        <v>176</v>
      </c>
      <c r="AM29" s="118">
        <f>'2.Métricas'!Y78</f>
        <v>0</v>
      </c>
      <c r="AN29" s="118">
        <f>'2.Métricas'!Z78</f>
        <v>0</v>
      </c>
    </row>
    <row r="30" spans="1:40">
      <c r="A30" s="203"/>
      <c r="B30" s="112"/>
      <c r="C30" s="113" t="s">
        <v>88</v>
      </c>
      <c r="D30" s="114"/>
      <c r="E30" s="115"/>
      <c r="F30" s="116"/>
      <c r="G30" s="119"/>
      <c r="H30" s="74" t="s">
        <v>91</v>
      </c>
      <c r="I30" s="74">
        <f>J30</f>
        <v>16</v>
      </c>
      <c r="J30" s="75">
        <v>16</v>
      </c>
      <c r="K30" s="75" t="s">
        <v>92</v>
      </c>
      <c r="L30" s="75" t="s">
        <v>85</v>
      </c>
      <c r="M30" s="75" t="s">
        <v>91</v>
      </c>
      <c r="N30" s="75">
        <v>17</v>
      </c>
      <c r="O30" s="76" t="s">
        <v>92</v>
      </c>
      <c r="P30" s="76">
        <f>N30</f>
        <v>17</v>
      </c>
      <c r="Q30" s="118">
        <f>'2.Métricas'!C54</f>
        <v>30</v>
      </c>
      <c r="R30" s="118">
        <f>'2.Métricas'!D54</f>
        <v>1</v>
      </c>
      <c r="S30" s="118">
        <f>'2.Métricas'!E54</f>
        <v>6</v>
      </c>
      <c r="T30" s="118">
        <f>'2.Métricas'!F54</f>
        <v>0</v>
      </c>
      <c r="U30" s="118">
        <f>'2.Métricas'!G54</f>
        <v>6</v>
      </c>
      <c r="V30" s="118">
        <f>'2.Métricas'!H54</f>
        <v>2</v>
      </c>
      <c r="W30" s="118">
        <f>'2.Métricas'!I54</f>
        <v>0</v>
      </c>
      <c r="X30" s="118">
        <f>'2.Métricas'!J54</f>
        <v>2</v>
      </c>
      <c r="Y30" s="118">
        <f>'2.Métricas'!K54</f>
        <v>5</v>
      </c>
      <c r="Z30" s="118">
        <f>'2.Métricas'!L54</f>
        <v>4</v>
      </c>
      <c r="AA30" s="118">
        <f>'2.Métricas'!M54</f>
        <v>12</v>
      </c>
      <c r="AB30" s="118">
        <f>'2.Métricas'!N54</f>
        <v>8</v>
      </c>
      <c r="AC30" s="118">
        <f>'2.Métricas'!O54</f>
        <v>4</v>
      </c>
      <c r="AD30" s="118">
        <f>'2.Métricas'!P54</f>
        <v>22</v>
      </c>
      <c r="AE30" s="118">
        <f>'2.Métricas'!Q54</f>
        <v>14</v>
      </c>
      <c r="AF30" s="118">
        <f>'2.Métricas'!R54</f>
        <v>9</v>
      </c>
      <c r="AG30" s="118">
        <f>'2.Métricas'!S54</f>
        <v>9</v>
      </c>
      <c r="AH30" s="118">
        <f>'2.Métricas'!T54</f>
        <v>21</v>
      </c>
      <c r="AI30" s="118">
        <f>'2.Métricas'!U54</f>
        <v>20</v>
      </c>
      <c r="AJ30" s="118">
        <f>'2.Métricas'!V54</f>
        <v>15</v>
      </c>
      <c r="AK30" s="118">
        <f>'2.Métricas'!W54</f>
        <v>22</v>
      </c>
      <c r="AL30" s="118">
        <f>'2.Métricas'!X54</f>
        <v>20</v>
      </c>
      <c r="AM30" s="118">
        <f>'2.Métricas'!Y54</f>
        <v>0</v>
      </c>
      <c r="AN30" s="118">
        <f>'2.Métricas'!Z54</f>
        <v>0</v>
      </c>
    </row>
    <row r="31" spans="1:40" ht="45">
      <c r="A31" s="203"/>
      <c r="B31" s="106">
        <v>11</v>
      </c>
      <c r="C31" s="107" t="s">
        <v>62</v>
      </c>
      <c r="D31" s="107" t="s">
        <v>122</v>
      </c>
      <c r="E31" s="108" t="s">
        <v>81</v>
      </c>
      <c r="F31" s="109" t="s">
        <v>82</v>
      </c>
      <c r="G31" s="110" t="s">
        <v>107</v>
      </c>
      <c r="H31" s="74" t="s">
        <v>84</v>
      </c>
      <c r="I31" s="74">
        <f>N31</f>
        <v>70</v>
      </c>
      <c r="J31" s="75">
        <f>J32+J33</f>
        <v>66</v>
      </c>
      <c r="K31" s="75" t="s">
        <v>92</v>
      </c>
      <c r="L31" s="75" t="s">
        <v>85</v>
      </c>
      <c r="M31" s="75" t="s">
        <v>91</v>
      </c>
      <c r="N31" s="75">
        <f>N32+N33</f>
        <v>70</v>
      </c>
      <c r="O31" s="76" t="s">
        <v>86</v>
      </c>
      <c r="P31" s="76">
        <f>J31</f>
        <v>66</v>
      </c>
      <c r="Q31" s="111">
        <f t="shared" ref="Q31:AN31" si="6">SUM(Q32:Q33)</f>
        <v>139</v>
      </c>
      <c r="R31" s="111">
        <f t="shared" si="6"/>
        <v>129</v>
      </c>
      <c r="S31" s="111">
        <f t="shared" si="6"/>
        <v>179</v>
      </c>
      <c r="T31" s="111">
        <f t="shared" si="6"/>
        <v>149</v>
      </c>
      <c r="U31" s="111">
        <f t="shared" si="6"/>
        <v>162</v>
      </c>
      <c r="V31" s="111">
        <f t="shared" si="6"/>
        <v>111</v>
      </c>
      <c r="W31" s="111">
        <f t="shared" si="6"/>
        <v>146</v>
      </c>
      <c r="X31" s="111">
        <f t="shared" si="6"/>
        <v>131</v>
      </c>
      <c r="Y31" s="111">
        <f t="shared" si="6"/>
        <v>161</v>
      </c>
      <c r="Z31" s="111">
        <f t="shared" si="6"/>
        <v>135</v>
      </c>
      <c r="AA31" s="111">
        <f t="shared" si="6"/>
        <v>154</v>
      </c>
      <c r="AB31" s="111">
        <f t="shared" si="6"/>
        <v>90</v>
      </c>
      <c r="AC31" s="111">
        <f t="shared" si="6"/>
        <v>111</v>
      </c>
      <c r="AD31" s="111">
        <f t="shared" si="6"/>
        <v>71</v>
      </c>
      <c r="AE31" s="111">
        <f t="shared" si="6"/>
        <v>81</v>
      </c>
      <c r="AF31" s="111">
        <f t="shared" si="6"/>
        <v>191</v>
      </c>
      <c r="AG31" s="111">
        <f t="shared" si="6"/>
        <v>167</v>
      </c>
      <c r="AH31" s="111">
        <f t="shared" si="6"/>
        <v>117</v>
      </c>
      <c r="AI31" s="111">
        <f t="shared" si="6"/>
        <v>48</v>
      </c>
      <c r="AJ31" s="111">
        <f t="shared" si="6"/>
        <v>16</v>
      </c>
      <c r="AK31" s="111">
        <f t="shared" si="6"/>
        <v>3</v>
      </c>
      <c r="AL31" s="111">
        <f t="shared" si="6"/>
        <v>10</v>
      </c>
      <c r="AM31" s="111">
        <f t="shared" si="6"/>
        <v>0</v>
      </c>
      <c r="AN31" s="111">
        <f t="shared" si="6"/>
        <v>0</v>
      </c>
    </row>
    <row r="32" spans="1:40">
      <c r="A32" s="203"/>
      <c r="B32" s="112"/>
      <c r="C32" s="113" t="s">
        <v>87</v>
      </c>
      <c r="D32" s="114"/>
      <c r="E32" s="115"/>
      <c r="F32" s="116"/>
      <c r="G32" s="117"/>
      <c r="H32" s="74" t="s">
        <v>84</v>
      </c>
      <c r="I32" s="74">
        <f>N32</f>
        <v>53</v>
      </c>
      <c r="J32" s="75">
        <v>50</v>
      </c>
      <c r="K32" s="75" t="s">
        <v>92</v>
      </c>
      <c r="L32" s="75" t="s">
        <v>85</v>
      </c>
      <c r="M32" s="75" t="s">
        <v>91</v>
      </c>
      <c r="N32" s="75">
        <v>53</v>
      </c>
      <c r="O32" s="76" t="s">
        <v>86</v>
      </c>
      <c r="P32" s="76">
        <f>J32</f>
        <v>50</v>
      </c>
      <c r="Q32" s="118">
        <f>'2.Métricas'!C79</f>
        <v>137</v>
      </c>
      <c r="R32" s="118">
        <f>'2.Métricas'!D79</f>
        <v>73</v>
      </c>
      <c r="S32" s="118">
        <f>'2.Métricas'!E79</f>
        <v>115</v>
      </c>
      <c r="T32" s="118">
        <f>'2.Métricas'!F79</f>
        <v>142</v>
      </c>
      <c r="U32" s="118">
        <f>'2.Métricas'!G79</f>
        <v>157</v>
      </c>
      <c r="V32" s="118">
        <f>'2.Métricas'!H79</f>
        <v>109</v>
      </c>
      <c r="W32" s="118">
        <f>'2.Métricas'!I79</f>
        <v>140</v>
      </c>
      <c r="X32" s="118">
        <f>'2.Métricas'!J79</f>
        <v>114</v>
      </c>
      <c r="Y32" s="118">
        <f>'2.Métricas'!K79</f>
        <v>143</v>
      </c>
      <c r="Z32" s="118">
        <f>'2.Métricas'!L79</f>
        <v>128</v>
      </c>
      <c r="AA32" s="118">
        <f>'2.Métricas'!M79</f>
        <v>148</v>
      </c>
      <c r="AB32" s="118">
        <f>'2.Métricas'!N79</f>
        <v>83</v>
      </c>
      <c r="AC32" s="118">
        <f>'2.Métricas'!O79</f>
        <v>106</v>
      </c>
      <c r="AD32" s="118">
        <f>'2.Métricas'!P79</f>
        <v>69</v>
      </c>
      <c r="AE32" s="118">
        <f>'2.Métricas'!Q79</f>
        <v>77</v>
      </c>
      <c r="AF32" s="118">
        <f>'2.Métricas'!R79</f>
        <v>187</v>
      </c>
      <c r="AG32" s="118">
        <f>'2.Métricas'!S79</f>
        <v>156</v>
      </c>
      <c r="AH32" s="118">
        <f>'2.Métricas'!T79</f>
        <v>104</v>
      </c>
      <c r="AI32" s="118">
        <f>'2.Métricas'!U79</f>
        <v>44</v>
      </c>
      <c r="AJ32" s="118">
        <f>'2.Métricas'!V79</f>
        <v>15</v>
      </c>
      <c r="AK32" s="118">
        <f>'2.Métricas'!W79</f>
        <v>3</v>
      </c>
      <c r="AL32" s="118">
        <f>'2.Métricas'!X79</f>
        <v>5</v>
      </c>
      <c r="AM32" s="118">
        <f>'2.Métricas'!Y79</f>
        <v>0</v>
      </c>
      <c r="AN32" s="118">
        <f>'2.Métricas'!Z79</f>
        <v>0</v>
      </c>
    </row>
    <row r="33" spans="1:40">
      <c r="A33" s="203"/>
      <c r="B33" s="112"/>
      <c r="C33" s="113" t="s">
        <v>88</v>
      </c>
      <c r="D33" s="114"/>
      <c r="E33" s="115"/>
      <c r="F33" s="116"/>
      <c r="G33" s="119"/>
      <c r="H33" s="74" t="s">
        <v>84</v>
      </c>
      <c r="I33" s="74">
        <f>N33</f>
        <v>17</v>
      </c>
      <c r="J33" s="75">
        <v>16</v>
      </c>
      <c r="K33" s="75" t="s">
        <v>92</v>
      </c>
      <c r="L33" s="75" t="s">
        <v>85</v>
      </c>
      <c r="M33" s="75" t="s">
        <v>91</v>
      </c>
      <c r="N33" s="75">
        <v>17</v>
      </c>
      <c r="O33" s="76" t="s">
        <v>86</v>
      </c>
      <c r="P33" s="76">
        <f>J33</f>
        <v>16</v>
      </c>
      <c r="Q33" s="118">
        <f>'2.Métricas'!C55</f>
        <v>2</v>
      </c>
      <c r="R33" s="118">
        <f>'2.Métricas'!D55</f>
        <v>56</v>
      </c>
      <c r="S33" s="118">
        <f>'2.Métricas'!E55</f>
        <v>64</v>
      </c>
      <c r="T33" s="118">
        <f>'2.Métricas'!F55</f>
        <v>7</v>
      </c>
      <c r="U33" s="118">
        <f>'2.Métricas'!G55</f>
        <v>5</v>
      </c>
      <c r="V33" s="118">
        <f>'2.Métricas'!H55</f>
        <v>2</v>
      </c>
      <c r="W33" s="118">
        <f>'2.Métricas'!I55</f>
        <v>6</v>
      </c>
      <c r="X33" s="118">
        <f>'2.Métricas'!J55</f>
        <v>17</v>
      </c>
      <c r="Y33" s="118">
        <f>'2.Métricas'!K55</f>
        <v>18</v>
      </c>
      <c r="Z33" s="118">
        <f>'2.Métricas'!L55</f>
        <v>7</v>
      </c>
      <c r="AA33" s="118">
        <f>'2.Métricas'!M55</f>
        <v>6</v>
      </c>
      <c r="AB33" s="118">
        <f>'2.Métricas'!N55</f>
        <v>7</v>
      </c>
      <c r="AC33" s="118">
        <f>'2.Métricas'!O55</f>
        <v>5</v>
      </c>
      <c r="AD33" s="118">
        <f>'2.Métricas'!P55</f>
        <v>2</v>
      </c>
      <c r="AE33" s="118">
        <f>'2.Métricas'!Q55</f>
        <v>4</v>
      </c>
      <c r="AF33" s="118">
        <f>'2.Métricas'!R55</f>
        <v>4</v>
      </c>
      <c r="AG33" s="118">
        <f>'2.Métricas'!S55</f>
        <v>11</v>
      </c>
      <c r="AH33" s="118">
        <f>'2.Métricas'!T55</f>
        <v>13</v>
      </c>
      <c r="AI33" s="118">
        <f>'2.Métricas'!U55</f>
        <v>4</v>
      </c>
      <c r="AJ33" s="118">
        <f>'2.Métricas'!V55</f>
        <v>1</v>
      </c>
      <c r="AK33" s="118">
        <f>'2.Métricas'!W55</f>
        <v>0</v>
      </c>
      <c r="AL33" s="118">
        <f>'2.Métricas'!X55</f>
        <v>5</v>
      </c>
      <c r="AM33" s="118">
        <f>'2.Métricas'!Y55</f>
        <v>0</v>
      </c>
      <c r="AN33" s="118">
        <f>'2.Métricas'!Z55</f>
        <v>0</v>
      </c>
    </row>
    <row r="34" spans="1:40" ht="40.5" customHeight="1">
      <c r="A34" s="203"/>
      <c r="B34" s="100">
        <v>12</v>
      </c>
      <c r="C34" s="120" t="s">
        <v>123</v>
      </c>
      <c r="D34" s="103" t="s">
        <v>124</v>
      </c>
      <c r="E34" s="102" t="s">
        <v>81</v>
      </c>
      <c r="F34" s="103" t="s">
        <v>82</v>
      </c>
      <c r="G34" s="104" t="s">
        <v>125</v>
      </c>
      <c r="H34" s="84" t="s">
        <v>91</v>
      </c>
      <c r="I34" s="84">
        <v>0.95</v>
      </c>
      <c r="J34" s="85" t="s">
        <v>92</v>
      </c>
      <c r="K34" s="85">
        <v>0.95</v>
      </c>
      <c r="L34" s="86" t="s">
        <v>85</v>
      </c>
      <c r="M34" s="85" t="s">
        <v>86</v>
      </c>
      <c r="N34" s="85">
        <v>1</v>
      </c>
      <c r="O34" s="87" t="s">
        <v>84</v>
      </c>
      <c r="P34" s="87">
        <v>1</v>
      </c>
      <c r="Q34" s="88">
        <f>'2.Métricas'!C21/'2.Métricas'!C27</f>
        <v>1.1583333333333334</v>
      </c>
      <c r="R34" s="88">
        <f>'2.Métricas'!D21/'2.Métricas'!D27</f>
        <v>0.34509803921568627</v>
      </c>
      <c r="S34" s="88">
        <f>'2.Métricas'!E21/'2.Métricas'!E27</f>
        <v>0.34814814814814815</v>
      </c>
      <c r="T34" s="88">
        <f>'2.Métricas'!F21/'2.Métricas'!F27</f>
        <v>0.31166666666666665</v>
      </c>
      <c r="U34" s="88">
        <f>'2.Métricas'!G21/'2.Métricas'!G27</f>
        <v>0.59487179487179487</v>
      </c>
      <c r="V34" s="88">
        <f>'2.Métricas'!H21/'2.Métricas'!H27</f>
        <v>0.3896296296296296</v>
      </c>
      <c r="W34" s="88">
        <f>'2.Métricas'!I21/'2.Métricas'!I27</f>
        <v>0.67500000000000004</v>
      </c>
      <c r="X34" s="88">
        <f>'2.Métricas'!J21/'2.Métricas'!J27</f>
        <v>0.63444444444444448</v>
      </c>
      <c r="Y34" s="88" t="e">
        <f>'2.Métricas'!K21/'2.Métricas'!K27</f>
        <v>#DIV/0!</v>
      </c>
      <c r="Z34" s="88">
        <f>'2.Métricas'!L21/'2.Métricas'!L27</f>
        <v>0.55555555555555558</v>
      </c>
      <c r="AA34" s="88">
        <f>'2.Métricas'!M21/'2.Métricas'!M27</f>
        <v>0.75428571428571434</v>
      </c>
      <c r="AB34" s="88">
        <f>'2.Métricas'!N21/'2.Métricas'!N27</f>
        <v>0.66333333333333333</v>
      </c>
      <c r="AC34" s="88">
        <f>'2.Métricas'!O21/'2.Métricas'!O27</f>
        <v>0.82666666666666666</v>
      </c>
      <c r="AD34" s="88">
        <f>'2.Métricas'!P21/'2.Métricas'!P27</f>
        <v>0.62342342342342338</v>
      </c>
      <c r="AE34" s="88">
        <f>'2.Métricas'!Q21/'2.Métricas'!Q27</f>
        <v>0.70574712643678161</v>
      </c>
      <c r="AF34" s="88">
        <f>'2.Métricas'!R21/'2.Métricas'!R27</f>
        <v>0.88245614035087716</v>
      </c>
      <c r="AG34" s="88">
        <f>'2.Métricas'!S21/'2.Métricas'!S27</f>
        <v>1.5444444444444445</v>
      </c>
      <c r="AH34" s="88">
        <f>'2.Métricas'!T21/'2.Métricas'!T27</f>
        <v>0.92266666666666663</v>
      </c>
      <c r="AI34" s="88">
        <f>'2.Métricas'!U21/'2.Métricas'!U27</f>
        <v>1.4647058823529411</v>
      </c>
      <c r="AJ34" s="88">
        <f>'2.Métricas'!V21/'2.Métricas'!V27</f>
        <v>0.91794871794871791</v>
      </c>
      <c r="AK34" s="88">
        <f>'2.Métricas'!W21/'2.Métricas'!W27</f>
        <v>0.98639455782312924</v>
      </c>
      <c r="AL34" s="88">
        <f>'2.Métricas'!X21/'2.Métricas'!X27</f>
        <v>1.1639639639639641</v>
      </c>
      <c r="AM34" s="88" t="e">
        <f>'2.Métricas'!Y21/'2.Métricas'!Y27</f>
        <v>#DIV/0!</v>
      </c>
      <c r="AN34" s="88" t="e">
        <f>'2.Métricas'!Z21/'2.Métricas'!Z27</f>
        <v>#DIV/0!</v>
      </c>
    </row>
    <row r="35" spans="1:40" ht="23.25" customHeight="1">
      <c r="A35" s="203"/>
      <c r="B35" s="121"/>
      <c r="C35" s="122" t="s">
        <v>36</v>
      </c>
      <c r="D35" s="123"/>
      <c r="E35" s="124"/>
      <c r="F35" s="123"/>
      <c r="G35" s="125"/>
      <c r="H35" s="84" t="s">
        <v>91</v>
      </c>
      <c r="I35" s="84">
        <v>0.95</v>
      </c>
      <c r="J35" s="85" t="s">
        <v>92</v>
      </c>
      <c r="K35" s="85">
        <v>0.95</v>
      </c>
      <c r="L35" s="86" t="s">
        <v>85</v>
      </c>
      <c r="M35" s="85" t="s">
        <v>86</v>
      </c>
      <c r="N35" s="85">
        <v>1</v>
      </c>
      <c r="O35" s="87" t="s">
        <v>84</v>
      </c>
      <c r="P35" s="87">
        <v>1</v>
      </c>
      <c r="Q35" s="126">
        <f>'2.Métricas'!C22/'2.Métricas'!C28</f>
        <v>1.1583333333333334</v>
      </c>
      <c r="R35" s="126">
        <f>'2.Métricas'!D22/'2.Métricas'!D28</f>
        <v>0.10606060606060606</v>
      </c>
      <c r="S35" s="126">
        <f>'2.Métricas'!E22/'2.Métricas'!E28</f>
        <v>0.22666666666666666</v>
      </c>
      <c r="T35" s="126">
        <f>'2.Métricas'!F22/'2.Métricas'!F28</f>
        <v>0.19333333333333333</v>
      </c>
      <c r="U35" s="126">
        <f>'2.Métricas'!G22/'2.Métricas'!G28</f>
        <v>0.38666666666666666</v>
      </c>
      <c r="V35" s="126">
        <f>'2.Métricas'!H22/'2.Métricas'!H28</f>
        <v>0.36969696969696969</v>
      </c>
      <c r="W35" s="126">
        <f>'2.Métricas'!I22/'2.Métricas'!I28</f>
        <v>0.43333333333333335</v>
      </c>
      <c r="X35" s="126">
        <f>'2.Métricas'!J22/'2.Métricas'!J28</f>
        <v>0.47916666666666669</v>
      </c>
      <c r="Y35" s="126" t="e">
        <f>'2.Métricas'!K22/'2.Métricas'!K28</f>
        <v>#DIV/0!</v>
      </c>
      <c r="Z35" s="126">
        <f>'2.Métricas'!L22/'2.Métricas'!L28</f>
        <v>0.58787878787878789</v>
      </c>
      <c r="AA35" s="126">
        <f>'2.Métricas'!M22/'2.Métricas'!M28</f>
        <v>0.6518518518518519</v>
      </c>
      <c r="AB35" s="126">
        <f>'2.Métricas'!N22/'2.Métricas'!N28</f>
        <v>0.8</v>
      </c>
      <c r="AC35" s="126">
        <f>'2.Métricas'!O22/'2.Métricas'!O28</f>
        <v>0.88484848484848488</v>
      </c>
      <c r="AD35" s="126">
        <f>'2.Métricas'!P22/'2.Métricas'!P28</f>
        <v>0.49629629629629629</v>
      </c>
      <c r="AE35" s="126">
        <f>'2.Métricas'!Q22/'2.Métricas'!Q28</f>
        <v>0.75238095238095237</v>
      </c>
      <c r="AF35" s="126">
        <f>'2.Métricas'!R22/'2.Métricas'!R28</f>
        <v>1</v>
      </c>
      <c r="AG35" s="126">
        <f>'2.Métricas'!S22/'2.Métricas'!S28</f>
        <v>1.05</v>
      </c>
      <c r="AH35" s="126">
        <f>'2.Métricas'!T22/'2.Métricas'!T28</f>
        <v>1.0962962962962963</v>
      </c>
      <c r="AI35" s="126">
        <f>'2.Métricas'!U22/'2.Métricas'!U28</f>
        <v>1.2222222222222223</v>
      </c>
      <c r="AJ35" s="126">
        <f>'2.Métricas'!V22/'2.Métricas'!V28</f>
        <v>0.85</v>
      </c>
      <c r="AK35" s="126">
        <f>'2.Métricas'!W22/'2.Métricas'!W28</f>
        <v>0.55897435897435899</v>
      </c>
      <c r="AL35" s="126">
        <f>'2.Métricas'!X22/'2.Métricas'!X28</f>
        <v>1.1000000000000001</v>
      </c>
      <c r="AM35" s="126" t="e">
        <f>'2.Métricas'!Y22/'2.Métricas'!Y28</f>
        <v>#DIV/0!</v>
      </c>
      <c r="AN35" s="126" t="e">
        <f>'2.Métricas'!Z22/'2.Métricas'!Z28</f>
        <v>#DIV/0!</v>
      </c>
    </row>
    <row r="36" spans="1:40" ht="23.25" customHeight="1">
      <c r="A36" s="203"/>
      <c r="B36" s="121"/>
      <c r="C36" s="122" t="s">
        <v>37</v>
      </c>
      <c r="D36" s="123"/>
      <c r="E36" s="124"/>
      <c r="F36" s="123"/>
      <c r="G36" s="125"/>
      <c r="H36" s="84" t="s">
        <v>91</v>
      </c>
      <c r="I36" s="84">
        <v>0.95</v>
      </c>
      <c r="J36" s="85" t="s">
        <v>92</v>
      </c>
      <c r="K36" s="85">
        <v>0.95</v>
      </c>
      <c r="L36" s="86" t="s">
        <v>85</v>
      </c>
      <c r="M36" s="85" t="s">
        <v>86</v>
      </c>
      <c r="N36" s="85">
        <v>1</v>
      </c>
      <c r="O36" s="87" t="s">
        <v>84</v>
      </c>
      <c r="P36" s="87">
        <v>1</v>
      </c>
      <c r="Q36" s="126">
        <f>'2.Métricas'!C23/'2.Métricas'!C29</f>
        <v>1.1583333333333334</v>
      </c>
      <c r="R36" s="126">
        <f>'2.Métricas'!D23/'2.Métricas'!D29</f>
        <v>0.5</v>
      </c>
      <c r="S36" s="126">
        <f>'2.Métricas'!E23/'2.Métricas'!E29</f>
        <v>0.50370370370370365</v>
      </c>
      <c r="T36" s="126">
        <f>'2.Métricas'!F23/'2.Métricas'!F29</f>
        <v>0.24666666666666667</v>
      </c>
      <c r="U36" s="126">
        <f>'2.Métricas'!G23/'2.Métricas'!G29</f>
        <v>0.63030303030303025</v>
      </c>
      <c r="V36" s="126">
        <f>'2.Métricas'!H23/'2.Métricas'!H29</f>
        <v>0.49090909090909091</v>
      </c>
      <c r="W36" s="126">
        <f>'2.Métricas'!I23/'2.Métricas'!I29</f>
        <v>1.0222222222222221</v>
      </c>
      <c r="X36" s="126">
        <f>'2.Métricas'!J23/'2.Métricas'!J29</f>
        <v>0.75151515151515147</v>
      </c>
      <c r="Y36" s="126" t="e">
        <f>'2.Métricas'!K23/'2.Métricas'!K29</f>
        <v>#DIV/0!</v>
      </c>
      <c r="Z36" s="126">
        <f>'2.Métricas'!L23/'2.Métricas'!L29</f>
        <v>0.61818181818181817</v>
      </c>
      <c r="AA36" s="126">
        <f>'2.Métricas'!M23/'2.Métricas'!M29</f>
        <v>0.87407407407407411</v>
      </c>
      <c r="AB36" s="126">
        <f>'2.Métricas'!N23/'2.Métricas'!N29</f>
        <v>0.50666666666666671</v>
      </c>
      <c r="AC36" s="126">
        <f>'2.Métricas'!O23/'2.Métricas'!O29</f>
        <v>0.92</v>
      </c>
      <c r="AD36" s="126">
        <f>'2.Métricas'!P23/'2.Métricas'!P29</f>
        <v>0.72592592592592597</v>
      </c>
      <c r="AE36" s="126">
        <f>'2.Métricas'!Q23/'2.Métricas'!Q29</f>
        <v>0.69166666666666665</v>
      </c>
      <c r="AF36" s="126">
        <f>'2.Métricas'!R23/'2.Métricas'!R29</f>
        <v>0.90303030303030307</v>
      </c>
      <c r="AG36" s="126">
        <f>'2.Métricas'!S23/'2.Métricas'!S29</f>
        <v>2.1666666666666665</v>
      </c>
      <c r="AH36" s="126">
        <f>'2.Métricas'!T23/'2.Métricas'!T29</f>
        <v>1.2307692307692308</v>
      </c>
      <c r="AI36" s="126">
        <f>'2.Métricas'!U23/'2.Métricas'!U29</f>
        <v>1.5333333333333334</v>
      </c>
      <c r="AJ36" s="126">
        <f>'2.Métricas'!V23/'2.Métricas'!V29</f>
        <v>1.0666666666666667</v>
      </c>
      <c r="AK36" s="126">
        <f>'2.Métricas'!W23/'2.Métricas'!W29</f>
        <v>1.3076923076923077</v>
      </c>
      <c r="AL36" s="126">
        <f>'2.Métricas'!X23/'2.Métricas'!X29</f>
        <v>1.3733333333333333</v>
      </c>
      <c r="AM36" s="126" t="e">
        <f>'2.Métricas'!Y23/'2.Métricas'!Y29</f>
        <v>#DIV/0!</v>
      </c>
      <c r="AN36" s="126" t="e">
        <f>'2.Métricas'!Z23/'2.Métricas'!Z29</f>
        <v>#DIV/0!</v>
      </c>
    </row>
    <row r="37" spans="1:40" ht="23.25" customHeight="1">
      <c r="A37" s="203"/>
      <c r="B37" s="121"/>
      <c r="C37" s="122" t="s">
        <v>38</v>
      </c>
      <c r="D37" s="123"/>
      <c r="E37" s="124"/>
      <c r="F37" s="123"/>
      <c r="G37" s="125"/>
      <c r="H37" s="84" t="s">
        <v>91</v>
      </c>
      <c r="I37" s="84">
        <v>0.95</v>
      </c>
      <c r="J37" s="85" t="s">
        <v>92</v>
      </c>
      <c r="K37" s="85">
        <v>0.95</v>
      </c>
      <c r="L37" s="86" t="s">
        <v>85</v>
      </c>
      <c r="M37" s="85" t="s">
        <v>86</v>
      </c>
      <c r="N37" s="85">
        <v>1</v>
      </c>
      <c r="O37" s="87" t="s">
        <v>84</v>
      </c>
      <c r="P37" s="87">
        <v>1</v>
      </c>
      <c r="Q37" s="126">
        <f>'2.Métricas'!C24/'2.Métricas'!C30</f>
        <v>1.1583333333333334</v>
      </c>
      <c r="R37" s="126">
        <f>'2.Métricas'!D24/'2.Métricas'!D30</f>
        <v>0.4</v>
      </c>
      <c r="S37" s="126">
        <f>'2.Métricas'!E24/'2.Métricas'!E30</f>
        <v>0.73333333333333328</v>
      </c>
      <c r="T37" s="126">
        <f>'2.Métricas'!F24/'2.Métricas'!F30</f>
        <v>0.29333333333333333</v>
      </c>
      <c r="U37" s="126">
        <f>'2.Métricas'!G24/'2.Métricas'!G30</f>
        <v>0.60833333333333328</v>
      </c>
      <c r="V37" s="126">
        <f>'2.Métricas'!H24/'2.Métricas'!H30</f>
        <v>0.4303030303030303</v>
      </c>
      <c r="W37" s="126">
        <f>'2.Métricas'!I24/'2.Métricas'!I30</f>
        <v>0.62222222222222223</v>
      </c>
      <c r="X37" s="126">
        <f>'2.Métricas'!J24/'2.Métricas'!J30</f>
        <v>0.42745098039215684</v>
      </c>
      <c r="Y37" s="126" t="e">
        <f>'2.Métricas'!K24/'2.Métricas'!K30</f>
        <v>#DIV/0!</v>
      </c>
      <c r="Z37" s="126">
        <f>'2.Métricas'!L24/'2.Métricas'!L30</f>
        <v>0.55333333333333334</v>
      </c>
      <c r="AA37" s="126">
        <f>'2.Métricas'!M24/'2.Métricas'!M30</f>
        <v>0.73333333333333328</v>
      </c>
      <c r="AB37" s="126">
        <f>'2.Métricas'!N24/'2.Métricas'!N30</f>
        <v>0.7466666666666667</v>
      </c>
      <c r="AC37" s="126">
        <f>'2.Métricas'!O24/'2.Métricas'!O30</f>
        <v>1</v>
      </c>
      <c r="AD37" s="126">
        <f>'2.Métricas'!P24/'2.Métricas'!P30</f>
        <v>0.79259259259259263</v>
      </c>
      <c r="AE37" s="126">
        <f>'2.Métricas'!Q24/'2.Métricas'!Q30</f>
        <v>0.8571428571428571</v>
      </c>
      <c r="AF37" s="126">
        <f>'2.Métricas'!R24/'2.Métricas'!R30</f>
        <v>1.019047619047619</v>
      </c>
      <c r="AG37" s="126">
        <f>'2.Métricas'!S24/'2.Métricas'!S30</f>
        <v>1.4333333333333333</v>
      </c>
      <c r="AH37" s="126">
        <f>'2.Métricas'!T24/'2.Métricas'!T30</f>
        <v>0.67179487179487174</v>
      </c>
      <c r="AI37" s="126">
        <f>'2.Métricas'!U24/'2.Métricas'!U30</f>
        <v>1.3925925925925926</v>
      </c>
      <c r="AJ37" s="126">
        <f>'2.Métricas'!V24/'2.Métricas'!V30</f>
        <v>0.98666666666666669</v>
      </c>
      <c r="AK37" s="126">
        <f>'2.Métricas'!W24/'2.Métricas'!W30</f>
        <v>1.0461538461538462</v>
      </c>
      <c r="AL37" s="126">
        <f>'2.Métricas'!X24/'2.Métricas'!X30</f>
        <v>1.0249999999999999</v>
      </c>
      <c r="AM37" s="126" t="e">
        <f>'2.Métricas'!Y24/'2.Métricas'!Y30</f>
        <v>#DIV/0!</v>
      </c>
      <c r="AN37" s="126" t="e">
        <f>'2.Métricas'!Z24/'2.Métricas'!Z30</f>
        <v>#DIV/0!</v>
      </c>
    </row>
    <row r="38" spans="1:40" ht="23.25" customHeight="1">
      <c r="A38" s="203"/>
      <c r="B38" s="121"/>
      <c r="C38" s="122" t="s">
        <v>39</v>
      </c>
      <c r="D38" s="123"/>
      <c r="E38" s="124"/>
      <c r="F38" s="123"/>
      <c r="G38" s="125"/>
      <c r="H38" s="84" t="s">
        <v>91</v>
      </c>
      <c r="I38" s="84">
        <v>0.95</v>
      </c>
      <c r="J38" s="85" t="s">
        <v>92</v>
      </c>
      <c r="K38" s="85">
        <v>0.95</v>
      </c>
      <c r="L38" s="86" t="s">
        <v>85</v>
      </c>
      <c r="M38" s="85" t="s">
        <v>86</v>
      </c>
      <c r="N38" s="85">
        <v>1</v>
      </c>
      <c r="O38" s="87" t="s">
        <v>84</v>
      </c>
      <c r="P38" s="87">
        <v>1</v>
      </c>
      <c r="Q38" s="126">
        <f>'2.Métricas'!C25/'2.Métricas'!C31</f>
        <v>1.1583333333333334</v>
      </c>
      <c r="R38" s="126">
        <f>'2.Métricas'!D25/'2.Métricas'!D31</f>
        <v>0.64666666666666661</v>
      </c>
      <c r="S38" s="126">
        <f>'2.Métricas'!E25/'2.Métricas'!E31</f>
        <v>0.26666666666666666</v>
      </c>
      <c r="T38" s="126">
        <f>'2.Métricas'!F25/'2.Métricas'!F31</f>
        <v>0.51333333333333331</v>
      </c>
      <c r="U38" s="126">
        <f>'2.Métricas'!G25/'2.Métricas'!G31</f>
        <v>0.7533333333333333</v>
      </c>
      <c r="V38" s="126">
        <f>'2.Métricas'!H25/'2.Métricas'!H31</f>
        <v>0.27777777777777779</v>
      </c>
      <c r="W38" s="126">
        <f>'2.Métricas'!I25/'2.Métricas'!I31</f>
        <v>0.62222222222222223</v>
      </c>
      <c r="X38" s="126">
        <f>'2.Métricas'!J25/'2.Métricas'!J31</f>
        <v>0.9291666666666667</v>
      </c>
      <c r="Y38" s="126" t="e">
        <f>'2.Métricas'!K25/'2.Métricas'!K31</f>
        <v>#DIV/0!</v>
      </c>
      <c r="Z38" s="126">
        <f>'2.Métricas'!L25/'2.Métricas'!L31</f>
        <v>0.45333333333333331</v>
      </c>
      <c r="AA38" s="126">
        <f>'2.Métricas'!M25/'2.Métricas'!M31</f>
        <v>0.75555555555555554</v>
      </c>
      <c r="AB38" s="126">
        <f>'2.Métricas'!N25/'2.Métricas'!N31</f>
        <v>0.6</v>
      </c>
      <c r="AC38" s="126">
        <f>'2.Métricas'!O25/'2.Métricas'!O31</f>
        <v>0.55757575757575761</v>
      </c>
      <c r="AD38" s="126">
        <f>'2.Métricas'!P25/'2.Métricas'!P31</f>
        <v>0.49333333333333335</v>
      </c>
      <c r="AE38" s="126">
        <f>'2.Métricas'!Q25/'2.Métricas'!Q31</f>
        <v>0.52380952380952384</v>
      </c>
      <c r="AF38" s="126">
        <f>'2.Métricas'!R25/'2.Métricas'!R31</f>
        <v>0.67878787878787883</v>
      </c>
      <c r="AG38" s="126">
        <f>'2.Métricas'!S25/'2.Métricas'!S31</f>
        <v>1.5533333333333332</v>
      </c>
      <c r="AH38" s="126">
        <f>'2.Métricas'!T25/'2.Métricas'!T31</f>
        <v>0.76888888888888884</v>
      </c>
      <c r="AI38" s="126">
        <f>'2.Métricas'!U25/'2.Métricas'!U31</f>
        <v>1.75</v>
      </c>
      <c r="AJ38" s="126">
        <f>'2.Métricas'!V25/'2.Métricas'!V31</f>
        <v>0.76969696969696966</v>
      </c>
      <c r="AK38" s="126">
        <f>'2.Métricas'!W25/'2.Métricas'!W31</f>
        <v>1.0466666666666666</v>
      </c>
      <c r="AL38" s="126">
        <f>'2.Métricas'!X25/'2.Métricas'!X31</f>
        <v>1.1212121212121211</v>
      </c>
      <c r="AM38" s="126" t="e">
        <f>'2.Métricas'!Y25/'2.Métricas'!Y31</f>
        <v>#DIV/0!</v>
      </c>
      <c r="AN38" s="126" t="e">
        <f>'2.Métricas'!Z25/'2.Métricas'!Z31</f>
        <v>#DIV/0!</v>
      </c>
    </row>
    <row r="39" spans="1:40" ht="23.25" hidden="1" customHeight="1">
      <c r="A39" s="203"/>
      <c r="B39" s="121"/>
      <c r="C39" s="122" t="s">
        <v>40</v>
      </c>
      <c r="D39" s="123"/>
      <c r="E39" s="124"/>
      <c r="F39" s="123"/>
      <c r="G39" s="125"/>
      <c r="H39" s="84" t="s">
        <v>91</v>
      </c>
      <c r="I39" s="84">
        <v>0.95</v>
      </c>
      <c r="J39" s="85" t="s">
        <v>92</v>
      </c>
      <c r="K39" s="85">
        <v>0.95</v>
      </c>
      <c r="L39" s="86" t="s">
        <v>85</v>
      </c>
      <c r="M39" s="85" t="s">
        <v>86</v>
      </c>
      <c r="N39" s="85">
        <v>1</v>
      </c>
      <c r="O39" s="87" t="s">
        <v>84</v>
      </c>
      <c r="P39" s="87">
        <v>1</v>
      </c>
      <c r="Q39" s="126" t="e">
        <f>'2.Métricas'!C26/'2.Métricas'!C32</f>
        <v>#DIV/0!</v>
      </c>
      <c r="R39" s="126" t="e">
        <f>'2.Métricas'!D26/'2.Métricas'!D32</f>
        <v>#DIV/0!</v>
      </c>
      <c r="S39" s="126" t="e">
        <f>'2.Métricas'!E26/'2.Métricas'!E32</f>
        <v>#DIV/0!</v>
      </c>
      <c r="T39" s="126" t="e">
        <f>'2.Métricas'!F26/'2.Métricas'!F32</f>
        <v>#DIV/0!</v>
      </c>
      <c r="U39" s="126" t="e">
        <f>'2.Métricas'!G26/'2.Métricas'!G32</f>
        <v>#DIV/0!</v>
      </c>
      <c r="V39" s="126" t="e">
        <f>'2.Métricas'!H26/'2.Métricas'!H32</f>
        <v>#DIV/0!</v>
      </c>
      <c r="W39" s="126" t="e">
        <f>'2.Métricas'!I26/'2.Métricas'!I32</f>
        <v>#DIV/0!</v>
      </c>
      <c r="X39" s="126" t="e">
        <f>'2.Métricas'!J26/'2.Métricas'!J32</f>
        <v>#REF!</v>
      </c>
      <c r="Y39" s="126" t="e">
        <f>'2.Métricas'!K26/'2.Métricas'!K32</f>
        <v>#REF!</v>
      </c>
      <c r="Z39" s="126" t="e">
        <f>'2.Métricas'!L26/'2.Métricas'!L32</f>
        <v>#REF!</v>
      </c>
      <c r="AA39" s="126" t="e">
        <f>'2.Métricas'!M26/'2.Métricas'!M32</f>
        <v>#REF!</v>
      </c>
      <c r="AB39" s="126" t="e">
        <f>'2.Métricas'!N26/'2.Métricas'!N32</f>
        <v>#REF!</v>
      </c>
      <c r="AC39" s="126" t="e">
        <f>'2.Métricas'!O26/'2.Métricas'!O32</f>
        <v>#REF!</v>
      </c>
      <c r="AD39" s="126" t="e">
        <f>'2.Métricas'!P26/'2.Métricas'!P32</f>
        <v>#REF!</v>
      </c>
      <c r="AE39" s="126" t="e">
        <f>'2.Métricas'!Q26/'2.Métricas'!Q32</f>
        <v>#REF!</v>
      </c>
      <c r="AF39" s="126" t="e">
        <f>'2.Métricas'!R26/'2.Métricas'!R32</f>
        <v>#REF!</v>
      </c>
      <c r="AG39" s="126" t="e">
        <f>'2.Métricas'!S26/'2.Métricas'!S32</f>
        <v>#REF!</v>
      </c>
      <c r="AH39" s="126" t="e">
        <f>'2.Métricas'!T26/'2.Métricas'!T32</f>
        <v>#REF!</v>
      </c>
      <c r="AI39" s="126" t="e">
        <f>'2.Métricas'!U26/'2.Métricas'!U32</f>
        <v>#REF!</v>
      </c>
      <c r="AJ39" s="126" t="e">
        <f>'2.Métricas'!V26/'2.Métricas'!V32</f>
        <v>#REF!</v>
      </c>
      <c r="AK39" s="126" t="e">
        <f>'2.Métricas'!W26/'2.Métricas'!W32</f>
        <v>#REF!</v>
      </c>
      <c r="AL39" s="126" t="e">
        <f>'2.Métricas'!X26/'2.Métricas'!X32</f>
        <v>#REF!</v>
      </c>
      <c r="AM39" s="126" t="e">
        <f>'2.Métricas'!Y26/'2.Métricas'!Y32</f>
        <v>#REF!</v>
      </c>
      <c r="AN39" s="126" t="e">
        <f>'2.Métricas'!Z26/'2.Métricas'!Z32</f>
        <v>#REF!</v>
      </c>
    </row>
    <row r="40" spans="1:40" ht="57.75" customHeight="1">
      <c r="A40" s="203"/>
      <c r="B40" s="100">
        <v>13</v>
      </c>
      <c r="C40" s="120" t="s">
        <v>126</v>
      </c>
      <c r="D40" s="103" t="s">
        <v>127</v>
      </c>
      <c r="E40" s="102" t="s">
        <v>81</v>
      </c>
      <c r="F40" s="103" t="s">
        <v>82</v>
      </c>
      <c r="G40" s="104" t="s">
        <v>128</v>
      </c>
      <c r="H40" s="74" t="s">
        <v>91</v>
      </c>
      <c r="I40" s="74">
        <f t="shared" ref="I40:I46" si="7">J40</f>
        <v>46</v>
      </c>
      <c r="J40" s="75">
        <f>J41+J44</f>
        <v>46</v>
      </c>
      <c r="K40" s="75" t="s">
        <v>92</v>
      </c>
      <c r="L40" s="75" t="s">
        <v>85</v>
      </c>
      <c r="M40" s="75" t="s">
        <v>91</v>
      </c>
      <c r="N40" s="75">
        <f>N41+N44</f>
        <v>49</v>
      </c>
      <c r="O40" s="76" t="s">
        <v>92</v>
      </c>
      <c r="P40" s="76">
        <f t="shared" ref="P40:P46" si="8">N40</f>
        <v>49</v>
      </c>
      <c r="Q40" s="127">
        <f t="shared" ref="Q40:AN40" si="9">Q41+Q44+Q47</f>
        <v>23</v>
      </c>
      <c r="R40" s="127">
        <f t="shared" si="9"/>
        <v>28</v>
      </c>
      <c r="S40" s="127">
        <f t="shared" si="9"/>
        <v>16</v>
      </c>
      <c r="T40" s="127">
        <f t="shared" si="9"/>
        <v>42</v>
      </c>
      <c r="U40" s="127">
        <f t="shared" si="9"/>
        <v>74</v>
      </c>
      <c r="V40" s="127">
        <f t="shared" si="9"/>
        <v>50</v>
      </c>
      <c r="W40" s="127">
        <f t="shared" si="9"/>
        <v>52</v>
      </c>
      <c r="X40" s="127">
        <f t="shared" si="9"/>
        <v>85</v>
      </c>
      <c r="Y40" s="127">
        <f t="shared" si="9"/>
        <v>43</v>
      </c>
      <c r="Z40" s="127">
        <f t="shared" si="9"/>
        <v>53</v>
      </c>
      <c r="AA40" s="127">
        <f t="shared" si="9"/>
        <v>55</v>
      </c>
      <c r="AB40" s="127">
        <f t="shared" si="9"/>
        <v>86</v>
      </c>
      <c r="AC40" s="127">
        <f t="shared" si="9"/>
        <v>70</v>
      </c>
      <c r="AD40" s="127">
        <f t="shared" si="9"/>
        <v>35</v>
      </c>
      <c r="AE40" s="127">
        <f t="shared" si="9"/>
        <v>58</v>
      </c>
      <c r="AF40" s="127">
        <f t="shared" si="9"/>
        <v>70</v>
      </c>
      <c r="AG40" s="127">
        <f t="shared" si="9"/>
        <v>63</v>
      </c>
      <c r="AH40" s="127">
        <f t="shared" si="9"/>
        <v>79</v>
      </c>
      <c r="AI40" s="127">
        <f t="shared" si="9"/>
        <v>50</v>
      </c>
      <c r="AJ40" s="127">
        <f t="shared" si="9"/>
        <v>67</v>
      </c>
      <c r="AK40" s="127">
        <f t="shared" si="9"/>
        <v>101</v>
      </c>
      <c r="AL40" s="127">
        <f t="shared" si="9"/>
        <v>52</v>
      </c>
      <c r="AM40" s="127">
        <f t="shared" si="9"/>
        <v>0</v>
      </c>
      <c r="AN40" s="127">
        <f t="shared" si="9"/>
        <v>0</v>
      </c>
    </row>
    <row r="41" spans="1:40" ht="16.5" customHeight="1">
      <c r="A41" s="203"/>
      <c r="B41" s="128"/>
      <c r="C41" s="122" t="s">
        <v>19</v>
      </c>
      <c r="D41" s="129"/>
      <c r="E41" s="129"/>
      <c r="F41" s="130"/>
      <c r="G41" s="131"/>
      <c r="H41" s="74" t="s">
        <v>91</v>
      </c>
      <c r="I41" s="74">
        <f t="shared" si="7"/>
        <v>30</v>
      </c>
      <c r="J41" s="75">
        <f>J42+J43</f>
        <v>30</v>
      </c>
      <c r="K41" s="75" t="s">
        <v>92</v>
      </c>
      <c r="L41" s="75" t="s">
        <v>85</v>
      </c>
      <c r="M41" s="75" t="s">
        <v>91</v>
      </c>
      <c r="N41" s="75">
        <f>N42+N43</f>
        <v>32</v>
      </c>
      <c r="O41" s="76" t="s">
        <v>92</v>
      </c>
      <c r="P41" s="76">
        <f t="shared" si="8"/>
        <v>32</v>
      </c>
      <c r="Q41" s="132">
        <f t="shared" ref="Q41:AN41" si="10">SUM(Q42:Q43)</f>
        <v>19</v>
      </c>
      <c r="R41" s="132">
        <f t="shared" si="10"/>
        <v>14</v>
      </c>
      <c r="S41" s="132">
        <f t="shared" si="10"/>
        <v>2</v>
      </c>
      <c r="T41" s="132">
        <f t="shared" si="10"/>
        <v>16</v>
      </c>
      <c r="U41" s="132">
        <f t="shared" si="10"/>
        <v>44</v>
      </c>
      <c r="V41" s="132">
        <f t="shared" si="10"/>
        <v>31</v>
      </c>
      <c r="W41" s="132">
        <f t="shared" si="10"/>
        <v>32</v>
      </c>
      <c r="X41" s="132">
        <f t="shared" si="10"/>
        <v>48</v>
      </c>
      <c r="Y41" s="132">
        <f t="shared" si="10"/>
        <v>24</v>
      </c>
      <c r="Z41" s="132">
        <f t="shared" si="10"/>
        <v>25</v>
      </c>
      <c r="AA41" s="132">
        <f t="shared" si="10"/>
        <v>21</v>
      </c>
      <c r="AB41" s="132">
        <f t="shared" si="10"/>
        <v>24</v>
      </c>
      <c r="AC41" s="132">
        <f t="shared" si="10"/>
        <v>22</v>
      </c>
      <c r="AD41" s="132">
        <f t="shared" si="10"/>
        <v>11</v>
      </c>
      <c r="AE41" s="132">
        <f t="shared" si="10"/>
        <v>28</v>
      </c>
      <c r="AF41" s="132">
        <f t="shared" si="10"/>
        <v>25</v>
      </c>
      <c r="AG41" s="132">
        <f t="shared" si="10"/>
        <v>13</v>
      </c>
      <c r="AH41" s="132">
        <f t="shared" si="10"/>
        <v>45</v>
      </c>
      <c r="AI41" s="132">
        <f t="shared" si="10"/>
        <v>28</v>
      </c>
      <c r="AJ41" s="132">
        <f t="shared" si="10"/>
        <v>24</v>
      </c>
      <c r="AK41" s="132">
        <f t="shared" si="10"/>
        <v>53</v>
      </c>
      <c r="AL41" s="132">
        <f t="shared" si="10"/>
        <v>30</v>
      </c>
      <c r="AM41" s="132">
        <f t="shared" si="10"/>
        <v>0</v>
      </c>
      <c r="AN41" s="132">
        <f t="shared" si="10"/>
        <v>0</v>
      </c>
    </row>
    <row r="42" spans="1:40">
      <c r="A42" s="203"/>
      <c r="B42" s="133"/>
      <c r="C42" s="134" t="s">
        <v>129</v>
      </c>
      <c r="D42" s="124"/>
      <c r="E42" s="124"/>
      <c r="F42" s="123"/>
      <c r="G42" s="125"/>
      <c r="H42" s="74" t="s">
        <v>91</v>
      </c>
      <c r="I42" s="74">
        <f t="shared" si="7"/>
        <v>30</v>
      </c>
      <c r="J42" s="75">
        <v>30</v>
      </c>
      <c r="K42" s="75" t="s">
        <v>92</v>
      </c>
      <c r="L42" s="75" t="s">
        <v>85</v>
      </c>
      <c r="M42" s="75" t="s">
        <v>91</v>
      </c>
      <c r="N42" s="75">
        <v>32</v>
      </c>
      <c r="O42" s="76" t="s">
        <v>92</v>
      </c>
      <c r="P42" s="76">
        <f t="shared" si="8"/>
        <v>32</v>
      </c>
      <c r="Q42" s="132">
        <f>'2.Métricas'!C87</f>
        <v>15</v>
      </c>
      <c r="R42" s="132">
        <f>'2.Métricas'!D87</f>
        <v>14</v>
      </c>
      <c r="S42" s="132">
        <f>'2.Métricas'!E87</f>
        <v>2</v>
      </c>
      <c r="T42" s="132">
        <f>'2.Métricas'!F87</f>
        <v>16</v>
      </c>
      <c r="U42" s="132">
        <f>'2.Métricas'!G87</f>
        <v>44</v>
      </c>
      <c r="V42" s="132">
        <f>'2.Métricas'!H87</f>
        <v>31</v>
      </c>
      <c r="W42" s="132">
        <f>'2.Métricas'!I87</f>
        <v>32</v>
      </c>
      <c r="X42" s="132">
        <f>'2.Métricas'!J87</f>
        <v>48</v>
      </c>
      <c r="Y42" s="132">
        <f>'2.Métricas'!K87</f>
        <v>24</v>
      </c>
      <c r="Z42" s="132">
        <f>'2.Métricas'!L87</f>
        <v>25</v>
      </c>
      <c r="AA42" s="132">
        <f>'2.Métricas'!M87</f>
        <v>21</v>
      </c>
      <c r="AB42" s="132">
        <f>'2.Métricas'!N87</f>
        <v>24</v>
      </c>
      <c r="AC42" s="132">
        <f>'2.Métricas'!O87</f>
        <v>22</v>
      </c>
      <c r="AD42" s="132">
        <f>'2.Métricas'!P87</f>
        <v>11</v>
      </c>
      <c r="AE42" s="132">
        <f>'2.Métricas'!Q87</f>
        <v>28</v>
      </c>
      <c r="AF42" s="132">
        <f>'2.Métricas'!R87</f>
        <v>25</v>
      </c>
      <c r="AG42" s="132">
        <f>'2.Métricas'!S87</f>
        <v>13</v>
      </c>
      <c r="AH42" s="132">
        <f>'2.Métricas'!T87</f>
        <v>45</v>
      </c>
      <c r="AI42" s="132">
        <f>'2.Métricas'!U87</f>
        <v>28</v>
      </c>
      <c r="AJ42" s="132">
        <f>'2.Métricas'!V87</f>
        <v>24</v>
      </c>
      <c r="AK42" s="132">
        <f>'2.Métricas'!W87</f>
        <v>53</v>
      </c>
      <c r="AL42" s="132">
        <f>'2.Métricas'!X87</f>
        <v>30</v>
      </c>
      <c r="AM42" s="132">
        <f>'2.Métricas'!Y87</f>
        <v>0</v>
      </c>
      <c r="AN42" s="132">
        <f>'2.Métricas'!Z87</f>
        <v>0</v>
      </c>
    </row>
    <row r="43" spans="1:40">
      <c r="A43" s="203"/>
      <c r="B43" s="133"/>
      <c r="C43" s="134" t="s">
        <v>130</v>
      </c>
      <c r="D43" s="124"/>
      <c r="E43" s="124"/>
      <c r="F43" s="123"/>
      <c r="G43" s="125"/>
      <c r="H43" s="74" t="s">
        <v>91</v>
      </c>
      <c r="I43" s="74">
        <f t="shared" si="7"/>
        <v>0</v>
      </c>
      <c r="J43" s="75">
        <v>0</v>
      </c>
      <c r="K43" s="75" t="s">
        <v>92</v>
      </c>
      <c r="L43" s="75" t="s">
        <v>85</v>
      </c>
      <c r="M43" s="75" t="s">
        <v>91</v>
      </c>
      <c r="N43" s="75">
        <v>0</v>
      </c>
      <c r="O43" s="76" t="s">
        <v>92</v>
      </c>
      <c r="P43" s="76">
        <f t="shared" si="8"/>
        <v>0</v>
      </c>
      <c r="Q43" s="132">
        <f>'2.Métricas'!C63</f>
        <v>4</v>
      </c>
      <c r="R43" s="132">
        <f>'2.Métricas'!D63</f>
        <v>0</v>
      </c>
      <c r="S43" s="132">
        <f>'2.Métricas'!E63</f>
        <v>0</v>
      </c>
      <c r="T43" s="132">
        <f>'2.Métricas'!F63</f>
        <v>0</v>
      </c>
      <c r="U43" s="132">
        <f>'2.Métricas'!G63</f>
        <v>0</v>
      </c>
      <c r="V43" s="132">
        <f>'2.Métricas'!H63</f>
        <v>0</v>
      </c>
      <c r="W43" s="132">
        <f>'2.Métricas'!I63</f>
        <v>0</v>
      </c>
      <c r="X43" s="132">
        <f>'2.Métricas'!J63</f>
        <v>0</v>
      </c>
      <c r="Y43" s="132">
        <f>'2.Métricas'!K63</f>
        <v>0</v>
      </c>
      <c r="Z43" s="132">
        <f>'2.Métricas'!L63</f>
        <v>0</v>
      </c>
      <c r="AA43" s="132">
        <f>'2.Métricas'!M63</f>
        <v>0</v>
      </c>
      <c r="AB43" s="132">
        <f>'2.Métricas'!N63</f>
        <v>0</v>
      </c>
      <c r="AC43" s="132">
        <f>'2.Métricas'!O63</f>
        <v>0</v>
      </c>
      <c r="AD43" s="132">
        <f>'2.Métricas'!P63</f>
        <v>0</v>
      </c>
      <c r="AE43" s="132">
        <f>'2.Métricas'!Q63</f>
        <v>0</v>
      </c>
      <c r="AF43" s="132">
        <f>'2.Métricas'!R63</f>
        <v>0</v>
      </c>
      <c r="AG43" s="132">
        <f>'2.Métricas'!S63</f>
        <v>0</v>
      </c>
      <c r="AH43" s="132">
        <f>'2.Métricas'!T63</f>
        <v>0</v>
      </c>
      <c r="AI43" s="132">
        <f>'2.Métricas'!U63</f>
        <v>0</v>
      </c>
      <c r="AJ43" s="132">
        <f>'2.Métricas'!V63</f>
        <v>0</v>
      </c>
      <c r="AK43" s="132">
        <f>'2.Métricas'!W63</f>
        <v>0</v>
      </c>
      <c r="AL43" s="132">
        <f>'2.Métricas'!X63</f>
        <v>0</v>
      </c>
      <c r="AM43" s="132">
        <f>'2.Métricas'!Y63</f>
        <v>0</v>
      </c>
      <c r="AN43" s="132">
        <f>'2.Métricas'!Z63</f>
        <v>0</v>
      </c>
    </row>
    <row r="44" spans="1:40">
      <c r="A44" s="203"/>
      <c r="B44" s="128"/>
      <c r="C44" s="122" t="s">
        <v>20</v>
      </c>
      <c r="D44" s="129"/>
      <c r="E44" s="129"/>
      <c r="F44" s="130"/>
      <c r="G44" s="131"/>
      <c r="H44" s="74" t="s">
        <v>91</v>
      </c>
      <c r="I44" s="74">
        <f t="shared" si="7"/>
        <v>16</v>
      </c>
      <c r="J44" s="75">
        <f>J45+J46</f>
        <v>16</v>
      </c>
      <c r="K44" s="75" t="s">
        <v>92</v>
      </c>
      <c r="L44" s="75" t="s">
        <v>85</v>
      </c>
      <c r="M44" s="75" t="s">
        <v>91</v>
      </c>
      <c r="N44" s="75">
        <f>N45+N46</f>
        <v>17</v>
      </c>
      <c r="O44" s="76" t="s">
        <v>92</v>
      </c>
      <c r="P44" s="76">
        <f t="shared" si="8"/>
        <v>17</v>
      </c>
      <c r="Q44" s="132">
        <f t="shared" ref="Q44:AN44" si="11">SUM(Q45:Q46)</f>
        <v>4</v>
      </c>
      <c r="R44" s="132">
        <f t="shared" si="11"/>
        <v>14</v>
      </c>
      <c r="S44" s="132">
        <f t="shared" si="11"/>
        <v>14</v>
      </c>
      <c r="T44" s="132">
        <f t="shared" si="11"/>
        <v>26</v>
      </c>
      <c r="U44" s="132">
        <f t="shared" si="11"/>
        <v>30</v>
      </c>
      <c r="V44" s="132">
        <f t="shared" si="11"/>
        <v>19</v>
      </c>
      <c r="W44" s="132">
        <f t="shared" si="11"/>
        <v>20</v>
      </c>
      <c r="X44" s="132">
        <f t="shared" si="11"/>
        <v>37</v>
      </c>
      <c r="Y44" s="132">
        <f t="shared" si="11"/>
        <v>19</v>
      </c>
      <c r="Z44" s="132">
        <f t="shared" si="11"/>
        <v>28</v>
      </c>
      <c r="AA44" s="132">
        <f t="shared" si="11"/>
        <v>34</v>
      </c>
      <c r="AB44" s="132">
        <f t="shared" si="11"/>
        <v>62</v>
      </c>
      <c r="AC44" s="132">
        <f t="shared" si="11"/>
        <v>48</v>
      </c>
      <c r="AD44" s="132">
        <f t="shared" si="11"/>
        <v>24</v>
      </c>
      <c r="AE44" s="132">
        <f t="shared" si="11"/>
        <v>30</v>
      </c>
      <c r="AF44" s="132">
        <f t="shared" si="11"/>
        <v>45</v>
      </c>
      <c r="AG44" s="132">
        <f t="shared" si="11"/>
        <v>50</v>
      </c>
      <c r="AH44" s="132">
        <f t="shared" si="11"/>
        <v>34</v>
      </c>
      <c r="AI44" s="132">
        <f t="shared" si="11"/>
        <v>22</v>
      </c>
      <c r="AJ44" s="132">
        <f t="shared" si="11"/>
        <v>43</v>
      </c>
      <c r="AK44" s="132">
        <f t="shared" si="11"/>
        <v>48</v>
      </c>
      <c r="AL44" s="132">
        <f t="shared" si="11"/>
        <v>22</v>
      </c>
      <c r="AM44" s="132">
        <f t="shared" si="11"/>
        <v>0</v>
      </c>
      <c r="AN44" s="132">
        <f t="shared" si="11"/>
        <v>0</v>
      </c>
    </row>
    <row r="45" spans="1:40">
      <c r="A45" s="203"/>
      <c r="B45" s="133"/>
      <c r="C45" s="134" t="s">
        <v>129</v>
      </c>
      <c r="D45" s="124"/>
      <c r="E45" s="124"/>
      <c r="F45" s="123"/>
      <c r="G45" s="125"/>
      <c r="H45" s="74" t="s">
        <v>91</v>
      </c>
      <c r="I45" s="74">
        <f t="shared" si="7"/>
        <v>0</v>
      </c>
      <c r="J45" s="75">
        <v>0</v>
      </c>
      <c r="K45" s="75" t="s">
        <v>92</v>
      </c>
      <c r="L45" s="75" t="s">
        <v>85</v>
      </c>
      <c r="M45" s="75" t="s">
        <v>91</v>
      </c>
      <c r="N45" s="75">
        <v>0</v>
      </c>
      <c r="O45" s="76" t="s">
        <v>92</v>
      </c>
      <c r="P45" s="76">
        <f t="shared" si="8"/>
        <v>0</v>
      </c>
      <c r="Q45" s="132">
        <f>'2.Métricas'!C88</f>
        <v>0</v>
      </c>
      <c r="R45" s="132">
        <f>'2.Métricas'!D88</f>
        <v>10</v>
      </c>
      <c r="S45" s="132">
        <f>'2.Métricas'!E88</f>
        <v>13</v>
      </c>
      <c r="T45" s="132">
        <f>'2.Métricas'!F88</f>
        <v>21</v>
      </c>
      <c r="U45" s="132">
        <f>'2.Métricas'!G88</f>
        <v>26</v>
      </c>
      <c r="V45" s="132">
        <f>'2.Métricas'!H88</f>
        <v>14</v>
      </c>
      <c r="W45" s="132">
        <f>'2.Métricas'!I88</f>
        <v>13</v>
      </c>
      <c r="X45" s="132">
        <f>'2.Métricas'!J88</f>
        <v>34</v>
      </c>
      <c r="Y45" s="132">
        <f>'2.Métricas'!K88</f>
        <v>13</v>
      </c>
      <c r="Z45" s="132">
        <f>'2.Métricas'!L88</f>
        <v>23</v>
      </c>
      <c r="AA45" s="132">
        <f>'2.Métricas'!M88</f>
        <v>20</v>
      </c>
      <c r="AB45" s="132">
        <f>'2.Métricas'!N88</f>
        <v>51</v>
      </c>
      <c r="AC45" s="132">
        <f>'2.Métricas'!O88</f>
        <v>43</v>
      </c>
      <c r="AD45" s="132">
        <f>'2.Métricas'!P88</f>
        <v>19</v>
      </c>
      <c r="AE45" s="132">
        <f>'2.Métricas'!Q88</f>
        <v>26</v>
      </c>
      <c r="AF45" s="132">
        <f>'2.Métricas'!R88</f>
        <v>34</v>
      </c>
      <c r="AG45" s="132">
        <f>'2.Métricas'!S88</f>
        <v>40</v>
      </c>
      <c r="AH45" s="132">
        <f>'2.Métricas'!T88</f>
        <v>31</v>
      </c>
      <c r="AI45" s="132">
        <f>'2.Métricas'!U88</f>
        <v>20</v>
      </c>
      <c r="AJ45" s="132">
        <f>'2.Métricas'!V88</f>
        <v>29</v>
      </c>
      <c r="AK45" s="132">
        <f>'2.Métricas'!W88</f>
        <v>36</v>
      </c>
      <c r="AL45" s="132">
        <f>'2.Métricas'!X88</f>
        <v>13</v>
      </c>
      <c r="AM45" s="132">
        <f>'2.Métricas'!Y88</f>
        <v>0</v>
      </c>
      <c r="AN45" s="132">
        <f>'2.Métricas'!Z88</f>
        <v>0</v>
      </c>
    </row>
    <row r="46" spans="1:40">
      <c r="A46" s="203"/>
      <c r="B46" s="133"/>
      <c r="C46" s="134" t="s">
        <v>130</v>
      </c>
      <c r="D46" s="124"/>
      <c r="E46" s="124"/>
      <c r="F46" s="123"/>
      <c r="G46" s="125"/>
      <c r="H46" s="74" t="s">
        <v>91</v>
      </c>
      <c r="I46" s="74">
        <f t="shared" si="7"/>
        <v>16</v>
      </c>
      <c r="J46" s="75">
        <v>16</v>
      </c>
      <c r="K46" s="75" t="s">
        <v>92</v>
      </c>
      <c r="L46" s="75" t="s">
        <v>85</v>
      </c>
      <c r="M46" s="75" t="s">
        <v>91</v>
      </c>
      <c r="N46" s="75">
        <v>17</v>
      </c>
      <c r="O46" s="76" t="s">
        <v>92</v>
      </c>
      <c r="P46" s="76">
        <f t="shared" si="8"/>
        <v>17</v>
      </c>
      <c r="Q46" s="132">
        <f>'2.Métricas'!C64</f>
        <v>4</v>
      </c>
      <c r="R46" s="132">
        <f>'2.Métricas'!D64</f>
        <v>4</v>
      </c>
      <c r="S46" s="132">
        <f>'2.Métricas'!E64</f>
        <v>1</v>
      </c>
      <c r="T46" s="132">
        <f>'2.Métricas'!F64</f>
        <v>5</v>
      </c>
      <c r="U46" s="132">
        <f>'2.Métricas'!G64</f>
        <v>4</v>
      </c>
      <c r="V46" s="132">
        <f>'2.Métricas'!H64</f>
        <v>5</v>
      </c>
      <c r="W46" s="132">
        <f>'2.Métricas'!I64</f>
        <v>7</v>
      </c>
      <c r="X46" s="132">
        <f>'2.Métricas'!J64</f>
        <v>3</v>
      </c>
      <c r="Y46" s="132">
        <f>'2.Métricas'!K64</f>
        <v>6</v>
      </c>
      <c r="Z46" s="132">
        <f>'2.Métricas'!L64</f>
        <v>5</v>
      </c>
      <c r="AA46" s="132">
        <f>'2.Métricas'!M64</f>
        <v>14</v>
      </c>
      <c r="AB46" s="132">
        <f>'2.Métricas'!N64</f>
        <v>11</v>
      </c>
      <c r="AC46" s="132">
        <f>'2.Métricas'!O64</f>
        <v>5</v>
      </c>
      <c r="AD46" s="132">
        <f>'2.Métricas'!P64</f>
        <v>5</v>
      </c>
      <c r="AE46" s="132">
        <f>'2.Métricas'!Q64</f>
        <v>4</v>
      </c>
      <c r="AF46" s="132">
        <f>'2.Métricas'!R64</f>
        <v>11</v>
      </c>
      <c r="AG46" s="132">
        <f>'2.Métricas'!S64</f>
        <v>10</v>
      </c>
      <c r="AH46" s="132">
        <f>'2.Métricas'!T64</f>
        <v>3</v>
      </c>
      <c r="AI46" s="132">
        <f>'2.Métricas'!U64</f>
        <v>2</v>
      </c>
      <c r="AJ46" s="132">
        <f>'2.Métricas'!V64</f>
        <v>14</v>
      </c>
      <c r="AK46" s="132">
        <f>'2.Métricas'!W64</f>
        <v>12</v>
      </c>
      <c r="AL46" s="132">
        <f>'2.Métricas'!X64</f>
        <v>9</v>
      </c>
      <c r="AM46" s="132">
        <f>'2.Métricas'!Y64</f>
        <v>0</v>
      </c>
      <c r="AN46" s="132">
        <f>'2.Métricas'!Z64</f>
        <v>0</v>
      </c>
    </row>
    <row r="47" spans="1:40" hidden="1">
      <c r="A47" s="203"/>
      <c r="B47" s="128"/>
      <c r="C47" s="122" t="s">
        <v>48</v>
      </c>
      <c r="D47" s="129"/>
      <c r="E47" s="129"/>
      <c r="F47" s="130"/>
      <c r="G47" s="131"/>
      <c r="H47" s="74" t="s">
        <v>91</v>
      </c>
      <c r="I47" s="74">
        <v>13</v>
      </c>
      <c r="J47" s="75">
        <v>15</v>
      </c>
      <c r="K47" s="75" t="s">
        <v>92</v>
      </c>
      <c r="L47" s="75" t="s">
        <v>85</v>
      </c>
      <c r="M47" s="75" t="s">
        <v>91</v>
      </c>
      <c r="N47" s="75">
        <v>14</v>
      </c>
      <c r="O47" s="76" t="s">
        <v>92</v>
      </c>
      <c r="P47" s="76">
        <v>14</v>
      </c>
      <c r="Q47" s="132">
        <f t="shared" ref="Q47:AN47" si="12">SUM(Q48:Q49)</f>
        <v>0</v>
      </c>
      <c r="R47" s="132">
        <f t="shared" si="12"/>
        <v>0</v>
      </c>
      <c r="S47" s="132">
        <f t="shared" si="12"/>
        <v>0</v>
      </c>
      <c r="T47" s="132">
        <f t="shared" si="12"/>
        <v>0</v>
      </c>
      <c r="U47" s="132">
        <f t="shared" si="12"/>
        <v>0</v>
      </c>
      <c r="V47" s="132">
        <f t="shared" si="12"/>
        <v>0</v>
      </c>
      <c r="W47" s="132">
        <f t="shared" si="12"/>
        <v>0</v>
      </c>
      <c r="X47" s="132">
        <f t="shared" si="12"/>
        <v>0</v>
      </c>
      <c r="Y47" s="132">
        <f t="shared" si="12"/>
        <v>0</v>
      </c>
      <c r="Z47" s="132">
        <f t="shared" si="12"/>
        <v>0</v>
      </c>
      <c r="AA47" s="132">
        <f t="shared" si="12"/>
        <v>0</v>
      </c>
      <c r="AB47" s="132">
        <f t="shared" si="12"/>
        <v>0</v>
      </c>
      <c r="AC47" s="132">
        <f t="shared" si="12"/>
        <v>0</v>
      </c>
      <c r="AD47" s="132">
        <f t="shared" si="12"/>
        <v>0</v>
      </c>
      <c r="AE47" s="132">
        <f t="shared" si="12"/>
        <v>0</v>
      </c>
      <c r="AF47" s="132">
        <f t="shared" si="12"/>
        <v>0</v>
      </c>
      <c r="AG47" s="132">
        <f t="shared" si="12"/>
        <v>0</v>
      </c>
      <c r="AH47" s="132">
        <f t="shared" si="12"/>
        <v>0</v>
      </c>
      <c r="AI47" s="132">
        <f t="shared" si="12"/>
        <v>0</v>
      </c>
      <c r="AJ47" s="132">
        <f t="shared" si="12"/>
        <v>0</v>
      </c>
      <c r="AK47" s="132">
        <f t="shared" si="12"/>
        <v>0</v>
      </c>
      <c r="AL47" s="132">
        <f t="shared" si="12"/>
        <v>0</v>
      </c>
      <c r="AM47" s="132">
        <f t="shared" si="12"/>
        <v>0</v>
      </c>
      <c r="AN47" s="132">
        <f t="shared" si="12"/>
        <v>0</v>
      </c>
    </row>
    <row r="48" spans="1:40" hidden="1">
      <c r="A48" s="203"/>
      <c r="B48" s="133"/>
      <c r="C48" s="134" t="s">
        <v>129</v>
      </c>
      <c r="D48" s="124"/>
      <c r="E48" s="124"/>
      <c r="F48" s="123"/>
      <c r="G48" s="125"/>
      <c r="H48" s="74" t="s">
        <v>91</v>
      </c>
      <c r="I48" s="74">
        <v>8</v>
      </c>
      <c r="J48" s="75">
        <v>8</v>
      </c>
      <c r="K48" s="75" t="s">
        <v>92</v>
      </c>
      <c r="L48" s="75" t="s">
        <v>85</v>
      </c>
      <c r="M48" s="75" t="s">
        <v>91</v>
      </c>
      <c r="N48" s="75">
        <v>9</v>
      </c>
      <c r="O48" s="76" t="s">
        <v>92</v>
      </c>
      <c r="P48" s="76">
        <v>12</v>
      </c>
      <c r="Q48" s="132">
        <f>'2.Métricas'!C89</f>
        <v>0</v>
      </c>
      <c r="R48" s="132">
        <f>'2.Métricas'!D89</f>
        <v>0</v>
      </c>
      <c r="S48" s="132">
        <f>'2.Métricas'!E89</f>
        <v>0</v>
      </c>
      <c r="T48" s="132">
        <f>'2.Métricas'!F89</f>
        <v>0</v>
      </c>
      <c r="U48" s="132">
        <f>'2.Métricas'!G89</f>
        <v>0</v>
      </c>
      <c r="V48" s="132">
        <f>'2.Métricas'!H89</f>
        <v>0</v>
      </c>
      <c r="W48" s="132">
        <f>'2.Métricas'!I89</f>
        <v>0</v>
      </c>
      <c r="X48" s="132">
        <f>'2.Métricas'!J89</f>
        <v>0</v>
      </c>
      <c r="Y48" s="132">
        <f>'2.Métricas'!K89</f>
        <v>0</v>
      </c>
      <c r="Z48" s="132">
        <f>'2.Métricas'!L89</f>
        <v>0</v>
      </c>
      <c r="AA48" s="132">
        <f>'2.Métricas'!M89</f>
        <v>0</v>
      </c>
      <c r="AB48" s="132">
        <f>'2.Métricas'!N89</f>
        <v>0</v>
      </c>
      <c r="AC48" s="132">
        <f>'2.Métricas'!O89</f>
        <v>0</v>
      </c>
      <c r="AD48" s="132">
        <f>'2.Métricas'!P89</f>
        <v>0</v>
      </c>
      <c r="AE48" s="132">
        <f>'2.Métricas'!Q89</f>
        <v>0</v>
      </c>
      <c r="AF48" s="132">
        <f>'2.Métricas'!R89</f>
        <v>0</v>
      </c>
      <c r="AG48" s="132">
        <f>'2.Métricas'!S89</f>
        <v>0</v>
      </c>
      <c r="AH48" s="132">
        <f>'2.Métricas'!T89</f>
        <v>0</v>
      </c>
      <c r="AI48" s="132">
        <f>'2.Métricas'!U89</f>
        <v>0</v>
      </c>
      <c r="AJ48" s="132">
        <f>'2.Métricas'!V89</f>
        <v>0</v>
      </c>
      <c r="AK48" s="132">
        <f>'2.Métricas'!W89</f>
        <v>0</v>
      </c>
      <c r="AL48" s="132">
        <f>'2.Métricas'!X89</f>
        <v>0</v>
      </c>
      <c r="AM48" s="132">
        <f>'2.Métricas'!Y89</f>
        <v>0</v>
      </c>
      <c r="AN48" s="132">
        <f>'2.Métricas'!Z89</f>
        <v>0</v>
      </c>
    </row>
    <row r="49" spans="1:40" hidden="1">
      <c r="A49" s="203"/>
      <c r="B49" s="133"/>
      <c r="C49" s="134" t="s">
        <v>130</v>
      </c>
      <c r="D49" s="124"/>
      <c r="E49" s="124"/>
      <c r="F49" s="123"/>
      <c r="G49" s="125"/>
      <c r="H49" s="74" t="s">
        <v>91</v>
      </c>
      <c r="I49" s="74">
        <v>0</v>
      </c>
      <c r="J49" s="75">
        <v>0</v>
      </c>
      <c r="K49" s="75" t="s">
        <v>92</v>
      </c>
      <c r="L49" s="75" t="s">
        <v>85</v>
      </c>
      <c r="M49" s="75" t="s">
        <v>91</v>
      </c>
      <c r="N49" s="75">
        <v>0</v>
      </c>
      <c r="O49" s="76" t="s">
        <v>92</v>
      </c>
      <c r="P49" s="76">
        <v>0</v>
      </c>
      <c r="Q49" s="132">
        <f>'2.Métricas'!C65</f>
        <v>0</v>
      </c>
      <c r="R49" s="132">
        <f>'2.Métricas'!D65</f>
        <v>0</v>
      </c>
      <c r="S49" s="132">
        <f>'2.Métricas'!E65</f>
        <v>0</v>
      </c>
      <c r="T49" s="132">
        <f>'2.Métricas'!F65</f>
        <v>0</v>
      </c>
      <c r="U49" s="132">
        <f>'2.Métricas'!G65</f>
        <v>0</v>
      </c>
      <c r="V49" s="132">
        <f>'2.Métricas'!H65</f>
        <v>0</v>
      </c>
      <c r="W49" s="132">
        <f>'2.Métricas'!I65</f>
        <v>0</v>
      </c>
      <c r="X49" s="132">
        <f>'2.Métricas'!J65</f>
        <v>0</v>
      </c>
      <c r="Y49" s="132">
        <f>'2.Métricas'!K65</f>
        <v>0</v>
      </c>
      <c r="Z49" s="132">
        <f>'2.Métricas'!L65</f>
        <v>0</v>
      </c>
      <c r="AA49" s="132">
        <f>'2.Métricas'!M65</f>
        <v>0</v>
      </c>
      <c r="AB49" s="132">
        <f>'2.Métricas'!N65</f>
        <v>0</v>
      </c>
      <c r="AC49" s="132">
        <f>'2.Métricas'!O65</f>
        <v>0</v>
      </c>
      <c r="AD49" s="132">
        <f>'2.Métricas'!P65</f>
        <v>0</v>
      </c>
      <c r="AE49" s="132">
        <f>'2.Métricas'!Q65</f>
        <v>0</v>
      </c>
      <c r="AF49" s="132">
        <f>'2.Métricas'!R65</f>
        <v>0</v>
      </c>
      <c r="AG49" s="132">
        <f>'2.Métricas'!S65</f>
        <v>0</v>
      </c>
      <c r="AH49" s="132">
        <f>'2.Métricas'!T65</f>
        <v>0</v>
      </c>
      <c r="AI49" s="132">
        <f>'2.Métricas'!U65</f>
        <v>0</v>
      </c>
      <c r="AJ49" s="132">
        <f>'2.Métricas'!V65</f>
        <v>0</v>
      </c>
      <c r="AK49" s="132">
        <f>'2.Métricas'!W65</f>
        <v>0</v>
      </c>
      <c r="AL49" s="132">
        <f>'2.Métricas'!X65</f>
        <v>0</v>
      </c>
      <c r="AM49" s="132">
        <f>'2.Métricas'!Y65</f>
        <v>0</v>
      </c>
      <c r="AN49" s="132">
        <f>'2.Métricas'!Z65</f>
        <v>0</v>
      </c>
    </row>
    <row r="50" spans="1:40" ht="58.5" customHeight="1">
      <c r="A50" s="203"/>
      <c r="B50" s="100">
        <v>14</v>
      </c>
      <c r="C50" s="120" t="s">
        <v>131</v>
      </c>
      <c r="D50" s="103" t="s">
        <v>132</v>
      </c>
      <c r="E50" s="102" t="s">
        <v>81</v>
      </c>
      <c r="F50" s="103" t="s">
        <v>82</v>
      </c>
      <c r="G50" s="104" t="s">
        <v>128</v>
      </c>
      <c r="H50" s="84" t="s">
        <v>91</v>
      </c>
      <c r="I50" s="84">
        <v>0.95</v>
      </c>
      <c r="J50" s="85" t="s">
        <v>92</v>
      </c>
      <c r="K50" s="85">
        <v>0.95</v>
      </c>
      <c r="L50" s="86" t="s">
        <v>85</v>
      </c>
      <c r="M50" s="85" t="s">
        <v>86</v>
      </c>
      <c r="N50" s="85">
        <v>1</v>
      </c>
      <c r="O50" s="87" t="s">
        <v>84</v>
      </c>
      <c r="P50" s="87">
        <v>1</v>
      </c>
      <c r="Q50" s="88">
        <f>'2.Métricas'!C33/'2.Métricas'!C37</f>
        <v>0.68779904306220097</v>
      </c>
      <c r="R50" s="88">
        <f>'2.Métricas'!D33/'2.Métricas'!D37</f>
        <v>0.8557457212713937</v>
      </c>
      <c r="S50" s="88">
        <f>'2.Métricas'!E33/'2.Métricas'!E37</f>
        <v>0.65573770491803285</v>
      </c>
      <c r="T50" s="88">
        <f>'2.Métricas'!F33/'2.Métricas'!F37</f>
        <v>1.2195121951219512</v>
      </c>
      <c r="U50" s="88">
        <f>'2.Métricas'!G33/'2.Métricas'!G37</f>
        <v>2.1637426900584793</v>
      </c>
      <c r="V50" s="88">
        <f>'2.Métricas'!H33/'2.Métricas'!H37</f>
        <v>1.3904338153503892</v>
      </c>
      <c r="W50" s="88">
        <f>'2.Métricas'!I33/'2.Métricas'!I37</f>
        <v>3.1325301204819276</v>
      </c>
      <c r="X50" s="88">
        <f>'2.Métricas'!J33/'2.Métricas'!J37</f>
        <v>2.295632698768197</v>
      </c>
      <c r="Y50" s="88">
        <f>'2.Métricas'!K33/'2.Métricas'!K37</f>
        <v>1.2951807228915662</v>
      </c>
      <c r="Z50" s="88">
        <f>'2.Métricas'!L33/'2.Métricas'!L37</f>
        <v>1.5264976958525347</v>
      </c>
      <c r="AA50" s="88">
        <f>'2.Métricas'!M33/'2.Métricas'!M37</f>
        <v>1.6566265060240963</v>
      </c>
      <c r="AB50" s="88">
        <f>'2.Métricas'!N33/'2.Métricas'!N37</f>
        <v>2.3915461624026695</v>
      </c>
      <c r="AC50" s="88">
        <f>'2.Métricas'!O33/'2.Métricas'!O37</f>
        <v>1.7292490118577073</v>
      </c>
      <c r="AD50" s="88">
        <f>'2.Métricas'!P33/'2.Métricas'!P37</f>
        <v>1.0542168674698795</v>
      </c>
      <c r="AE50" s="88">
        <f>'2.Métricas'!Q33/'2.Métricas'!Q37</f>
        <v>2.2834645669291338</v>
      </c>
      <c r="AF50" s="88">
        <f>'2.Métricas'!R33/'2.Métricas'!R37</f>
        <v>1.9886363636363635</v>
      </c>
      <c r="AG50" s="88">
        <f>'2.Métricas'!S33/'2.Métricas'!S37</f>
        <v>1.897590361445783</v>
      </c>
      <c r="AH50" s="88">
        <f>'2.Métricas'!T33/'2.Métricas'!T37</f>
        <v>2.040289256198347</v>
      </c>
      <c r="AI50" s="88">
        <f>'2.Métricas'!U33/'2.Métricas'!U37</f>
        <v>1.6711229946524062</v>
      </c>
      <c r="AJ50" s="88">
        <f>'2.Métricas'!V33/'2.Métricas'!V37</f>
        <v>2.5378787878787881</v>
      </c>
      <c r="AK50" s="88">
        <f>'2.Métricas'!W33/'2.Métricas'!W37</f>
        <v>2.6084710743801653</v>
      </c>
      <c r="AL50" s="88">
        <f>'2.Métricas'!X33/'2.Métricas'!X37</f>
        <v>1.3429752066115703</v>
      </c>
      <c r="AM50" s="88" t="e">
        <f>'2.Métricas'!Y33/'2.Métricas'!Y37</f>
        <v>#DIV/0!</v>
      </c>
      <c r="AN50" s="88" t="e">
        <f>'2.Métricas'!Z33/'2.Métricas'!Z37</f>
        <v>#DIV/0!</v>
      </c>
    </row>
    <row r="51" spans="1:40">
      <c r="A51" s="203"/>
      <c r="B51" s="121"/>
      <c r="C51" s="122" t="s">
        <v>133</v>
      </c>
      <c r="D51" s="123"/>
      <c r="E51" s="124"/>
      <c r="F51" s="123"/>
      <c r="G51" s="125"/>
      <c r="H51" s="84" t="s">
        <v>91</v>
      </c>
      <c r="I51" s="84">
        <v>0.95</v>
      </c>
      <c r="J51" s="85" t="s">
        <v>92</v>
      </c>
      <c r="K51" s="85">
        <v>0.95</v>
      </c>
      <c r="L51" s="86" t="s">
        <v>85</v>
      </c>
      <c r="M51" s="85" t="s">
        <v>86</v>
      </c>
      <c r="N51" s="85">
        <v>1</v>
      </c>
      <c r="O51" s="87" t="s">
        <v>84</v>
      </c>
      <c r="P51" s="87">
        <v>1</v>
      </c>
      <c r="Q51" s="135">
        <f>'2.Métricas'!C34/'2.Métricas'!C38</f>
        <v>1</v>
      </c>
      <c r="R51" s="135">
        <f>'2.Métricas'!D34/'2.Métricas'!D38</f>
        <v>0.875</v>
      </c>
      <c r="S51" s="135">
        <f>'2.Métricas'!E34/'2.Métricas'!E38</f>
        <v>0.15384615384615385</v>
      </c>
      <c r="T51" s="135">
        <f>'2.Métricas'!F34/'2.Métricas'!F38</f>
        <v>0.8</v>
      </c>
      <c r="U51" s="135">
        <f>'2.Métricas'!G34/'2.Métricas'!G38</f>
        <v>2.3157894736842106</v>
      </c>
      <c r="V51" s="135">
        <f>'2.Métricas'!H34/'2.Métricas'!H38</f>
        <v>1.55</v>
      </c>
      <c r="W51" s="135">
        <f>'2.Métricas'!I34/'2.Métricas'!I38</f>
        <v>3.5555555555555554</v>
      </c>
      <c r="X51" s="135">
        <f>'2.Métricas'!J34/'2.Métricas'!J38</f>
        <v>2.5263157894736841</v>
      </c>
      <c r="Y51" s="135">
        <f>'2.Métricas'!K34/'2.Métricas'!K38</f>
        <v>1.3333333333333333</v>
      </c>
      <c r="Z51" s="135">
        <f>'2.Métricas'!L34/'2.Métricas'!L38</f>
        <v>1.3888888888888888</v>
      </c>
      <c r="AA51" s="135">
        <f>'2.Métricas'!M34/'2.Métricas'!M38</f>
        <v>1.1666666666666667</v>
      </c>
      <c r="AB51" s="135">
        <f>'2.Métricas'!N34/'2.Métricas'!N38</f>
        <v>1.2</v>
      </c>
      <c r="AC51" s="135">
        <f>'2.Métricas'!O34/'2.Métricas'!O38</f>
        <v>0.95652173913043481</v>
      </c>
      <c r="AD51" s="135">
        <f>'2.Métricas'!P34/'2.Métricas'!P38</f>
        <v>0.61111111111111116</v>
      </c>
      <c r="AE51" s="135">
        <f>'2.Métricas'!Q34/'2.Métricas'!Q38</f>
        <v>2</v>
      </c>
      <c r="AF51" s="135">
        <f>'2.Métricas'!R34/'2.Métricas'!R38</f>
        <v>1.25</v>
      </c>
      <c r="AG51" s="135">
        <f>'2.Métricas'!S34/'2.Métricas'!S38</f>
        <v>0.72222222222222221</v>
      </c>
      <c r="AH51" s="135">
        <f>'2.Métricas'!T34/'2.Métricas'!T38</f>
        <v>2.0454545454545454</v>
      </c>
      <c r="AI51" s="135">
        <f>'2.Métricas'!U34/'2.Métricas'!U38</f>
        <v>1.6470588235294117</v>
      </c>
      <c r="AJ51" s="135">
        <f>'2.Métricas'!V34/'2.Métricas'!V38</f>
        <v>1.6</v>
      </c>
      <c r="AK51" s="135">
        <f>'2.Métricas'!W34/'2.Métricas'!W38</f>
        <v>2.4090909090909092</v>
      </c>
      <c r="AL51" s="135">
        <f>'2.Métricas'!X34/'2.Métricas'!X38</f>
        <v>1.3636363636363635</v>
      </c>
      <c r="AM51" s="135" t="e">
        <f>'2.Métricas'!Y34/'2.Métricas'!Y38</f>
        <v>#DIV/0!</v>
      </c>
      <c r="AN51" s="135" t="e">
        <f>'2.Métricas'!Z34/'2.Métricas'!Z38</f>
        <v>#DIV/0!</v>
      </c>
    </row>
    <row r="52" spans="1:40">
      <c r="A52" s="203"/>
      <c r="B52" s="136"/>
      <c r="C52" s="137" t="s">
        <v>134</v>
      </c>
      <c r="D52" s="138"/>
      <c r="E52" s="139"/>
      <c r="F52" s="138"/>
      <c r="G52" s="140"/>
      <c r="H52" s="141" t="s">
        <v>91</v>
      </c>
      <c r="I52" s="141">
        <v>0.95</v>
      </c>
      <c r="J52" s="142" t="s">
        <v>92</v>
      </c>
      <c r="K52" s="142">
        <v>0.95</v>
      </c>
      <c r="L52" s="143" t="s">
        <v>85</v>
      </c>
      <c r="M52" s="142" t="s">
        <v>86</v>
      </c>
      <c r="N52" s="142">
        <v>1</v>
      </c>
      <c r="O52" s="144" t="s">
        <v>84</v>
      </c>
      <c r="P52" s="144">
        <v>1</v>
      </c>
      <c r="Q52" s="88">
        <f>'2.Métricas'!C35/'2.Métricas'!C39</f>
        <v>0.2770083102493075</v>
      </c>
      <c r="R52" s="88">
        <f>'2.Métricas'!D35/'2.Métricas'!D39</f>
        <v>0.83732057416267947</v>
      </c>
      <c r="S52" s="88">
        <f>'2.Métricas'!E35/'2.Métricas'!E39</f>
        <v>1.2280701754385965</v>
      </c>
      <c r="T52" s="88">
        <f>'2.Métricas'!F35/'2.Métricas'!F39</f>
        <v>1.8005540166204987</v>
      </c>
      <c r="U52" s="145">
        <f>'2.Métricas'!G35/'2.Métricas'!G39</f>
        <v>1.9736842105263159</v>
      </c>
      <c r="V52" s="145">
        <f>'2.Métricas'!H35/'2.Métricas'!H39</f>
        <v>1.1904761904761905</v>
      </c>
      <c r="W52" s="145">
        <f>'2.Métricas'!I35/'2.Métricas'!I39</f>
        <v>2.6315789473684212</v>
      </c>
      <c r="X52" s="145">
        <f>'2.Métricas'!J35/'2.Métricas'!J39</f>
        <v>2.0334928229665072</v>
      </c>
      <c r="Y52" s="145">
        <f>'2.Métricas'!K35/'2.Métricas'!K39</f>
        <v>1.25</v>
      </c>
      <c r="Z52" s="145">
        <f>'2.Métricas'!L35/'2.Métricas'!L39</f>
        <v>1.6746411483253589</v>
      </c>
      <c r="AA52" s="145">
        <f>'2.Métricas'!M35/'2.Métricas'!M39</f>
        <v>2.236842105263158</v>
      </c>
      <c r="AB52" s="145">
        <f>'2.Métricas'!N35/'2.Métricas'!N39</f>
        <v>3.8847117794486214</v>
      </c>
      <c r="AC52" s="145">
        <f>'2.Métricas'!O35/'2.Métricas'!O39</f>
        <v>2.7459954233409611</v>
      </c>
      <c r="AD52" s="145">
        <f>'2.Métricas'!P35/'2.Métricas'!P39</f>
        <v>1.5789473684210527</v>
      </c>
      <c r="AE52" s="145">
        <f>'2.Métricas'!Q35/'2.Métricas'!Q39</f>
        <v>2.6315789473684208</v>
      </c>
      <c r="AF52" s="145">
        <f>'2.Métricas'!R35/'2.Métricas'!R39</f>
        <v>2.9605263157894739</v>
      </c>
      <c r="AG52" s="145">
        <f>'2.Métricas'!S35/'2.Métricas'!S39</f>
        <v>3.2894736842105265</v>
      </c>
      <c r="AH52" s="145">
        <f>'2.Métricas'!T35/'2.Métricas'!T39</f>
        <v>2.0334928229665072</v>
      </c>
      <c r="AI52" s="145">
        <f>'2.Métricas'!U35/'2.Métricas'!U39</f>
        <v>1.7027863777089782</v>
      </c>
      <c r="AJ52" s="145">
        <f>'2.Métricas'!V35/'2.Métricas'!V39</f>
        <v>3.7719298245614032</v>
      </c>
      <c r="AK52" s="145">
        <f>'2.Métricas'!W35/'2.Métricas'!W39</f>
        <v>2.8708133971291869</v>
      </c>
      <c r="AL52" s="145">
        <f>'2.Métricas'!X35/'2.Métricas'!X39</f>
        <v>1.3157894736842106</v>
      </c>
      <c r="AM52" s="145" t="e">
        <f>'2.Métricas'!Y35/'2.Métricas'!Y39</f>
        <v>#DIV/0!</v>
      </c>
      <c r="AN52" s="145" t="e">
        <f>'2.Métricas'!Z35/'2.Métricas'!Z39</f>
        <v>#DIV/0!</v>
      </c>
    </row>
    <row r="53" spans="1:40" hidden="1">
      <c r="A53" s="146"/>
      <c r="B53" s="121"/>
      <c r="C53" s="122" t="s">
        <v>48</v>
      </c>
      <c r="D53" s="123"/>
      <c r="E53" s="124"/>
      <c r="F53" s="123"/>
      <c r="G53" s="125"/>
      <c r="H53" s="84" t="s">
        <v>91</v>
      </c>
      <c r="I53" s="84">
        <v>0.95</v>
      </c>
      <c r="J53" s="85" t="s">
        <v>92</v>
      </c>
      <c r="K53" s="85">
        <v>0.95</v>
      </c>
      <c r="L53" s="85" t="s">
        <v>85</v>
      </c>
      <c r="M53" s="85" t="s">
        <v>86</v>
      </c>
      <c r="N53" s="85">
        <v>1</v>
      </c>
      <c r="O53" s="147" t="s">
        <v>84</v>
      </c>
      <c r="P53" s="147">
        <v>1</v>
      </c>
      <c r="Q53" s="88" t="e">
        <f>'2.Métricas'!C36/'2.Métricas'!C40</f>
        <v>#DIV/0!</v>
      </c>
      <c r="R53" s="88" t="e">
        <f>'2.Métricas'!D36/'2.Métricas'!D40</f>
        <v>#DIV/0!</v>
      </c>
      <c r="S53" s="88" t="e">
        <f>'2.Métricas'!E36/'2.Métricas'!E40</f>
        <v>#DIV/0!</v>
      </c>
      <c r="T53" s="88" t="e">
        <f>'2.Métricas'!F36/'2.Métricas'!F40</f>
        <v>#DIV/0!</v>
      </c>
      <c r="U53" s="88" t="e">
        <f>'2.Métricas'!G36/'2.Métricas'!G40</f>
        <v>#DIV/0!</v>
      </c>
      <c r="V53" s="88" t="e">
        <f>'2.Métricas'!H36/'2.Métricas'!H40</f>
        <v>#DIV/0!</v>
      </c>
      <c r="W53" s="88" t="e">
        <f>'2.Métricas'!I36/'2.Métricas'!I40</f>
        <v>#DIV/0!</v>
      </c>
      <c r="X53" s="88" t="e">
        <f>'2.Métricas'!J36/'2.Métricas'!J40</f>
        <v>#REF!</v>
      </c>
      <c r="Y53" s="88" t="e">
        <f>'2.Métricas'!K36/'2.Métricas'!K40</f>
        <v>#REF!</v>
      </c>
      <c r="Z53" s="88" t="e">
        <f>'2.Métricas'!L36/'2.Métricas'!L40</f>
        <v>#REF!</v>
      </c>
      <c r="AA53" s="88" t="e">
        <f>'2.Métricas'!M36/'2.Métricas'!M40</f>
        <v>#REF!</v>
      </c>
      <c r="AB53" s="88" t="e">
        <f>'2.Métricas'!N36/'2.Métricas'!N40</f>
        <v>#REF!</v>
      </c>
      <c r="AC53" s="88" t="e">
        <f>'2.Métricas'!O36/'2.Métricas'!O40</f>
        <v>#REF!</v>
      </c>
      <c r="AD53" s="88" t="e">
        <f>'2.Métricas'!P36/'2.Métricas'!P40</f>
        <v>#REF!</v>
      </c>
      <c r="AE53" s="88" t="e">
        <f>'2.Métricas'!Q36/'2.Métricas'!Q40</f>
        <v>#REF!</v>
      </c>
      <c r="AF53" s="88" t="e">
        <f>'2.Métricas'!R36/'2.Métricas'!R40</f>
        <v>#REF!</v>
      </c>
      <c r="AG53" s="88" t="e">
        <f>'2.Métricas'!S36/'2.Métricas'!S40</f>
        <v>#REF!</v>
      </c>
      <c r="AH53" s="88" t="e">
        <f>'2.Métricas'!T36/'2.Métricas'!T40</f>
        <v>#REF!</v>
      </c>
      <c r="AI53" s="88" t="e">
        <f>'2.Métricas'!U36/'2.Métricas'!U40</f>
        <v>#REF!</v>
      </c>
      <c r="AJ53" s="88" t="e">
        <f>'2.Métricas'!V36/'2.Métricas'!V40</f>
        <v>#REF!</v>
      </c>
      <c r="AK53" s="88" t="e">
        <f>'2.Métricas'!W36/'2.Métricas'!W40</f>
        <v>#REF!</v>
      </c>
      <c r="AL53" s="88" t="e">
        <f>'2.Métricas'!X36/'2.Métricas'!X40</f>
        <v>#REF!</v>
      </c>
      <c r="AM53" s="88" t="e">
        <f>'2.Métricas'!Y36/'2.Métricas'!Y40</f>
        <v>#REF!</v>
      </c>
      <c r="AN53" s="88" t="e">
        <f>'2.Métricas'!Z36/'2.Métricas'!Z40</f>
        <v>#REF!</v>
      </c>
    </row>
    <row r="54" spans="1:40">
      <c r="A54" s="204" t="s">
        <v>135</v>
      </c>
      <c r="B54" s="204"/>
      <c r="C54" s="204"/>
      <c r="D54" s="204"/>
      <c r="E54" s="204"/>
      <c r="F54" s="204"/>
      <c r="G54" s="204"/>
      <c r="H54" s="204"/>
      <c r="I54" s="204"/>
      <c r="J54" s="204"/>
      <c r="K54" s="204"/>
      <c r="L54" s="204"/>
      <c r="M54" s="204"/>
      <c r="N54" s="204"/>
      <c r="O54" s="204"/>
      <c r="P54" s="204"/>
    </row>
  </sheetData>
  <sheetProtection algorithmName="SHA-512" hashValue="JspWG3gi8Gyz6nt2ZGnQXbj5yKRccBFNVg1zfmVXnGFrPI712sV4m3Ki+oBGzdJoGZMkKbSM3UkWyqp1CRbtLw==" saltValue="/m6tLMXXeC77/8zHiuR2IA==" spinCount="100000" sheet="1" objects="1" scenarios="1"/>
  <mergeCells count="16">
    <mergeCell ref="A20:A26"/>
    <mergeCell ref="B23:B24"/>
    <mergeCell ref="A27:A52"/>
    <mergeCell ref="A54:P54"/>
    <mergeCell ref="H5:I5"/>
    <mergeCell ref="J5:N5"/>
    <mergeCell ref="O5:P5"/>
    <mergeCell ref="A6:A19"/>
    <mergeCell ref="B6:B8"/>
    <mergeCell ref="B9:B11"/>
    <mergeCell ref="B12:B18"/>
    <mergeCell ref="A1:P1"/>
    <mergeCell ref="A2:P2"/>
    <mergeCell ref="A3:P3"/>
    <mergeCell ref="A4:G4"/>
    <mergeCell ref="H4:P4"/>
  </mergeCells>
  <conditionalFormatting sqref="Q6:AN6">
    <cfRule type="cellIs" dxfId="131" priority="5" operator="lessThan">
      <formula>$P$6</formula>
    </cfRule>
    <cfRule type="cellIs" dxfId="130" priority="6" operator="between">
      <formula>$K$6</formula>
      <formula>$N$6</formula>
    </cfRule>
    <cfRule type="cellIs" dxfId="129" priority="7" operator="greaterThan">
      <formula>$I$6</formula>
    </cfRule>
  </conditionalFormatting>
  <conditionalFormatting sqref="Q7:AN7">
    <cfRule type="cellIs" dxfId="128" priority="8" operator="lessThan">
      <formula>$P$7</formula>
    </cfRule>
    <cfRule type="cellIs" dxfId="127" priority="9" operator="between">
      <formula>$K$7</formula>
      <formula>$N$7</formula>
    </cfRule>
    <cfRule type="cellIs" dxfId="126" priority="10" operator="greaterThan">
      <formula>$I$7</formula>
    </cfRule>
  </conditionalFormatting>
  <conditionalFormatting sqref="Q8:AN8">
    <cfRule type="cellIs" dxfId="125" priority="11" operator="lessThan">
      <formula>$P$8</formula>
    </cfRule>
    <cfRule type="cellIs" dxfId="124" priority="12" operator="between">
      <formula>$K$8</formula>
      <formula>$N$8</formula>
    </cfRule>
    <cfRule type="cellIs" dxfId="123" priority="13" operator="greaterThan">
      <formula>$I$8</formula>
    </cfRule>
  </conditionalFormatting>
  <conditionalFormatting sqref="Q9:AN9">
    <cfRule type="cellIs" dxfId="122" priority="14" operator="greaterThan">
      <formula>$P$9</formula>
    </cfRule>
    <cfRule type="cellIs" dxfId="121" priority="15" operator="between">
      <formula>$J$9</formula>
      <formula>$N$9</formula>
    </cfRule>
    <cfRule type="cellIs" dxfId="120" priority="16" operator="lessThan">
      <formula>$I$9</formula>
    </cfRule>
  </conditionalFormatting>
  <conditionalFormatting sqref="Q10:AN10">
    <cfRule type="cellIs" dxfId="119" priority="17" operator="greaterThan">
      <formula>$P$10</formula>
    </cfRule>
    <cfRule type="cellIs" dxfId="118" priority="18" operator="between">
      <formula>$J$10</formula>
      <formula>$N$10</formula>
    </cfRule>
    <cfRule type="cellIs" dxfId="117" priority="19" operator="lessThan">
      <formula>$I$10</formula>
    </cfRule>
  </conditionalFormatting>
  <conditionalFormatting sqref="Q11:AN11">
    <cfRule type="cellIs" dxfId="116" priority="20" operator="greaterThan">
      <formula>$P$11</formula>
    </cfRule>
    <cfRule type="cellIs" dxfId="115" priority="21" operator="between">
      <formula>$J$11</formula>
      <formula>$N$11</formula>
    </cfRule>
    <cfRule type="cellIs" dxfId="114" priority="22" operator="lessThan">
      <formula>$I$11</formula>
    </cfRule>
  </conditionalFormatting>
  <conditionalFormatting sqref="Q12:AN12">
    <cfRule type="cellIs" dxfId="113" priority="23" operator="lessThan">
      <formula>$P$12</formula>
    </cfRule>
    <cfRule type="cellIs" dxfId="112" priority="24" operator="between">
      <formula>$K$12</formula>
      <formula>$N$12</formula>
    </cfRule>
    <cfRule type="cellIs" dxfId="111" priority="25" operator="greaterThan">
      <formula>$I$12</formula>
    </cfRule>
  </conditionalFormatting>
  <conditionalFormatting sqref="Q13:AN13">
    <cfRule type="cellIs" dxfId="110" priority="26" operator="lessThan">
      <formula>$P$13</formula>
    </cfRule>
    <cfRule type="cellIs" dxfId="109" priority="27" operator="between">
      <formula>$K$13</formula>
      <formula>$N$13</formula>
    </cfRule>
    <cfRule type="cellIs" dxfId="108" priority="28" operator="greaterThan">
      <formula>$I$13</formula>
    </cfRule>
  </conditionalFormatting>
  <conditionalFormatting sqref="Q16:AN16">
    <cfRule type="cellIs" dxfId="107" priority="29" operator="lessThan">
      <formula>$P$16</formula>
    </cfRule>
    <cfRule type="cellIs" dxfId="106" priority="30" operator="between">
      <formula>$K$16</formula>
      <formula>$N$16</formula>
    </cfRule>
    <cfRule type="cellIs" dxfId="105" priority="31" operator="greaterThan">
      <formula>$I$16</formula>
    </cfRule>
  </conditionalFormatting>
  <conditionalFormatting sqref="Q19:AN19">
    <cfRule type="cellIs" dxfId="104" priority="32" operator="greaterThan">
      <formula>$P$19</formula>
    </cfRule>
    <cfRule type="cellIs" dxfId="103" priority="33" operator="between">
      <formula>$K$19</formula>
      <formula>$N$19</formula>
    </cfRule>
    <cfRule type="cellIs" dxfId="102" priority="34" operator="lessThan">
      <formula>$I$19</formula>
    </cfRule>
  </conditionalFormatting>
  <conditionalFormatting sqref="Q20:AN20">
    <cfRule type="cellIs" dxfId="101" priority="35" operator="lessThan">
      <formula>$P$20</formula>
    </cfRule>
    <cfRule type="cellIs" dxfId="100" priority="36" operator="between">
      <formula>$K$20</formula>
      <formula>$N$20</formula>
    </cfRule>
    <cfRule type="cellIs" dxfId="99" priority="37" operator="greaterThan">
      <formula>$I$20</formula>
    </cfRule>
  </conditionalFormatting>
  <conditionalFormatting sqref="Q21:AN21">
    <cfRule type="cellIs" dxfId="98" priority="38" operator="lessThan">
      <formula>$P$21</formula>
    </cfRule>
    <cfRule type="cellIs" dxfId="97" priority="39" operator="between">
      <formula>$K$21</formula>
      <formula>$N$21</formula>
    </cfRule>
    <cfRule type="cellIs" dxfId="96" priority="40" operator="greaterThan">
      <formula>$I$21</formula>
    </cfRule>
  </conditionalFormatting>
  <conditionalFormatting sqref="Q22:AN22">
    <cfRule type="cellIs" dxfId="95" priority="41" operator="lessThan">
      <formula>$P$22</formula>
    </cfRule>
    <cfRule type="cellIs" dxfId="94" priority="42" operator="between">
      <formula>$K$22</formula>
      <formula>$N$22</formula>
    </cfRule>
    <cfRule type="cellIs" dxfId="93" priority="43" operator="greaterThan">
      <formula>$I$22</formula>
    </cfRule>
  </conditionalFormatting>
  <conditionalFormatting sqref="Q23:AN23">
    <cfRule type="cellIs" dxfId="92" priority="44" operator="lessThan">
      <formula>$P$23</formula>
    </cfRule>
    <cfRule type="cellIs" dxfId="91" priority="45" operator="between">
      <formula>$K$23</formula>
      <formula>$N$23</formula>
    </cfRule>
    <cfRule type="cellIs" dxfId="90" priority="46" operator="lessThan">
      <formula>$I$23</formula>
    </cfRule>
  </conditionalFormatting>
  <conditionalFormatting sqref="Q24:AN24">
    <cfRule type="cellIs" dxfId="89" priority="47" operator="lessThan">
      <formula>$P$24</formula>
    </cfRule>
    <cfRule type="cellIs" dxfId="88" priority="48" operator="between">
      <formula>$K$24</formula>
      <formula>$N$24</formula>
    </cfRule>
    <cfRule type="cellIs" dxfId="87" priority="49" operator="greaterThan">
      <formula>$I$24</formula>
    </cfRule>
  </conditionalFormatting>
  <conditionalFormatting sqref="Q25:AN25">
    <cfRule type="cellIs" dxfId="86" priority="50" operator="lessThan">
      <formula>$P$25</formula>
    </cfRule>
    <cfRule type="cellIs" dxfId="85" priority="51" operator="between">
      <formula>$K$25</formula>
      <formula>$N$25</formula>
    </cfRule>
    <cfRule type="cellIs" dxfId="84" priority="52" operator="greaterThan">
      <formula>$I$25</formula>
    </cfRule>
  </conditionalFormatting>
  <conditionalFormatting sqref="Q26:AN26">
    <cfRule type="cellIs" dxfId="83" priority="53" operator="lessThan">
      <formula>$P$26</formula>
    </cfRule>
    <cfRule type="cellIs" dxfId="82" priority="54" operator="between">
      <formula>$K$26</formula>
      <formula>$N$26</formula>
    </cfRule>
    <cfRule type="cellIs" dxfId="81" priority="55" operator="greaterThan">
      <formula>$I$26</formula>
    </cfRule>
  </conditionalFormatting>
  <conditionalFormatting sqref="Q27:AN27">
    <cfRule type="cellIs" dxfId="80" priority="56" operator="greaterThan">
      <formula>$P$27</formula>
    </cfRule>
    <cfRule type="cellIs" dxfId="79" priority="57" operator="between">
      <formula>$K$27</formula>
      <formula>$N$27</formula>
    </cfRule>
    <cfRule type="cellIs" dxfId="78" priority="58" operator="lessThan">
      <formula>$I$27</formula>
    </cfRule>
  </conditionalFormatting>
  <conditionalFormatting sqref="Q28:AN28">
    <cfRule type="cellIs" dxfId="77" priority="59" operator="greaterThan">
      <formula>$P$28</formula>
    </cfRule>
    <cfRule type="cellIs" dxfId="76" priority="60" operator="between">
      <formula>$J$28</formula>
      <formula>$N$28</formula>
    </cfRule>
    <cfRule type="cellIs" dxfId="75" priority="61" operator="lessThan">
      <formula>$I$28</formula>
    </cfRule>
  </conditionalFormatting>
  <conditionalFormatting sqref="Q29:AN29">
    <cfRule type="cellIs" dxfId="74" priority="62" operator="greaterThan">
      <formula>$P$29</formula>
    </cfRule>
    <cfRule type="cellIs" dxfId="73" priority="63" operator="between">
      <formula>$J$29</formula>
      <formula>$N$29</formula>
    </cfRule>
    <cfRule type="cellIs" dxfId="72" priority="64" operator="lessThan">
      <formula>$I$29</formula>
    </cfRule>
  </conditionalFormatting>
  <conditionalFormatting sqref="Q30:AN30">
    <cfRule type="cellIs" dxfId="71" priority="65" operator="greaterThan">
      <formula>$P$30</formula>
    </cfRule>
    <cfRule type="cellIs" dxfId="70" priority="66" operator="between">
      <formula>$J$30</formula>
      <formula>$N$30</formula>
    </cfRule>
    <cfRule type="cellIs" dxfId="69" priority="67" operator="lessThan">
      <formula>$I$30</formula>
    </cfRule>
  </conditionalFormatting>
  <conditionalFormatting sqref="Q31:AN31">
    <cfRule type="cellIs" dxfId="68" priority="68" operator="lessThan">
      <formula>$P$31</formula>
    </cfRule>
    <cfRule type="cellIs" dxfId="67" priority="69" operator="between">
      <formula>$J$31</formula>
      <formula>$N$31</formula>
    </cfRule>
    <cfRule type="cellIs" dxfId="66" priority="70" operator="greaterThan">
      <formula>$I$31</formula>
    </cfRule>
  </conditionalFormatting>
  <conditionalFormatting sqref="Q32:AN32">
    <cfRule type="cellIs" dxfId="65" priority="71" operator="lessThan">
      <formula>$P$32</formula>
    </cfRule>
    <cfRule type="cellIs" dxfId="64" priority="72" operator="between">
      <formula>$J$32</formula>
      <formula>$N$32</formula>
    </cfRule>
    <cfRule type="cellIs" dxfId="63" priority="73" operator="greaterThan">
      <formula>$I$32</formula>
    </cfRule>
  </conditionalFormatting>
  <conditionalFormatting sqref="Q33:AN33">
    <cfRule type="cellIs" dxfId="62" priority="74" operator="lessThan">
      <formula>$P$33</formula>
    </cfRule>
    <cfRule type="cellIs" dxfId="61" priority="75" operator="between">
      <formula>$J$33</formula>
      <formula>$N$33</formula>
    </cfRule>
    <cfRule type="cellIs" dxfId="60" priority="76" operator="greaterThan">
      <formula>$I$33</formula>
    </cfRule>
  </conditionalFormatting>
  <conditionalFormatting sqref="Q34:AN34">
    <cfRule type="cellIs" dxfId="59" priority="77" operator="greaterThan">
      <formula>$P$34</formula>
    </cfRule>
    <cfRule type="cellIs" dxfId="58" priority="78" operator="between">
      <formula>$K$34</formula>
      <formula>$N$34</formula>
    </cfRule>
    <cfRule type="cellIs" dxfId="57" priority="79" operator="lessThan">
      <formula>$I$34</formula>
    </cfRule>
  </conditionalFormatting>
  <conditionalFormatting sqref="Q35:AN35">
    <cfRule type="cellIs" dxfId="56" priority="80" operator="greaterThan">
      <formula>$P$35</formula>
    </cfRule>
    <cfRule type="cellIs" dxfId="55" priority="81" operator="between">
      <formula>$K$35</formula>
      <formula>$N$35</formula>
    </cfRule>
    <cfRule type="cellIs" dxfId="54" priority="82" operator="lessThan">
      <formula>$I$35</formula>
    </cfRule>
  </conditionalFormatting>
  <conditionalFormatting sqref="Q36:AN36">
    <cfRule type="cellIs" dxfId="53" priority="83" operator="greaterThan">
      <formula>$P$36</formula>
    </cfRule>
    <cfRule type="cellIs" dxfId="52" priority="84" operator="between">
      <formula>$K$36</formula>
      <formula>$N$36</formula>
    </cfRule>
    <cfRule type="cellIs" dxfId="51" priority="85" operator="lessThan">
      <formula>$I$36</formula>
    </cfRule>
  </conditionalFormatting>
  <conditionalFormatting sqref="Q37:AN37">
    <cfRule type="cellIs" dxfId="50" priority="86" operator="greaterThan">
      <formula>$P$37</formula>
    </cfRule>
    <cfRule type="cellIs" dxfId="49" priority="87" operator="between">
      <formula>$K$37</formula>
      <formula>$N$37</formula>
    </cfRule>
    <cfRule type="cellIs" dxfId="48" priority="88" operator="lessThan">
      <formula>$I$37</formula>
    </cfRule>
  </conditionalFormatting>
  <conditionalFormatting sqref="Q38:AN38">
    <cfRule type="cellIs" dxfId="47" priority="89" operator="greaterThan">
      <formula>$P$38</formula>
    </cfRule>
    <cfRule type="cellIs" dxfId="46" priority="90" operator="between">
      <formula>$K$38</formula>
      <formula>$N$38</formula>
    </cfRule>
    <cfRule type="cellIs" dxfId="45" priority="91" operator="lessThan">
      <formula>$I$38</formula>
    </cfRule>
  </conditionalFormatting>
  <conditionalFormatting sqref="Q39:AN39">
    <cfRule type="cellIs" dxfId="44" priority="92" operator="greaterThan">
      <formula>$P$39</formula>
    </cfRule>
    <cfRule type="cellIs" dxfId="43" priority="93" operator="between">
      <formula>$K$39</formula>
      <formula>$N$39</formula>
    </cfRule>
    <cfRule type="cellIs" dxfId="42" priority="94" operator="lessThan">
      <formula>$I$39</formula>
    </cfRule>
  </conditionalFormatting>
  <conditionalFormatting sqref="Q40:AN40">
    <cfRule type="cellIs" dxfId="41" priority="95" operator="greaterThan">
      <formula>$P$40</formula>
    </cfRule>
    <cfRule type="cellIs" dxfId="40" priority="96" operator="between">
      <formula>$J$40</formula>
      <formula>$N$40</formula>
    </cfRule>
    <cfRule type="cellIs" dxfId="39" priority="97" operator="lessThan">
      <formula>$I$40</formula>
    </cfRule>
  </conditionalFormatting>
  <conditionalFormatting sqref="Q41:AN41">
    <cfRule type="cellIs" dxfId="38" priority="98" operator="greaterThan">
      <formula>$P$41</formula>
    </cfRule>
    <cfRule type="cellIs" dxfId="37" priority="99" operator="between">
      <formula>$J$41</formula>
      <formula>$N$41</formula>
    </cfRule>
    <cfRule type="cellIs" dxfId="36" priority="100" operator="lessThan">
      <formula>$I$41</formula>
    </cfRule>
  </conditionalFormatting>
  <conditionalFormatting sqref="Q42:AN42">
    <cfRule type="cellIs" dxfId="35" priority="101" operator="greaterThan">
      <formula>$P$42</formula>
    </cfRule>
    <cfRule type="cellIs" dxfId="34" priority="102" operator="between">
      <formula>$J$42</formula>
      <formula>$N$42</formula>
    </cfRule>
    <cfRule type="cellIs" dxfId="33" priority="103" operator="lessThan">
      <formula>$I$42</formula>
    </cfRule>
  </conditionalFormatting>
  <conditionalFormatting sqref="Q43:AN43">
    <cfRule type="cellIs" dxfId="32" priority="104" operator="greaterThan">
      <formula>$P$43</formula>
    </cfRule>
    <cfRule type="cellIs" dxfId="31" priority="105" operator="between">
      <formula>$J$43</formula>
      <formula>$N$43</formula>
    </cfRule>
    <cfRule type="cellIs" dxfId="30" priority="106" operator="lessThan">
      <formula>$I$43</formula>
    </cfRule>
  </conditionalFormatting>
  <conditionalFormatting sqref="Q44:AN44">
    <cfRule type="cellIs" dxfId="29" priority="107" operator="greaterThan">
      <formula>$P$44</formula>
    </cfRule>
    <cfRule type="cellIs" dxfId="28" priority="108" operator="between">
      <formula>$J$44</formula>
      <formula>$N$44</formula>
    </cfRule>
    <cfRule type="cellIs" dxfId="27" priority="109" operator="lessThan">
      <formula>$I$44</formula>
    </cfRule>
  </conditionalFormatting>
  <conditionalFormatting sqref="Q45:AN45">
    <cfRule type="cellIs" dxfId="26" priority="110" operator="greaterThan">
      <formula>$P$45</formula>
    </cfRule>
    <cfRule type="cellIs" dxfId="25" priority="111" operator="between">
      <formula>$J$45</formula>
      <formula>$N$45</formula>
    </cfRule>
    <cfRule type="cellIs" dxfId="24" priority="112" operator="lessThan">
      <formula>$I$45</formula>
    </cfRule>
  </conditionalFormatting>
  <conditionalFormatting sqref="Q46:AN46">
    <cfRule type="cellIs" dxfId="23" priority="113" operator="greaterThan">
      <formula>$P$46</formula>
    </cfRule>
    <cfRule type="cellIs" dxfId="22" priority="114" operator="between">
      <formula>$J$46</formula>
      <formula>$N$46</formula>
    </cfRule>
    <cfRule type="cellIs" dxfId="21" priority="115" operator="lessThan">
      <formula>$I$46</formula>
    </cfRule>
  </conditionalFormatting>
  <conditionalFormatting sqref="Q47:AN47">
    <cfRule type="cellIs" dxfId="20" priority="116" operator="greaterThan">
      <formula>$P$47</formula>
    </cfRule>
    <cfRule type="cellIs" dxfId="19" priority="117" operator="between">
      <formula>$J$47</formula>
      <formula>$N$47</formula>
    </cfRule>
    <cfRule type="cellIs" dxfId="18" priority="118" operator="lessThan">
      <formula>$I$47</formula>
    </cfRule>
  </conditionalFormatting>
  <conditionalFormatting sqref="Q48:AN48">
    <cfRule type="cellIs" dxfId="17" priority="119" operator="greaterThan">
      <formula>$P$48</formula>
    </cfRule>
    <cfRule type="cellIs" dxfId="16" priority="120" operator="between">
      <formula>$J$48</formula>
      <formula>$N$48</formula>
    </cfRule>
    <cfRule type="cellIs" dxfId="15" priority="121" operator="lessThan">
      <formula>$I$48</formula>
    </cfRule>
  </conditionalFormatting>
  <conditionalFormatting sqref="Q49:AN49">
    <cfRule type="cellIs" dxfId="14" priority="122" operator="greaterThan">
      <formula>$P$49</formula>
    </cfRule>
    <cfRule type="cellIs" dxfId="13" priority="123" operator="between">
      <formula>$J$49</formula>
      <formula>$N$49</formula>
    </cfRule>
    <cfRule type="cellIs" dxfId="12" priority="124" operator="lessThan">
      <formula>$I$49</formula>
    </cfRule>
  </conditionalFormatting>
  <conditionalFormatting sqref="Q50:AN50">
    <cfRule type="cellIs" dxfId="11" priority="125" operator="greaterThan">
      <formula>$P$50</formula>
    </cfRule>
    <cfRule type="cellIs" dxfId="10" priority="126" operator="between">
      <formula>$K$50</formula>
      <formula>$N$50</formula>
    </cfRule>
    <cfRule type="cellIs" dxfId="9" priority="127" operator="lessThan">
      <formula>$I$50</formula>
    </cfRule>
  </conditionalFormatting>
  <conditionalFormatting sqref="Q51:AN51">
    <cfRule type="cellIs" dxfId="8" priority="128" operator="greaterThan">
      <formula>$P$51</formula>
    </cfRule>
    <cfRule type="cellIs" dxfId="7" priority="129" operator="between">
      <formula>$K$51</formula>
      <formula>$N$51</formula>
    </cfRule>
    <cfRule type="cellIs" dxfId="6" priority="130" operator="lessThan">
      <formula>$I$51</formula>
    </cfRule>
  </conditionalFormatting>
  <conditionalFormatting sqref="Q53:AN53">
    <cfRule type="cellIs" dxfId="5" priority="134" operator="greaterThan">
      <formula>$P$53</formula>
    </cfRule>
    <cfRule type="cellIs" dxfId="4" priority="135" operator="between">
      <formula>$K$53</formula>
      <formula>$N$53</formula>
    </cfRule>
    <cfRule type="cellIs" dxfId="3" priority="136" operator="lessThan">
      <formula>$I$53</formula>
    </cfRule>
  </conditionalFormatting>
  <conditionalFormatting sqref="Q52:AN52">
    <cfRule type="cellIs" dxfId="2" priority="131" operator="greaterThan">
      <formula>$P$52</formula>
    </cfRule>
    <cfRule type="cellIs" dxfId="1" priority="132" operator="between">
      <formula>$K$52</formula>
      <formula>$N$52</formula>
    </cfRule>
    <cfRule type="cellIs" dxfId="0" priority="133" operator="lessThan">
      <formula>$I$52</formula>
    </cfRule>
  </conditionalFormatting>
  <pageMargins left="0.78749999999999998" right="0.78749999999999998" top="1.0249999999999999" bottom="1.0249999999999999" header="0.78749999999999998" footer="0.78749999999999998"/>
  <pageSetup paperSize="0" scale="0" firstPageNumber="0" orientation="portrait" usePrinterDefaults="0" horizontalDpi="0" verticalDpi="0" copies="0"/>
  <headerFooter>
    <oddHeader>&amp;C&amp;"Arial,Normal"&amp;10&amp;A</oddHeader>
    <oddFooter>&amp;C&amp;"Arial,Normal"&amp;10Página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1.Cálculo de Cuota</vt:lpstr>
      <vt:lpstr>2.Métricas</vt:lpstr>
      <vt:lpstr>3.Indicadores</vt:lpstr>
      <vt:lpstr>'1.Cálculo de Cuota'!Z_BD2B7074_A9C3_4DDD_B55D_59CB5BC0AFD0_.wvu.Rows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Barquero Umana</dc:creator>
  <cp:lastModifiedBy>smongea</cp:lastModifiedBy>
  <cp:revision>4</cp:revision>
  <dcterms:created xsi:type="dcterms:W3CDTF">2016-11-17T13:55:44Z</dcterms:created>
  <dcterms:modified xsi:type="dcterms:W3CDTF">2020-08-28T14:38:15Z</dcterms:modified>
  <dc:language>es-CR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