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pjcr-my.sharepoint.com/personal/dariasri_poder-judicial_go_cr/Documents/LIBERIA-/00.1. SEGUIMIENTOS ICJ GUANACASTE/INDICADORES 2020/09. Tribunal Apelaciones CyT I CJ de Guanacaste/Ajustes a matriz/"/>
    </mc:Choice>
  </mc:AlternateContent>
  <xr:revisionPtr revIDLastSave="4" documentId="11_E2F8F416C0DFC8745CD13FC5B20FB8FF8F76B912" xr6:coauthVersionLast="45" xr6:coauthVersionMax="45" xr10:uidLastSave="{064B0312-3C07-4BD4-BFC8-D70DD3FE31F0}"/>
  <bookViews>
    <workbookView xWindow="-108" yWindow="-108" windowWidth="22320" windowHeight="13176" tabRatio="500" activeTab="2" xr2:uid="{00000000-000D-0000-FFFF-FFFF00000000}"/>
  </bookViews>
  <sheets>
    <sheet name="Cálculo de Cuota" sheetId="1" r:id="rId1"/>
    <sheet name="Métricas" sheetId="2" r:id="rId2"/>
    <sheet name="Indicadores" sheetId="3" r:id="rId3"/>
    <sheet name="Control de Cambios" sheetId="4" r:id="rId4"/>
  </sheets>
  <definedNames>
    <definedName name="__xlfn_IFERROR">NA()</definedName>
    <definedName name="_AtRisk_FitDataRange_FIT_BE877_718C7">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Z23" i="2" l="1"/>
  <c r="AA23" i="2"/>
  <c r="AB23" i="2"/>
  <c r="AC23" i="2"/>
  <c r="AC22" i="2" s="1"/>
  <c r="AD23" i="2"/>
  <c r="AE23" i="2"/>
  <c r="AF23" i="2"/>
  <c r="AG23" i="2"/>
  <c r="AG22" i="2" s="1"/>
  <c r="AH23" i="2"/>
  <c r="AI23" i="2"/>
  <c r="AJ23" i="2"/>
  <c r="AK23" i="2"/>
  <c r="AK22" i="2" s="1"/>
  <c r="AL23" i="2"/>
  <c r="AM23" i="2"/>
  <c r="AN23" i="2"/>
  <c r="AO23" i="2"/>
  <c r="AO22" i="2" s="1"/>
  <c r="AP23" i="2"/>
  <c r="AQ23" i="2"/>
  <c r="Z24" i="2"/>
  <c r="Z22" i="2" s="1"/>
  <c r="AN39" i="3" s="1"/>
  <c r="AA24" i="2"/>
  <c r="AB24" i="2"/>
  <c r="AC24" i="2"/>
  <c r="AD24" i="2"/>
  <c r="AD22" i="2" s="1"/>
  <c r="AE24" i="2"/>
  <c r="AF24" i="2"/>
  <c r="AG24" i="2"/>
  <c r="AH24" i="2"/>
  <c r="AH22" i="2" s="1"/>
  <c r="AI24" i="2"/>
  <c r="AJ24" i="2"/>
  <c r="AK24" i="2"/>
  <c r="AL24" i="2"/>
  <c r="AL22" i="2" s="1"/>
  <c r="AM24" i="2"/>
  <c r="AN24" i="2"/>
  <c r="AO24" i="2"/>
  <c r="AP24" i="2"/>
  <c r="AP22" i="2" s="1"/>
  <c r="AQ24" i="2"/>
  <c r="Z25" i="2"/>
  <c r="AA25" i="2"/>
  <c r="AB25" i="2"/>
  <c r="AC25" i="2"/>
  <c r="AD25" i="2"/>
  <c r="AE25" i="2"/>
  <c r="AF25" i="2"/>
  <c r="AG25" i="2"/>
  <c r="AH25" i="2"/>
  <c r="AI25" i="2"/>
  <c r="AJ25" i="2"/>
  <c r="AK25" i="2"/>
  <c r="AL25" i="2"/>
  <c r="AM25" i="2"/>
  <c r="AN25" i="2"/>
  <c r="AO25" i="2"/>
  <c r="AP25" i="2"/>
  <c r="AQ25" i="2"/>
  <c r="BE38" i="3"/>
  <c r="BD38" i="3"/>
  <c r="BC38" i="3"/>
  <c r="BB38" i="3"/>
  <c r="BB36" i="3" s="1"/>
  <c r="BA38" i="3"/>
  <c r="AZ38" i="3"/>
  <c r="AY38" i="3"/>
  <c r="AX38" i="3"/>
  <c r="AX36" i="3" s="1"/>
  <c r="AW38" i="3"/>
  <c r="AV38" i="3"/>
  <c r="AU38" i="3"/>
  <c r="AT38" i="3"/>
  <c r="AT36" i="3" s="1"/>
  <c r="AS38" i="3"/>
  <c r="AR38" i="3"/>
  <c r="AQ38" i="3"/>
  <c r="AP38" i="3"/>
  <c r="AP36" i="3" s="1"/>
  <c r="AO38" i="3"/>
  <c r="AN38" i="3"/>
  <c r="AM38" i="3"/>
  <c r="AL38" i="3"/>
  <c r="AL36" i="3" s="1"/>
  <c r="AK38" i="3"/>
  <c r="AJ38" i="3"/>
  <c r="AI38" i="3"/>
  <c r="AH38" i="3"/>
  <c r="AH36" i="3" s="1"/>
  <c r="AG38" i="3"/>
  <c r="AF38" i="3"/>
  <c r="AE38" i="3"/>
  <c r="AD38" i="3"/>
  <c r="AD36" i="3" s="1"/>
  <c r="AC38" i="3"/>
  <c r="AB38" i="3"/>
  <c r="AA38" i="3"/>
  <c r="Z38" i="3"/>
  <c r="Z36" i="3" s="1"/>
  <c r="Y38" i="3"/>
  <c r="X38" i="3"/>
  <c r="W38" i="3"/>
  <c r="V38" i="3"/>
  <c r="V36" i="3" s="1"/>
  <c r="U38" i="3"/>
  <c r="T38" i="3"/>
  <c r="S38" i="3"/>
  <c r="R38" i="3"/>
  <c r="R36" i="3" s="1"/>
  <c r="Q38" i="3"/>
  <c r="BE37" i="3"/>
  <c r="BD37" i="3"/>
  <c r="BC37" i="3"/>
  <c r="BC36" i="3" s="1"/>
  <c r="BB37" i="3"/>
  <c r="BA37" i="3"/>
  <c r="AZ37" i="3"/>
  <c r="AY37" i="3"/>
  <c r="AY36" i="3" s="1"/>
  <c r="AX37" i="3"/>
  <c r="AW37" i="3"/>
  <c r="AV37" i="3"/>
  <c r="AU37" i="3"/>
  <c r="AU36" i="3" s="1"/>
  <c r="AT37" i="3"/>
  <c r="AS37" i="3"/>
  <c r="AR37" i="3"/>
  <c r="AQ37" i="3"/>
  <c r="AQ36" i="3" s="1"/>
  <c r="AP37" i="3"/>
  <c r="AO37" i="3"/>
  <c r="AN37" i="3"/>
  <c r="AM37" i="3"/>
  <c r="AM36" i="3" s="1"/>
  <c r="AL37" i="3"/>
  <c r="AK37" i="3"/>
  <c r="AJ37" i="3"/>
  <c r="AI37" i="3"/>
  <c r="AI36" i="3" s="1"/>
  <c r="AH37" i="3"/>
  <c r="AG37" i="3"/>
  <c r="AF37" i="3"/>
  <c r="AE37" i="3"/>
  <c r="AE36" i="3" s="1"/>
  <c r="AD37" i="3"/>
  <c r="AC37" i="3"/>
  <c r="AB37" i="3"/>
  <c r="AA37" i="3"/>
  <c r="AA36" i="3" s="1"/>
  <c r="Z37" i="3"/>
  <c r="Y37" i="3"/>
  <c r="X37" i="3"/>
  <c r="W37" i="3"/>
  <c r="W36" i="3" s="1"/>
  <c r="V37" i="3"/>
  <c r="U37" i="3"/>
  <c r="T37" i="3"/>
  <c r="S37" i="3"/>
  <c r="S36" i="3" s="1"/>
  <c r="R37" i="3"/>
  <c r="Q37" i="3"/>
  <c r="BE36" i="3"/>
  <c r="BD36" i="3"/>
  <c r="BA36" i="3"/>
  <c r="AZ36" i="3"/>
  <c r="AW36" i="3"/>
  <c r="AV36" i="3"/>
  <c r="AS36" i="3"/>
  <c r="AR36" i="3"/>
  <c r="AO36" i="3"/>
  <c r="AN36" i="3"/>
  <c r="AK36" i="3"/>
  <c r="AJ36" i="3"/>
  <c r="AG36" i="3"/>
  <c r="AF36" i="3"/>
  <c r="AC36" i="3"/>
  <c r="AB36" i="3"/>
  <c r="Y36" i="3"/>
  <c r="X36" i="3"/>
  <c r="U36" i="3"/>
  <c r="T36" i="3"/>
  <c r="Q36" i="3"/>
  <c r="BE35" i="3"/>
  <c r="BE33" i="3" s="1"/>
  <c r="BD35" i="3"/>
  <c r="BC35" i="3"/>
  <c r="BB35" i="3"/>
  <c r="BA35" i="3"/>
  <c r="BA33" i="3" s="1"/>
  <c r="AZ35" i="3"/>
  <c r="AY35" i="3"/>
  <c r="AX35" i="3"/>
  <c r="AW35" i="3"/>
  <c r="AV35" i="3"/>
  <c r="AU35" i="3"/>
  <c r="AT35" i="3"/>
  <c r="AS35" i="3"/>
  <c r="AR35" i="3"/>
  <c r="AQ35" i="3"/>
  <c r="AP35" i="3"/>
  <c r="AO35" i="3"/>
  <c r="AO33" i="3" s="1"/>
  <c r="AN35" i="3"/>
  <c r="AM35" i="3"/>
  <c r="AL35" i="3"/>
  <c r="AK35" i="3"/>
  <c r="AK33" i="3" s="1"/>
  <c r="AJ35" i="3"/>
  <c r="AI35" i="3"/>
  <c r="AH35" i="3"/>
  <c r="AG35" i="3"/>
  <c r="AF35" i="3"/>
  <c r="AE35" i="3"/>
  <c r="AD35" i="3"/>
  <c r="AC35" i="3"/>
  <c r="AB35" i="3"/>
  <c r="AA35" i="3"/>
  <c r="Z35" i="3"/>
  <c r="Y35" i="3"/>
  <c r="Y33" i="3" s="1"/>
  <c r="X35" i="3"/>
  <c r="W35" i="3"/>
  <c r="V35" i="3"/>
  <c r="U35" i="3"/>
  <c r="U33" i="3" s="1"/>
  <c r="T35" i="3"/>
  <c r="S35" i="3"/>
  <c r="R35" i="3"/>
  <c r="Q35" i="3"/>
  <c r="BE34" i="3"/>
  <c r="BD34" i="3"/>
  <c r="BD33" i="3" s="1"/>
  <c r="BC34" i="3"/>
  <c r="BB34" i="3"/>
  <c r="BA34" i="3"/>
  <c r="AZ34" i="3"/>
  <c r="AZ33" i="3" s="1"/>
  <c r="AY34" i="3"/>
  <c r="AX34" i="3"/>
  <c r="AW34" i="3"/>
  <c r="AV34" i="3"/>
  <c r="AV33" i="3" s="1"/>
  <c r="AU34" i="3"/>
  <c r="AT34" i="3"/>
  <c r="AT33" i="3" s="1"/>
  <c r="AS34" i="3"/>
  <c r="AR34" i="3"/>
  <c r="AR33" i="3" s="1"/>
  <c r="AQ34" i="3"/>
  <c r="AP34" i="3"/>
  <c r="AP33" i="3" s="1"/>
  <c r="AO34" i="3"/>
  <c r="AN34" i="3"/>
  <c r="AN33" i="3" s="1"/>
  <c r="AM34" i="3"/>
  <c r="AL34" i="3"/>
  <c r="AK34" i="3"/>
  <c r="AJ34" i="3"/>
  <c r="AJ33" i="3" s="1"/>
  <c r="AI34" i="3"/>
  <c r="AH34" i="3"/>
  <c r="AG34" i="3"/>
  <c r="AF34" i="3"/>
  <c r="AF33" i="3" s="1"/>
  <c r="AE34" i="3"/>
  <c r="AD34" i="3"/>
  <c r="AD33" i="3" s="1"/>
  <c r="AC34" i="3"/>
  <c r="AB34" i="3"/>
  <c r="AB33" i="3" s="1"/>
  <c r="AA34" i="3"/>
  <c r="Z34" i="3"/>
  <c r="Z33" i="3" s="1"/>
  <c r="Y34" i="3"/>
  <c r="X34" i="3"/>
  <c r="X33" i="3" s="1"/>
  <c r="W34" i="3"/>
  <c r="V34" i="3"/>
  <c r="U34" i="3"/>
  <c r="T34" i="3"/>
  <c r="T33" i="3" s="1"/>
  <c r="S34" i="3"/>
  <c r="R34" i="3"/>
  <c r="Q34" i="3"/>
  <c r="BC33" i="3"/>
  <c r="BB33" i="3"/>
  <c r="AY33" i="3"/>
  <c r="AX33" i="3"/>
  <c r="AW33" i="3"/>
  <c r="AU33" i="3"/>
  <c r="AS33" i="3"/>
  <c r="AQ33" i="3"/>
  <c r="AM33" i="3"/>
  <c r="AL33" i="3"/>
  <c r="AI33" i="3"/>
  <c r="AH33" i="3"/>
  <c r="AG33" i="3"/>
  <c r="AE33" i="3"/>
  <c r="AC33" i="3"/>
  <c r="AA33" i="3"/>
  <c r="W33" i="3"/>
  <c r="V33" i="3"/>
  <c r="S33" i="3"/>
  <c r="R33" i="3"/>
  <c r="R29" i="3" s="1"/>
  <c r="Q33" i="3"/>
  <c r="BE32" i="3"/>
  <c r="BD32" i="3"/>
  <c r="BC32" i="3"/>
  <c r="BB32" i="3"/>
  <c r="BB30" i="3" s="1"/>
  <c r="BB29" i="3" s="1"/>
  <c r="BA32" i="3"/>
  <c r="AZ32" i="3"/>
  <c r="AY32" i="3"/>
  <c r="AX32" i="3"/>
  <c r="AW32" i="3"/>
  <c r="AV32" i="3"/>
  <c r="AU32" i="3"/>
  <c r="AT32" i="3"/>
  <c r="AS32" i="3"/>
  <c r="AR32" i="3"/>
  <c r="AQ32" i="3"/>
  <c r="AP32" i="3"/>
  <c r="AP30" i="3" s="1"/>
  <c r="AP29" i="3" s="1"/>
  <c r="AO32" i="3"/>
  <c r="AN32" i="3"/>
  <c r="AM32" i="3"/>
  <c r="AL32" i="3"/>
  <c r="AL30" i="3" s="1"/>
  <c r="AL29" i="3" s="1"/>
  <c r="AK32" i="3"/>
  <c r="AJ32" i="3"/>
  <c r="AI32" i="3"/>
  <c r="AH32" i="3"/>
  <c r="AG32" i="3"/>
  <c r="AF32" i="3"/>
  <c r="AE32" i="3"/>
  <c r="AD32" i="3"/>
  <c r="AC32" i="3"/>
  <c r="AB32" i="3"/>
  <c r="AA32" i="3"/>
  <c r="Z32" i="3"/>
  <c r="Z30" i="3" s="1"/>
  <c r="Z29" i="3" s="1"/>
  <c r="Y32" i="3"/>
  <c r="X32" i="3"/>
  <c r="W32" i="3"/>
  <c r="V32" i="3"/>
  <c r="V30" i="3" s="1"/>
  <c r="V29" i="3" s="1"/>
  <c r="U32" i="3"/>
  <c r="T32" i="3"/>
  <c r="S32" i="3"/>
  <c r="R32" i="3"/>
  <c r="Q32" i="3"/>
  <c r="BE31" i="3"/>
  <c r="BD31" i="3"/>
  <c r="BD30" i="3" s="1"/>
  <c r="BD29" i="3" s="1"/>
  <c r="BC31" i="3"/>
  <c r="BB31" i="3"/>
  <c r="BA31" i="3"/>
  <c r="AZ31" i="3"/>
  <c r="AZ30" i="3" s="1"/>
  <c r="AZ29" i="3" s="1"/>
  <c r="AY31" i="3"/>
  <c r="AX31" i="3"/>
  <c r="AW31" i="3"/>
  <c r="AW30" i="3" s="1"/>
  <c r="AW29" i="3" s="1"/>
  <c r="AV31" i="3"/>
  <c r="AV30" i="3" s="1"/>
  <c r="AV29" i="3" s="1"/>
  <c r="AU31" i="3"/>
  <c r="AT31" i="3"/>
  <c r="AS31" i="3"/>
  <c r="AR31" i="3"/>
  <c r="AR30" i="3" s="1"/>
  <c r="AR29" i="3" s="1"/>
  <c r="AQ31" i="3"/>
  <c r="AP31" i="3"/>
  <c r="AO31" i="3"/>
  <c r="AN31" i="3"/>
  <c r="AN30" i="3" s="1"/>
  <c r="AN29" i="3" s="1"/>
  <c r="AM31" i="3"/>
  <c r="AL31" i="3"/>
  <c r="AK31" i="3"/>
  <c r="AJ31" i="3"/>
  <c r="AI31" i="3"/>
  <c r="AH31" i="3"/>
  <c r="AG31" i="3"/>
  <c r="AG30" i="3" s="1"/>
  <c r="AG29" i="3" s="1"/>
  <c r="AF31" i="3"/>
  <c r="AF30" i="3" s="1"/>
  <c r="AF29" i="3" s="1"/>
  <c r="AE31" i="3"/>
  <c r="AD31" i="3"/>
  <c r="AC31" i="3"/>
  <c r="AB31" i="3"/>
  <c r="AB30" i="3" s="1"/>
  <c r="AB29" i="3" s="1"/>
  <c r="AA31" i="3"/>
  <c r="Z31" i="3"/>
  <c r="Y31" i="3"/>
  <c r="X31" i="3"/>
  <c r="X30" i="3" s="1"/>
  <c r="X29" i="3" s="1"/>
  <c r="W31" i="3"/>
  <c r="V31" i="3"/>
  <c r="U31" i="3"/>
  <c r="T31" i="3"/>
  <c r="T30" i="3" s="1"/>
  <c r="T29" i="3" s="1"/>
  <c r="S31" i="3"/>
  <c r="R31" i="3"/>
  <c r="Q31" i="3"/>
  <c r="Q30" i="3" s="1"/>
  <c r="Q29" i="3" s="1"/>
  <c r="BE30" i="3"/>
  <c r="BE29" i="3" s="1"/>
  <c r="BA30" i="3"/>
  <c r="BA29" i="3" s="1"/>
  <c r="AX30" i="3"/>
  <c r="AT30" i="3"/>
  <c r="AT29" i="3" s="1"/>
  <c r="AS30" i="3"/>
  <c r="AO30" i="3"/>
  <c r="AO29" i="3" s="1"/>
  <c r="AK30" i="3"/>
  <c r="AK29" i="3" s="1"/>
  <c r="AJ30" i="3"/>
  <c r="AJ29" i="3" s="1"/>
  <c r="AH30" i="3"/>
  <c r="AD30" i="3"/>
  <c r="AD29" i="3" s="1"/>
  <c r="AC30" i="3"/>
  <c r="Y30" i="3"/>
  <c r="Y29" i="3" s="1"/>
  <c r="U30" i="3"/>
  <c r="U29" i="3" s="1"/>
  <c r="R30" i="3"/>
  <c r="AX29" i="3"/>
  <c r="AS29" i="3"/>
  <c r="AH29" i="3"/>
  <c r="AC29" i="3"/>
  <c r="N29" i="3"/>
  <c r="P29" i="3" s="1"/>
  <c r="J29" i="3"/>
  <c r="I29" i="3"/>
  <c r="BE25" i="3"/>
  <c r="BD25" i="3"/>
  <c r="BC25" i="3"/>
  <c r="BC23" i="3" s="1"/>
  <c r="BB25" i="3"/>
  <c r="BA25" i="3"/>
  <c r="AZ25" i="3"/>
  <c r="AY25" i="3"/>
  <c r="AY23" i="3" s="1"/>
  <c r="AX25" i="3"/>
  <c r="AW25" i="3"/>
  <c r="AV25" i="3"/>
  <c r="AU25" i="3"/>
  <c r="AU23" i="3" s="1"/>
  <c r="AT25" i="3"/>
  <c r="AS25" i="3"/>
  <c r="AR25" i="3"/>
  <c r="AQ25" i="3"/>
  <c r="AQ23" i="3" s="1"/>
  <c r="AP25" i="3"/>
  <c r="AO25" i="3"/>
  <c r="AN25" i="3"/>
  <c r="AM25" i="3"/>
  <c r="AM23" i="3" s="1"/>
  <c r="AL25" i="3"/>
  <c r="AK25" i="3"/>
  <c r="AJ25" i="3"/>
  <c r="AI25" i="3"/>
  <c r="AI23" i="3" s="1"/>
  <c r="AH25" i="3"/>
  <c r="AG25" i="3"/>
  <c r="AF25" i="3"/>
  <c r="AE25" i="3"/>
  <c r="AE23" i="3" s="1"/>
  <c r="AD25" i="3"/>
  <c r="AC25" i="3"/>
  <c r="AB25" i="3"/>
  <c r="AA25" i="3"/>
  <c r="AA23" i="3" s="1"/>
  <c r="Z25" i="3"/>
  <c r="Y25" i="3"/>
  <c r="X25" i="3"/>
  <c r="W25" i="3"/>
  <c r="W23" i="3" s="1"/>
  <c r="V25" i="3"/>
  <c r="U25" i="3"/>
  <c r="T25" i="3"/>
  <c r="S25" i="3"/>
  <c r="S23" i="3" s="1"/>
  <c r="R25" i="3"/>
  <c r="Q25" i="3"/>
  <c r="BE24" i="3"/>
  <c r="BE23" i="3" s="1"/>
  <c r="BD24" i="3"/>
  <c r="BD23" i="3" s="1"/>
  <c r="BC24" i="3"/>
  <c r="BB24" i="3"/>
  <c r="BA24" i="3"/>
  <c r="BA23" i="3" s="1"/>
  <c r="AZ24" i="3"/>
  <c r="AZ23" i="3" s="1"/>
  <c r="AY24" i="3"/>
  <c r="AX24" i="3"/>
  <c r="AW24" i="3"/>
  <c r="AW23" i="3" s="1"/>
  <c r="AV24" i="3"/>
  <c r="AV23" i="3" s="1"/>
  <c r="AU24" i="3"/>
  <c r="AT24" i="3"/>
  <c r="AS24" i="3"/>
  <c r="AS23" i="3" s="1"/>
  <c r="AR24" i="3"/>
  <c r="AR23" i="3" s="1"/>
  <c r="AQ24" i="3"/>
  <c r="AP24" i="3"/>
  <c r="AO24" i="3"/>
  <c r="AO23" i="3" s="1"/>
  <c r="AN24" i="3"/>
  <c r="AN23" i="3" s="1"/>
  <c r="AM24" i="3"/>
  <c r="AL24" i="3"/>
  <c r="AK24" i="3"/>
  <c r="AK23" i="3" s="1"/>
  <c r="AJ24" i="3"/>
  <c r="AJ23" i="3" s="1"/>
  <c r="AI24" i="3"/>
  <c r="AH24" i="3"/>
  <c r="AG24" i="3"/>
  <c r="AG23" i="3" s="1"/>
  <c r="AF24" i="3"/>
  <c r="AF23" i="3" s="1"/>
  <c r="AE24" i="3"/>
  <c r="AD24" i="3"/>
  <c r="AC24" i="3"/>
  <c r="AC23" i="3" s="1"/>
  <c r="AB24" i="3"/>
  <c r="AB23" i="3" s="1"/>
  <c r="AA24" i="3"/>
  <c r="Z24" i="3"/>
  <c r="Y24" i="3"/>
  <c r="Y23" i="3" s="1"/>
  <c r="X24" i="3"/>
  <c r="X23" i="3" s="1"/>
  <c r="W24" i="3"/>
  <c r="V24" i="3"/>
  <c r="U24" i="3"/>
  <c r="U23" i="3" s="1"/>
  <c r="T24" i="3"/>
  <c r="T23" i="3" s="1"/>
  <c r="S24" i="3"/>
  <c r="R24" i="3"/>
  <c r="Q24" i="3"/>
  <c r="Q23" i="3" s="1"/>
  <c r="BB23" i="3"/>
  <c r="AX23" i="3"/>
  <c r="AT23" i="3"/>
  <c r="AP23" i="3"/>
  <c r="AL23" i="3"/>
  <c r="AH23" i="3"/>
  <c r="AD23" i="3"/>
  <c r="Z23" i="3"/>
  <c r="V23" i="3"/>
  <c r="R23" i="3"/>
  <c r="BE22" i="3"/>
  <c r="BD22" i="3"/>
  <c r="BC22" i="3"/>
  <c r="BC20" i="3" s="1"/>
  <c r="BB22" i="3"/>
  <c r="BA22" i="3"/>
  <c r="AZ22" i="3"/>
  <c r="AY22" i="3"/>
  <c r="AY20" i="3" s="1"/>
  <c r="AX22" i="3"/>
  <c r="AW22" i="3"/>
  <c r="AV22" i="3"/>
  <c r="AU22" i="3"/>
  <c r="AU20" i="3" s="1"/>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Q22" i="3"/>
  <c r="BE21" i="3"/>
  <c r="BD21" i="3"/>
  <c r="BC21" i="3"/>
  <c r="BB21" i="3"/>
  <c r="BA21" i="3"/>
  <c r="AZ21" i="3"/>
  <c r="AY21" i="3"/>
  <c r="AX21" i="3"/>
  <c r="AW21" i="3"/>
  <c r="AV21" i="3"/>
  <c r="AV20" i="3" s="1"/>
  <c r="AU21" i="3"/>
  <c r="AT21" i="3"/>
  <c r="AS21" i="3"/>
  <c r="AR21" i="3"/>
  <c r="AR20" i="3" s="1"/>
  <c r="AQ21" i="3"/>
  <c r="AQ20" i="3" s="1"/>
  <c r="AP21" i="3"/>
  <c r="AO21" i="3"/>
  <c r="AN21" i="3"/>
  <c r="AM21" i="3"/>
  <c r="AM20" i="3" s="1"/>
  <c r="AL21" i="3"/>
  <c r="AK21" i="3"/>
  <c r="AJ21" i="3"/>
  <c r="AI21" i="3"/>
  <c r="AI20" i="3" s="1"/>
  <c r="AH21" i="3"/>
  <c r="AG21" i="3"/>
  <c r="AF21" i="3"/>
  <c r="AF20" i="3" s="1"/>
  <c r="AE21" i="3"/>
  <c r="AE20" i="3" s="1"/>
  <c r="AD21" i="3"/>
  <c r="AC21" i="3"/>
  <c r="AB21" i="3"/>
  <c r="AB20" i="3" s="1"/>
  <c r="AA21" i="3"/>
  <c r="AA20" i="3" s="1"/>
  <c r="Z21" i="3"/>
  <c r="Y21" i="3"/>
  <c r="X21" i="3"/>
  <c r="W21" i="3"/>
  <c r="W20" i="3" s="1"/>
  <c r="V21" i="3"/>
  <c r="U21" i="3"/>
  <c r="T21" i="3"/>
  <c r="S21" i="3"/>
  <c r="S20" i="3" s="1"/>
  <c r="R21" i="3"/>
  <c r="Q21" i="3"/>
  <c r="BE20" i="3"/>
  <c r="BD20" i="3"/>
  <c r="BB20" i="3"/>
  <c r="BA20" i="3"/>
  <c r="AZ20" i="3"/>
  <c r="AX20" i="3"/>
  <c r="AW20" i="3"/>
  <c r="AT20" i="3"/>
  <c r="AS20" i="3"/>
  <c r="AP20" i="3"/>
  <c r="AO20" i="3"/>
  <c r="AN20" i="3"/>
  <c r="AL20" i="3"/>
  <c r="AK20" i="3"/>
  <c r="AJ20" i="3"/>
  <c r="AH20" i="3"/>
  <c r="AG20" i="3"/>
  <c r="AD20" i="3"/>
  <c r="AC20" i="3"/>
  <c r="Z20" i="3"/>
  <c r="Y20" i="3"/>
  <c r="X20" i="3"/>
  <c r="V20" i="3"/>
  <c r="U20" i="3"/>
  <c r="T20" i="3"/>
  <c r="R20" i="3"/>
  <c r="Q20" i="3"/>
  <c r="BE19" i="3"/>
  <c r="BD19" i="3"/>
  <c r="BC19" i="3"/>
  <c r="BB19" i="3"/>
  <c r="BA19" i="3"/>
  <c r="AZ19" i="3"/>
  <c r="AY19" i="3"/>
  <c r="AX19" i="3"/>
  <c r="AW19" i="3"/>
  <c r="AV19" i="3"/>
  <c r="AU19" i="3"/>
  <c r="AT19" i="3"/>
  <c r="AS19" i="3"/>
  <c r="AR19" i="3"/>
  <c r="AQ19" i="3"/>
  <c r="AP19" i="3"/>
  <c r="AO19" i="3"/>
  <c r="AN19" i="3"/>
  <c r="AM19" i="3"/>
  <c r="AK19" i="3"/>
  <c r="AJ19" i="3"/>
  <c r="AI19" i="3"/>
  <c r="AH19" i="3"/>
  <c r="AG19" i="3"/>
  <c r="AF19" i="3"/>
  <c r="AE19" i="3"/>
  <c r="AD19" i="3"/>
  <c r="AC19" i="3"/>
  <c r="AB19" i="3"/>
  <c r="AA19" i="3"/>
  <c r="Z19" i="3"/>
  <c r="Y19" i="3"/>
  <c r="X19" i="3"/>
  <c r="W19" i="3"/>
  <c r="V19" i="3"/>
  <c r="U19" i="3"/>
  <c r="T19" i="3"/>
  <c r="S19" i="3"/>
  <c r="R19" i="3"/>
  <c r="Q19" i="3"/>
  <c r="BE18" i="3"/>
  <c r="BD18" i="3"/>
  <c r="BC18" i="3"/>
  <c r="BB18" i="3"/>
  <c r="BA18" i="3"/>
  <c r="AZ18" i="3"/>
  <c r="AY18" i="3"/>
  <c r="AX18" i="3"/>
  <c r="AW18" i="3"/>
  <c r="AV18" i="3"/>
  <c r="AU18" i="3"/>
  <c r="AT18" i="3"/>
  <c r="AT16" i="3" s="1"/>
  <c r="AS18" i="3"/>
  <c r="AR18" i="3"/>
  <c r="AQ18" i="3"/>
  <c r="AP18" i="3"/>
  <c r="AO18" i="3"/>
  <c r="AN18" i="3"/>
  <c r="AN16" i="3" s="1"/>
  <c r="AM18" i="3"/>
  <c r="AL18" i="3"/>
  <c r="AK18" i="3"/>
  <c r="AJ18" i="3"/>
  <c r="AJ16" i="3" s="1"/>
  <c r="AI18" i="3"/>
  <c r="AH18" i="3"/>
  <c r="AG18" i="3"/>
  <c r="AF18" i="3"/>
  <c r="AE18" i="3"/>
  <c r="AD18" i="3"/>
  <c r="AD16" i="3" s="1"/>
  <c r="AC18" i="3"/>
  <c r="AB18" i="3"/>
  <c r="AA18" i="3"/>
  <c r="Z18" i="3"/>
  <c r="Z16" i="3" s="1"/>
  <c r="Y18" i="3"/>
  <c r="X18" i="3"/>
  <c r="W18" i="3"/>
  <c r="V18" i="3"/>
  <c r="V16" i="3" s="1"/>
  <c r="U18" i="3"/>
  <c r="T18" i="3"/>
  <c r="S18" i="3"/>
  <c r="R18" i="3"/>
  <c r="R16" i="3" s="1"/>
  <c r="Q18" i="3"/>
  <c r="BE17" i="3"/>
  <c r="BE16" i="3" s="1"/>
  <c r="BD17" i="3"/>
  <c r="BC17" i="3"/>
  <c r="BC16" i="3" s="1"/>
  <c r="BB17" i="3"/>
  <c r="BA17" i="3"/>
  <c r="AZ17" i="3"/>
  <c r="AY17" i="3"/>
  <c r="AY16" i="3" s="1"/>
  <c r="AX17" i="3"/>
  <c r="AW17" i="3"/>
  <c r="AW16" i="3" s="1"/>
  <c r="AV17" i="3"/>
  <c r="AU17" i="3"/>
  <c r="AU16" i="3" s="1"/>
  <c r="AT17" i="3"/>
  <c r="AS17" i="3"/>
  <c r="AS16" i="3" s="1"/>
  <c r="AR17" i="3"/>
  <c r="AQ17" i="3"/>
  <c r="AQ16" i="3" s="1"/>
  <c r="AP17" i="3"/>
  <c r="AO17" i="3"/>
  <c r="AO16" i="3" s="1"/>
  <c r="AN17" i="3"/>
  <c r="AM17" i="3"/>
  <c r="AM16" i="3" s="1"/>
  <c r="AL17" i="3"/>
  <c r="AK17" i="3"/>
  <c r="AJ17" i="3"/>
  <c r="AI17" i="3"/>
  <c r="AI16" i="3" s="1"/>
  <c r="AH17" i="3"/>
  <c r="AG17" i="3"/>
  <c r="AG16" i="3" s="1"/>
  <c r="AF17" i="3"/>
  <c r="AE17" i="3"/>
  <c r="AE16" i="3" s="1"/>
  <c r="AD17" i="3"/>
  <c r="AC17" i="3"/>
  <c r="AC16" i="3" s="1"/>
  <c r="AB17" i="3"/>
  <c r="AA17" i="3"/>
  <c r="Z17" i="3"/>
  <c r="Y17" i="3"/>
  <c r="Y16" i="3" s="1"/>
  <c r="X17" i="3"/>
  <c r="W17" i="3"/>
  <c r="V17" i="3"/>
  <c r="U17" i="3"/>
  <c r="U16" i="3" s="1"/>
  <c r="T17" i="3"/>
  <c r="S17" i="3"/>
  <c r="R17" i="3"/>
  <c r="Q17" i="3"/>
  <c r="Q16" i="3" s="1"/>
  <c r="BD16" i="3"/>
  <c r="BB16" i="3"/>
  <c r="BA16" i="3"/>
  <c r="AZ16" i="3"/>
  <c r="AX16" i="3"/>
  <c r="AV16" i="3"/>
  <c r="AR16" i="3"/>
  <c r="AP16" i="3"/>
  <c r="AL16" i="3"/>
  <c r="AK16" i="3"/>
  <c r="AH16" i="3"/>
  <c r="AF16" i="3"/>
  <c r="AB16" i="3"/>
  <c r="AA16" i="3"/>
  <c r="X16" i="3"/>
  <c r="W16" i="3"/>
  <c r="T16" i="3"/>
  <c r="S16" i="3"/>
  <c r="BA15" i="3"/>
  <c r="AK15" i="3"/>
  <c r="AC15" i="3"/>
  <c r="U15" i="3"/>
  <c r="BE14" i="3"/>
  <c r="BE12" i="3" s="1"/>
  <c r="BD14" i="3"/>
  <c r="BC14" i="3"/>
  <c r="BB14" i="3"/>
  <c r="BA14" i="3"/>
  <c r="BA12" i="3" s="1"/>
  <c r="AZ14" i="3"/>
  <c r="AY14" i="3"/>
  <c r="AX14" i="3"/>
  <c r="AW14" i="3"/>
  <c r="AW12" i="3" s="1"/>
  <c r="AV14" i="3"/>
  <c r="AU14" i="3"/>
  <c r="AT14" i="3"/>
  <c r="AS14" i="3"/>
  <c r="AS12" i="3" s="1"/>
  <c r="AR14" i="3"/>
  <c r="AQ14" i="3"/>
  <c r="AP14" i="3"/>
  <c r="AO14" i="3"/>
  <c r="AO12" i="3" s="1"/>
  <c r="AN14" i="3"/>
  <c r="AM14" i="3"/>
  <c r="AL14" i="3"/>
  <c r="AK14" i="3"/>
  <c r="AK12" i="3" s="1"/>
  <c r="AJ14" i="3"/>
  <c r="AI14" i="3"/>
  <c r="AH14" i="3"/>
  <c r="AG14" i="3"/>
  <c r="AG12" i="3" s="1"/>
  <c r="AF14" i="3"/>
  <c r="AE14" i="3"/>
  <c r="AD14" i="3"/>
  <c r="AC14" i="3"/>
  <c r="AC12" i="3" s="1"/>
  <c r="AB14" i="3"/>
  <c r="AA14" i="3"/>
  <c r="Z14" i="3"/>
  <c r="Y14" i="3"/>
  <c r="Y12" i="3" s="1"/>
  <c r="X14" i="3"/>
  <c r="W14" i="3"/>
  <c r="V14" i="3"/>
  <c r="U14" i="3"/>
  <c r="U12" i="3" s="1"/>
  <c r="T14" i="3"/>
  <c r="S14" i="3"/>
  <c r="R14" i="3"/>
  <c r="Q14" i="3"/>
  <c r="Q12" i="3" s="1"/>
  <c r="BE13" i="3"/>
  <c r="BD13" i="3"/>
  <c r="BC13" i="3"/>
  <c r="BB13" i="3"/>
  <c r="BB12" i="3" s="1"/>
  <c r="BA13" i="3"/>
  <c r="AZ13" i="3"/>
  <c r="AY13" i="3"/>
  <c r="AX13" i="3"/>
  <c r="AX12" i="3" s="1"/>
  <c r="AW13" i="3"/>
  <c r="AV13" i="3"/>
  <c r="AU13" i="3"/>
  <c r="AT13" i="3"/>
  <c r="AT12" i="3" s="1"/>
  <c r="AS13" i="3"/>
  <c r="AR13" i="3"/>
  <c r="AQ13" i="3"/>
  <c r="AP13" i="3"/>
  <c r="AP12" i="3" s="1"/>
  <c r="AO13" i="3"/>
  <c r="AN13" i="3"/>
  <c r="AM13" i="3"/>
  <c r="AL13" i="3"/>
  <c r="AL12" i="3" s="1"/>
  <c r="AK13" i="3"/>
  <c r="AJ13" i="3"/>
  <c r="AI13" i="3"/>
  <c r="AH13" i="3"/>
  <c r="AH12" i="3" s="1"/>
  <c r="AG13" i="3"/>
  <c r="AF13" i="3"/>
  <c r="AE13" i="3"/>
  <c r="AD13" i="3"/>
  <c r="AD12" i="3" s="1"/>
  <c r="AC13" i="3"/>
  <c r="AB13" i="3"/>
  <c r="AA13" i="3"/>
  <c r="Z13" i="3"/>
  <c r="Z12" i="3" s="1"/>
  <c r="Y13" i="3"/>
  <c r="X13" i="3"/>
  <c r="W13" i="3"/>
  <c r="V13" i="3"/>
  <c r="V12" i="3" s="1"/>
  <c r="U13" i="3"/>
  <c r="T13" i="3"/>
  <c r="S13" i="3"/>
  <c r="R13" i="3"/>
  <c r="R12" i="3" s="1"/>
  <c r="Q13" i="3"/>
  <c r="BD12" i="3"/>
  <c r="BC12" i="3"/>
  <c r="AZ12" i="3"/>
  <c r="AY12" i="3"/>
  <c r="AV12" i="3"/>
  <c r="AU12" i="3"/>
  <c r="AR12" i="3"/>
  <c r="AQ12" i="3"/>
  <c r="AN12" i="3"/>
  <c r="AM12" i="3"/>
  <c r="AJ12" i="3"/>
  <c r="AI12" i="3"/>
  <c r="AF12" i="3"/>
  <c r="AE12" i="3"/>
  <c r="AB12" i="3"/>
  <c r="AA12" i="3"/>
  <c r="X12" i="3"/>
  <c r="W12" i="3"/>
  <c r="T12" i="3"/>
  <c r="S12" i="3"/>
  <c r="BE11" i="3"/>
  <c r="BD11" i="3"/>
  <c r="BD9" i="3" s="1"/>
  <c r="BD15" i="3" s="1"/>
  <c r="BC11" i="3"/>
  <c r="BB11" i="3"/>
  <c r="BA11" i="3"/>
  <c r="AZ11" i="3"/>
  <c r="AZ9" i="3" s="1"/>
  <c r="AZ15" i="3" s="1"/>
  <c r="AY11" i="3"/>
  <c r="AX11" i="3"/>
  <c r="AW11" i="3"/>
  <c r="AV11" i="3"/>
  <c r="AV9" i="3" s="1"/>
  <c r="AV15" i="3" s="1"/>
  <c r="AU11" i="3"/>
  <c r="AT11" i="3"/>
  <c r="AS11" i="3"/>
  <c r="AR11" i="3"/>
  <c r="AR9" i="3" s="1"/>
  <c r="AR15" i="3" s="1"/>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BE10" i="3"/>
  <c r="BE9" i="3" s="1"/>
  <c r="BE15" i="3" s="1"/>
  <c r="BD10" i="3"/>
  <c r="BC10" i="3"/>
  <c r="BB10" i="3"/>
  <c r="BA10" i="3"/>
  <c r="BA9" i="3" s="1"/>
  <c r="AZ10" i="3"/>
  <c r="AY10" i="3"/>
  <c r="AX10" i="3"/>
  <c r="AW10" i="3"/>
  <c r="AW9" i="3" s="1"/>
  <c r="AW15" i="3" s="1"/>
  <c r="AV10" i="3"/>
  <c r="AU10" i="3"/>
  <c r="AT10" i="3"/>
  <c r="AS10" i="3"/>
  <c r="AS9" i="3" s="1"/>
  <c r="AR10" i="3"/>
  <c r="AQ10" i="3"/>
  <c r="AP10" i="3"/>
  <c r="AO10" i="3"/>
  <c r="AO9" i="3" s="1"/>
  <c r="AO15" i="3" s="1"/>
  <c r="AN10" i="3"/>
  <c r="AM10" i="3"/>
  <c r="AL10" i="3"/>
  <c r="AK10" i="3"/>
  <c r="AK9" i="3" s="1"/>
  <c r="AJ10" i="3"/>
  <c r="AI10" i="3"/>
  <c r="AH10" i="3"/>
  <c r="AG10" i="3"/>
  <c r="AG9" i="3" s="1"/>
  <c r="AG15" i="3" s="1"/>
  <c r="AF10" i="3"/>
  <c r="AE10" i="3"/>
  <c r="AD10" i="3"/>
  <c r="AC10" i="3"/>
  <c r="AC9" i="3" s="1"/>
  <c r="AB10" i="3"/>
  <c r="AA10" i="3"/>
  <c r="Z10" i="3"/>
  <c r="Y10" i="3"/>
  <c r="Y9" i="3" s="1"/>
  <c r="Y15" i="3" s="1"/>
  <c r="X10" i="3"/>
  <c r="W10" i="3"/>
  <c r="V10" i="3"/>
  <c r="U10" i="3"/>
  <c r="U9" i="3" s="1"/>
  <c r="T10" i="3"/>
  <c r="S10" i="3"/>
  <c r="R10" i="3"/>
  <c r="Q10" i="3"/>
  <c r="Q9" i="3" s="1"/>
  <c r="Q15" i="3" s="1"/>
  <c r="BC9" i="3"/>
  <c r="BB9" i="3"/>
  <c r="BB15" i="3" s="1"/>
  <c r="AY9" i="3"/>
  <c r="AX9" i="3"/>
  <c r="AU9" i="3"/>
  <c r="AT9" i="3"/>
  <c r="AT15" i="3" s="1"/>
  <c r="AQ9" i="3"/>
  <c r="AP9" i="3"/>
  <c r="AN9" i="3"/>
  <c r="AN15" i="3" s="1"/>
  <c r="AM9" i="3"/>
  <c r="AL9" i="3"/>
  <c r="AJ9" i="3"/>
  <c r="AJ15" i="3" s="1"/>
  <c r="AI9" i="3"/>
  <c r="AH9" i="3"/>
  <c r="AF9" i="3"/>
  <c r="AF15" i="3" s="1"/>
  <c r="AE9" i="3"/>
  <c r="AD9" i="3"/>
  <c r="AB9" i="3"/>
  <c r="AB15" i="3" s="1"/>
  <c r="AA9" i="3"/>
  <c r="Z9" i="3"/>
  <c r="X9" i="3"/>
  <c r="X15" i="3" s="1"/>
  <c r="W9" i="3"/>
  <c r="V9" i="3"/>
  <c r="T9" i="3"/>
  <c r="T15" i="3" s="1"/>
  <c r="S9" i="3"/>
  <c r="R9" i="3"/>
  <c r="BE8" i="3"/>
  <c r="BD8" i="3"/>
  <c r="BC8" i="3"/>
  <c r="BB8" i="3"/>
  <c r="BA8" i="3"/>
  <c r="AZ8" i="3"/>
  <c r="AY8" i="3"/>
  <c r="AX8" i="3"/>
  <c r="AW8" i="3"/>
  <c r="AV8" i="3"/>
  <c r="AU8" i="3"/>
  <c r="AT8" i="3"/>
  <c r="AS8" i="3"/>
  <c r="AR8" i="3"/>
  <c r="AQ8" i="3"/>
  <c r="AP8" i="3"/>
  <c r="AO8" i="3"/>
  <c r="AN8" i="3"/>
  <c r="AM8" i="3"/>
  <c r="AL8" i="3"/>
  <c r="AK8" i="3"/>
  <c r="AJ8" i="3"/>
  <c r="AI8" i="3"/>
  <c r="AH8" i="3"/>
  <c r="AG8" i="3"/>
  <c r="AF8" i="3"/>
  <c r="AE8" i="3"/>
  <c r="AD8" i="3"/>
  <c r="AC8" i="3"/>
  <c r="AB8" i="3"/>
  <c r="AA8" i="3"/>
  <c r="Z8" i="3"/>
  <c r="Y8" i="3"/>
  <c r="X8" i="3"/>
  <c r="W8" i="3"/>
  <c r="V8" i="3"/>
  <c r="U8" i="3"/>
  <c r="T8" i="3"/>
  <c r="S8" i="3"/>
  <c r="R8" i="3"/>
  <c r="Q8" i="3"/>
  <c r="BE7" i="3"/>
  <c r="BD7" i="3"/>
  <c r="BD6" i="3" s="1"/>
  <c r="BC7" i="3"/>
  <c r="BB7" i="3"/>
  <c r="BA7" i="3"/>
  <c r="AZ7" i="3"/>
  <c r="AZ6" i="3" s="1"/>
  <c r="AY7" i="3"/>
  <c r="AX7" i="3"/>
  <c r="AW7" i="3"/>
  <c r="AV7" i="3"/>
  <c r="AV6" i="3" s="1"/>
  <c r="AU7" i="3"/>
  <c r="AT7" i="3"/>
  <c r="AS7" i="3"/>
  <c r="AR7" i="3"/>
  <c r="AR6" i="3" s="1"/>
  <c r="AQ7" i="3"/>
  <c r="AP7" i="3"/>
  <c r="AO7" i="3"/>
  <c r="AN7" i="3"/>
  <c r="AN6" i="3" s="1"/>
  <c r="AM7" i="3"/>
  <c r="AL7" i="3"/>
  <c r="AK7" i="3"/>
  <c r="AJ7" i="3"/>
  <c r="AJ6" i="3" s="1"/>
  <c r="AI7" i="3"/>
  <c r="AH7" i="3"/>
  <c r="AG7" i="3"/>
  <c r="AF7" i="3"/>
  <c r="AF6" i="3" s="1"/>
  <c r="AE7" i="3"/>
  <c r="AD7" i="3"/>
  <c r="AC7" i="3"/>
  <c r="AB7" i="3"/>
  <c r="AB6" i="3" s="1"/>
  <c r="AA7" i="3"/>
  <c r="Z7" i="3"/>
  <c r="Y7" i="3"/>
  <c r="X7" i="3"/>
  <c r="X6" i="3" s="1"/>
  <c r="W7" i="3"/>
  <c r="V7" i="3"/>
  <c r="U7" i="3"/>
  <c r="T7" i="3"/>
  <c r="T6" i="3" s="1"/>
  <c r="S7" i="3"/>
  <c r="R7" i="3"/>
  <c r="Q7" i="3"/>
  <c r="BE6" i="3"/>
  <c r="BC6" i="3"/>
  <c r="BB6" i="3"/>
  <c r="BA6" i="3"/>
  <c r="AY6" i="3"/>
  <c r="AX6" i="3"/>
  <c r="AW6" i="3"/>
  <c r="AU6" i="3"/>
  <c r="AT6" i="3"/>
  <c r="AS6" i="3"/>
  <c r="AS15" i="3" s="1"/>
  <c r="AQ6" i="3"/>
  <c r="AP6" i="3"/>
  <c r="AO6" i="3"/>
  <c r="AM6" i="3"/>
  <c r="AL6" i="3"/>
  <c r="AK6" i="3"/>
  <c r="AI6" i="3"/>
  <c r="AH6" i="3"/>
  <c r="AG6" i="3"/>
  <c r="AE6" i="3"/>
  <c r="AD6" i="3"/>
  <c r="AC6" i="3"/>
  <c r="AA6" i="3"/>
  <c r="Z6" i="3"/>
  <c r="Y6" i="3"/>
  <c r="W6" i="3"/>
  <c r="V6" i="3"/>
  <c r="U6" i="3"/>
  <c r="S6" i="3"/>
  <c r="R6" i="3"/>
  <c r="Q6" i="3"/>
  <c r="AQ52" i="2"/>
  <c r="AP52" i="2"/>
  <c r="AO52" i="2"/>
  <c r="AN52"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D52" i="2"/>
  <c r="C52" i="2"/>
  <c r="AQ36" i="2"/>
  <c r="AP36" i="2"/>
  <c r="AO36" i="2"/>
  <c r="AN36" i="2"/>
  <c r="AM36" i="2"/>
  <c r="AL36" i="2"/>
  <c r="AK36" i="2"/>
  <c r="AJ36" i="2"/>
  <c r="AI36" i="2"/>
  <c r="AH36" i="2"/>
  <c r="AG36" i="2"/>
  <c r="AF36" i="2"/>
  <c r="AE36" i="2"/>
  <c r="AD36" i="2"/>
  <c r="AC36" i="2"/>
  <c r="AB36" i="2"/>
  <c r="AA36" i="2"/>
  <c r="Z36" i="2"/>
  <c r="Y36" i="2"/>
  <c r="X36" i="2"/>
  <c r="W36" i="2"/>
  <c r="V36" i="2"/>
  <c r="U36" i="2"/>
  <c r="T36" i="2"/>
  <c r="S36" i="2"/>
  <c r="R36" i="2"/>
  <c r="Q36" i="2"/>
  <c r="P36" i="2"/>
  <c r="O36" i="2"/>
  <c r="N36" i="2"/>
  <c r="M36" i="2"/>
  <c r="L36" i="2"/>
  <c r="K36" i="2"/>
  <c r="J36" i="2"/>
  <c r="I36" i="2"/>
  <c r="H36" i="2"/>
  <c r="G36" i="2"/>
  <c r="F36" i="2"/>
  <c r="E36" i="2"/>
  <c r="D36" i="2"/>
  <c r="C36" i="2"/>
  <c r="W23" i="2"/>
  <c r="AQ22" i="2"/>
  <c r="AN22" i="2"/>
  <c r="AM22" i="2"/>
  <c r="AJ22" i="2"/>
  <c r="AI22" i="2"/>
  <c r="AF22" i="2"/>
  <c r="AE22" i="2"/>
  <c r="AB22" i="2"/>
  <c r="AA22" i="2"/>
  <c r="AQ21" i="2"/>
  <c r="BE42" i="3" s="1"/>
  <c r="AP21" i="2"/>
  <c r="BD42" i="3" s="1"/>
  <c r="AO21" i="2"/>
  <c r="BC42" i="3" s="1"/>
  <c r="AN21" i="2"/>
  <c r="AM21" i="2"/>
  <c r="BA42" i="3" s="1"/>
  <c r="AL21" i="2"/>
  <c r="AZ42" i="3" s="1"/>
  <c r="AK21" i="2"/>
  <c r="AY42" i="3" s="1"/>
  <c r="AJ21" i="2"/>
  <c r="AI21" i="2"/>
  <c r="AW42" i="3" s="1"/>
  <c r="AH21" i="2"/>
  <c r="AV42" i="3" s="1"/>
  <c r="AG21" i="2"/>
  <c r="AU42" i="3" s="1"/>
  <c r="AF21" i="2"/>
  <c r="AE21" i="2"/>
  <c r="AS42" i="3" s="1"/>
  <c r="AD21" i="2"/>
  <c r="AR42" i="3" s="1"/>
  <c r="AC21" i="2"/>
  <c r="AQ42" i="3" s="1"/>
  <c r="AB21" i="2"/>
  <c r="AA21" i="2"/>
  <c r="AO42" i="3" s="1"/>
  <c r="Z21" i="2"/>
  <c r="AN42" i="3" s="1"/>
  <c r="Y21" i="2"/>
  <c r="X21" i="2"/>
  <c r="W21" i="2"/>
  <c r="V21" i="2"/>
  <c r="U21" i="2"/>
  <c r="T21" i="2"/>
  <c r="S21" i="2"/>
  <c r="R21" i="2"/>
  <c r="Q21" i="2"/>
  <c r="P21" i="2"/>
  <c r="O21" i="2"/>
  <c r="N21" i="2"/>
  <c r="M21" i="2"/>
  <c r="L21" i="2"/>
  <c r="K21" i="2"/>
  <c r="J21" i="2"/>
  <c r="I21" i="2"/>
  <c r="H21" i="2"/>
  <c r="G21" i="2"/>
  <c r="F21" i="2"/>
  <c r="E21" i="2"/>
  <c r="D21" i="2"/>
  <c r="C21" i="2"/>
  <c r="AQ20" i="2"/>
  <c r="AP20" i="2"/>
  <c r="BD41" i="3" s="1"/>
  <c r="AO20" i="2"/>
  <c r="AN20" i="2"/>
  <c r="BB41" i="3" s="1"/>
  <c r="AM20" i="2"/>
  <c r="AL20" i="2"/>
  <c r="AZ41" i="3" s="1"/>
  <c r="AK20" i="2"/>
  <c r="AJ20" i="2"/>
  <c r="AX41" i="3" s="1"/>
  <c r="AI20" i="2"/>
  <c r="AH20" i="2"/>
  <c r="AV41" i="3" s="1"/>
  <c r="AG20" i="2"/>
  <c r="AF20" i="2"/>
  <c r="AT41" i="3" s="1"/>
  <c r="AE20" i="2"/>
  <c r="AD20" i="2"/>
  <c r="AR41" i="3" s="1"/>
  <c r="AC20" i="2"/>
  <c r="AB20" i="2"/>
  <c r="AP41" i="3" s="1"/>
  <c r="AA20" i="2"/>
  <c r="Z20" i="2"/>
  <c r="AN41" i="3" s="1"/>
  <c r="Y20" i="2"/>
  <c r="X20" i="2"/>
  <c r="W20" i="2"/>
  <c r="V20" i="2"/>
  <c r="U20" i="2"/>
  <c r="T20" i="2"/>
  <c r="S20" i="2"/>
  <c r="R20" i="2"/>
  <c r="Q20" i="2"/>
  <c r="P20" i="2"/>
  <c r="O20" i="2"/>
  <c r="N20" i="2"/>
  <c r="M20" i="2"/>
  <c r="L20" i="2"/>
  <c r="K20" i="2"/>
  <c r="J20" i="2"/>
  <c r="I20" i="2"/>
  <c r="H20" i="2"/>
  <c r="G20" i="2"/>
  <c r="F20" i="2"/>
  <c r="E20" i="2"/>
  <c r="D20" i="2"/>
  <c r="C20" i="2"/>
  <c r="AQ19" i="2"/>
  <c r="BE40" i="3" s="1"/>
  <c r="AP19" i="2"/>
  <c r="AO19" i="2"/>
  <c r="AN19" i="2"/>
  <c r="BB40" i="3" s="1"/>
  <c r="AM19" i="2"/>
  <c r="BA40" i="3" s="1"/>
  <c r="AL19" i="2"/>
  <c r="AK19" i="2"/>
  <c r="AJ19" i="2"/>
  <c r="AX40" i="3" s="1"/>
  <c r="AI19" i="2"/>
  <c r="AW40" i="3" s="1"/>
  <c r="AH19" i="2"/>
  <c r="AG19" i="2"/>
  <c r="AF19" i="2"/>
  <c r="AT40" i="3" s="1"/>
  <c r="AE19" i="2"/>
  <c r="AS40" i="3" s="1"/>
  <c r="AD19" i="2"/>
  <c r="AC19" i="2"/>
  <c r="AB19" i="2"/>
  <c r="AP40" i="3" s="1"/>
  <c r="AA19" i="2"/>
  <c r="AO40" i="3" s="1"/>
  <c r="Z19" i="2"/>
  <c r="Y19" i="2"/>
  <c r="X19" i="2"/>
  <c r="W19" i="2"/>
  <c r="V19" i="2"/>
  <c r="U19" i="2"/>
  <c r="T19" i="2"/>
  <c r="S19" i="2"/>
  <c r="R19" i="2"/>
  <c r="Q19" i="2"/>
  <c r="P19" i="2"/>
  <c r="O19" i="2"/>
  <c r="N19" i="2"/>
  <c r="M19" i="2"/>
  <c r="L19" i="2"/>
  <c r="K19" i="2"/>
  <c r="J19" i="2"/>
  <c r="I19" i="2"/>
  <c r="H19" i="2"/>
  <c r="G19" i="2"/>
  <c r="F19" i="2"/>
  <c r="E19" i="2"/>
  <c r="D19" i="2"/>
  <c r="C19" i="2"/>
  <c r="AQ18" i="2"/>
  <c r="AM18" i="2"/>
  <c r="AI18" i="2"/>
  <c r="AE18" i="2"/>
  <c r="AA18" i="2"/>
  <c r="W18" i="2"/>
  <c r="S18" i="2"/>
  <c r="O18" i="2"/>
  <c r="K18" i="2"/>
  <c r="G18" i="2"/>
  <c r="C18" i="2"/>
  <c r="AB17" i="2"/>
  <c r="AP28" i="3" s="1"/>
  <c r="L17" i="2"/>
  <c r="AK16" i="2"/>
  <c r="AK15" i="2" s="1"/>
  <c r="U16" i="2"/>
  <c r="U15" i="2" s="1"/>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AQ13" i="2"/>
  <c r="AP13"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AP12" i="2"/>
  <c r="AO12" i="2"/>
  <c r="AL12" i="2"/>
  <c r="AK12" i="2"/>
  <c r="AY26" i="3" s="1"/>
  <c r="AH12" i="2"/>
  <c r="AG12" i="2"/>
  <c r="AD12" i="2"/>
  <c r="AC12" i="2"/>
  <c r="Z12" i="2"/>
  <c r="Y12" i="2"/>
  <c r="V12" i="2"/>
  <c r="U12" i="2"/>
  <c r="AI26" i="3" s="1"/>
  <c r="R12" i="2"/>
  <c r="Q12" i="2"/>
  <c r="N12" i="2"/>
  <c r="M12" i="2"/>
  <c r="J12" i="2"/>
  <c r="I12" i="2"/>
  <c r="F12" i="2"/>
  <c r="E12" i="2"/>
  <c r="X11" i="2"/>
  <c r="AL19" i="3" s="1"/>
  <c r="T23" i="1"/>
  <c r="T25" i="2" s="1"/>
  <c r="L23" i="1"/>
  <c r="L25" i="2" s="1"/>
  <c r="D23" i="1"/>
  <c r="D25" i="2" s="1"/>
  <c r="AK22" i="1"/>
  <c r="AC22" i="1"/>
  <c r="U22" i="1"/>
  <c r="U24" i="2" s="1"/>
  <c r="M22" i="1"/>
  <c r="M24" i="2" s="1"/>
  <c r="E22" i="1"/>
  <c r="E24" i="2" s="1"/>
  <c r="AL21" i="1"/>
  <c r="AD21" i="1"/>
  <c r="V21" i="1"/>
  <c r="V23" i="2" s="1"/>
  <c r="V22" i="2" s="1"/>
  <c r="N21" i="1"/>
  <c r="N23" i="2" s="1"/>
  <c r="F21" i="1"/>
  <c r="F23" i="2" s="1"/>
  <c r="F22" i="2" s="1"/>
  <c r="AM20" i="1"/>
  <c r="AM17" i="2" s="1"/>
  <c r="AE20" i="1"/>
  <c r="AE17" i="2" s="1"/>
  <c r="W20" i="1"/>
  <c r="W17" i="2" s="1"/>
  <c r="O20" i="1"/>
  <c r="O17" i="2" s="1"/>
  <c r="G20" i="1"/>
  <c r="G17" i="2" s="1"/>
  <c r="AN19" i="1"/>
  <c r="AN16" i="2" s="1"/>
  <c r="AF19" i="1"/>
  <c r="AF16" i="2" s="1"/>
  <c r="X19" i="1"/>
  <c r="X16" i="2" s="1"/>
  <c r="P19" i="1"/>
  <c r="P16" i="2" s="1"/>
  <c r="J19" i="1"/>
  <c r="J16" i="2" s="1"/>
  <c r="F19" i="1"/>
  <c r="F16" i="2" s="1"/>
  <c r="AQ17" i="1"/>
  <c r="AQ23" i="1" s="1"/>
  <c r="AP17" i="1"/>
  <c r="AP23" i="1" s="1"/>
  <c r="AO17" i="1"/>
  <c r="AO23" i="1" s="1"/>
  <c r="AN17" i="1"/>
  <c r="AN23" i="1" s="1"/>
  <c r="AM17" i="1"/>
  <c r="AM23" i="1" s="1"/>
  <c r="AL17" i="1"/>
  <c r="AL23" i="1" s="1"/>
  <c r="AK17" i="1"/>
  <c r="AK23" i="1" s="1"/>
  <c r="AJ17" i="1"/>
  <c r="AJ23" i="1" s="1"/>
  <c r="AI17" i="1"/>
  <c r="AI23" i="1" s="1"/>
  <c r="AH17" i="1"/>
  <c r="AH23" i="1" s="1"/>
  <c r="AG17" i="1"/>
  <c r="AG23" i="1" s="1"/>
  <c r="AF17" i="1"/>
  <c r="AF23" i="1" s="1"/>
  <c r="AE17" i="1"/>
  <c r="AE23" i="1" s="1"/>
  <c r="AD17" i="1"/>
  <c r="AD23" i="1" s="1"/>
  <c r="AC17" i="1"/>
  <c r="AC23" i="1" s="1"/>
  <c r="AB17" i="1"/>
  <c r="AB23" i="1" s="1"/>
  <c r="AA17" i="1"/>
  <c r="AA23" i="1" s="1"/>
  <c r="Z17" i="1"/>
  <c r="Z23" i="1" s="1"/>
  <c r="Y17" i="1"/>
  <c r="Y23" i="1" s="1"/>
  <c r="Y25" i="2" s="1"/>
  <c r="X17" i="1"/>
  <c r="X23" i="1" s="1"/>
  <c r="X25" i="2" s="1"/>
  <c r="W17" i="1"/>
  <c r="W23" i="1" s="1"/>
  <c r="W25" i="2" s="1"/>
  <c r="V17" i="1"/>
  <c r="V23" i="1" s="1"/>
  <c r="V25" i="2" s="1"/>
  <c r="U17" i="1"/>
  <c r="U23" i="1" s="1"/>
  <c r="U25" i="2" s="1"/>
  <c r="T17" i="1"/>
  <c r="S17" i="1"/>
  <c r="S23" i="1" s="1"/>
  <c r="S25" i="2" s="1"/>
  <c r="R17" i="1"/>
  <c r="R23" i="1" s="1"/>
  <c r="R25" i="2" s="1"/>
  <c r="Q17" i="1"/>
  <c r="Q23" i="1" s="1"/>
  <c r="Q25" i="2" s="1"/>
  <c r="P17" i="1"/>
  <c r="P23" i="1" s="1"/>
  <c r="P25" i="2" s="1"/>
  <c r="O17" i="1"/>
  <c r="O23" i="1" s="1"/>
  <c r="O25" i="2" s="1"/>
  <c r="N17" i="1"/>
  <c r="N23" i="1" s="1"/>
  <c r="N25" i="2" s="1"/>
  <c r="M17" i="1"/>
  <c r="M23" i="1" s="1"/>
  <c r="M25" i="2" s="1"/>
  <c r="L17" i="1"/>
  <c r="K17" i="1"/>
  <c r="K23" i="1" s="1"/>
  <c r="K25" i="2" s="1"/>
  <c r="J17" i="1"/>
  <c r="J23" i="1" s="1"/>
  <c r="J25" i="2" s="1"/>
  <c r="I17" i="1"/>
  <c r="I23" i="1" s="1"/>
  <c r="I25" i="2" s="1"/>
  <c r="H17" i="1"/>
  <c r="H23" i="1" s="1"/>
  <c r="H25" i="2" s="1"/>
  <c r="G17" i="1"/>
  <c r="G23" i="1" s="1"/>
  <c r="G25" i="2" s="1"/>
  <c r="F17" i="1"/>
  <c r="F23" i="1" s="1"/>
  <c r="F25" i="2" s="1"/>
  <c r="E17" i="1"/>
  <c r="E23" i="1" s="1"/>
  <c r="E25" i="2" s="1"/>
  <c r="D17" i="1"/>
  <c r="C17" i="1"/>
  <c r="C23" i="1" s="1"/>
  <c r="C25" i="2" s="1"/>
  <c r="AQ16" i="1"/>
  <c r="AQ22" i="1" s="1"/>
  <c r="AP16" i="1"/>
  <c r="AP22" i="1" s="1"/>
  <c r="AO16" i="1"/>
  <c r="AO22" i="1" s="1"/>
  <c r="AN16" i="1"/>
  <c r="AN22" i="1" s="1"/>
  <c r="AM16" i="1"/>
  <c r="AM22" i="1" s="1"/>
  <c r="AL16" i="1"/>
  <c r="AL22" i="1" s="1"/>
  <c r="AK16" i="1"/>
  <c r="AJ16" i="1"/>
  <c r="AJ22" i="1" s="1"/>
  <c r="AI16" i="1"/>
  <c r="AI22" i="1" s="1"/>
  <c r="AH16" i="1"/>
  <c r="AH22" i="1" s="1"/>
  <c r="AG16" i="1"/>
  <c r="AG22" i="1" s="1"/>
  <c r="AF16" i="1"/>
  <c r="AF22" i="1" s="1"/>
  <c r="AE16" i="1"/>
  <c r="AE22" i="1" s="1"/>
  <c r="AD16" i="1"/>
  <c r="AD22" i="1" s="1"/>
  <c r="AC16" i="1"/>
  <c r="AB16" i="1"/>
  <c r="AB22" i="1" s="1"/>
  <c r="AA16" i="1"/>
  <c r="AA22" i="1" s="1"/>
  <c r="Z16" i="1"/>
  <c r="Z22" i="1" s="1"/>
  <c r="Y16" i="1"/>
  <c r="Y22" i="1" s="1"/>
  <c r="Y24" i="2" s="1"/>
  <c r="X16" i="1"/>
  <c r="X22" i="1" s="1"/>
  <c r="X24" i="2" s="1"/>
  <c r="W16" i="1"/>
  <c r="W22" i="1" s="1"/>
  <c r="W24" i="2" s="1"/>
  <c r="V16" i="1"/>
  <c r="V22" i="1" s="1"/>
  <c r="V24" i="2" s="1"/>
  <c r="U16" i="1"/>
  <c r="T16" i="1"/>
  <c r="T22" i="1" s="1"/>
  <c r="T24" i="2" s="1"/>
  <c r="S16" i="1"/>
  <c r="S22" i="1" s="1"/>
  <c r="S24" i="2" s="1"/>
  <c r="R16" i="1"/>
  <c r="R22" i="1" s="1"/>
  <c r="R24" i="2" s="1"/>
  <c r="Q16" i="1"/>
  <c r="Q22" i="1" s="1"/>
  <c r="Q24" i="2" s="1"/>
  <c r="P16" i="1"/>
  <c r="P22" i="1" s="1"/>
  <c r="P24" i="2" s="1"/>
  <c r="O16" i="1"/>
  <c r="O22" i="1" s="1"/>
  <c r="O24" i="2" s="1"/>
  <c r="N16" i="1"/>
  <c r="N22" i="1" s="1"/>
  <c r="N24" i="2" s="1"/>
  <c r="M16" i="1"/>
  <c r="L16" i="1"/>
  <c r="L22" i="1" s="1"/>
  <c r="L24" i="2" s="1"/>
  <c r="K16" i="1"/>
  <c r="K22" i="1" s="1"/>
  <c r="K24" i="2" s="1"/>
  <c r="J16" i="1"/>
  <c r="J22" i="1" s="1"/>
  <c r="J24" i="2" s="1"/>
  <c r="I16" i="1"/>
  <c r="I22" i="1" s="1"/>
  <c r="I24" i="2" s="1"/>
  <c r="H16" i="1"/>
  <c r="H22" i="1" s="1"/>
  <c r="H24" i="2" s="1"/>
  <c r="G16" i="1"/>
  <c r="G22" i="1" s="1"/>
  <c r="G24" i="2" s="1"/>
  <c r="F16" i="1"/>
  <c r="F22" i="1" s="1"/>
  <c r="F24" i="2" s="1"/>
  <c r="E16" i="1"/>
  <c r="D16" i="1"/>
  <c r="D22" i="1" s="1"/>
  <c r="D24" i="2" s="1"/>
  <c r="C16" i="1"/>
  <c r="C22" i="1" s="1"/>
  <c r="C24" i="2" s="1"/>
  <c r="AQ15" i="1"/>
  <c r="AQ21" i="1" s="1"/>
  <c r="AP15" i="1"/>
  <c r="AP21" i="1" s="1"/>
  <c r="AO15" i="1"/>
  <c r="AO21" i="1" s="1"/>
  <c r="AN15" i="1"/>
  <c r="AN21" i="1" s="1"/>
  <c r="AM15" i="1"/>
  <c r="AM21" i="1" s="1"/>
  <c r="AL15" i="1"/>
  <c r="AK15" i="1"/>
  <c r="AK21" i="1" s="1"/>
  <c r="AJ15" i="1"/>
  <c r="AJ21" i="1" s="1"/>
  <c r="AI15" i="1"/>
  <c r="AI21" i="1" s="1"/>
  <c r="AH15" i="1"/>
  <c r="AH21" i="1" s="1"/>
  <c r="AG15" i="1"/>
  <c r="AG21" i="1" s="1"/>
  <c r="AF15" i="1"/>
  <c r="AF21" i="1" s="1"/>
  <c r="AE15" i="1"/>
  <c r="AE21" i="1" s="1"/>
  <c r="AD15" i="1"/>
  <c r="AC15" i="1"/>
  <c r="AC21" i="1" s="1"/>
  <c r="AB15" i="1"/>
  <c r="AB21" i="1" s="1"/>
  <c r="AA15" i="1"/>
  <c r="AA21" i="1" s="1"/>
  <c r="Z15" i="1"/>
  <c r="Z21" i="1" s="1"/>
  <c r="Y15" i="1"/>
  <c r="Y21" i="1" s="1"/>
  <c r="Y23" i="2" s="1"/>
  <c r="Y22" i="2" s="1"/>
  <c r="X15" i="1"/>
  <c r="X21" i="1" s="1"/>
  <c r="X23" i="2" s="1"/>
  <c r="W15" i="1"/>
  <c r="W21" i="1" s="1"/>
  <c r="V15" i="1"/>
  <c r="U15" i="1"/>
  <c r="U21" i="1" s="1"/>
  <c r="U23" i="2" s="1"/>
  <c r="U22" i="2" s="1"/>
  <c r="T15" i="1"/>
  <c r="T21" i="1" s="1"/>
  <c r="T23" i="2" s="1"/>
  <c r="S15" i="1"/>
  <c r="S21" i="1" s="1"/>
  <c r="S23" i="2" s="1"/>
  <c r="R15" i="1"/>
  <c r="R21" i="1" s="1"/>
  <c r="R23" i="2" s="1"/>
  <c r="R22" i="2" s="1"/>
  <c r="Q15" i="1"/>
  <c r="Q21" i="1" s="1"/>
  <c r="Q23" i="2" s="1"/>
  <c r="Q22" i="2" s="1"/>
  <c r="P15" i="1"/>
  <c r="P21" i="1" s="1"/>
  <c r="P23" i="2" s="1"/>
  <c r="O15" i="1"/>
  <c r="O21" i="1" s="1"/>
  <c r="O23" i="2" s="1"/>
  <c r="N15" i="1"/>
  <c r="M15" i="1"/>
  <c r="M21" i="1" s="1"/>
  <c r="M23" i="2" s="1"/>
  <c r="M22" i="2" s="1"/>
  <c r="L15" i="1"/>
  <c r="L21" i="1" s="1"/>
  <c r="L23" i="2" s="1"/>
  <c r="K15" i="1"/>
  <c r="K21" i="1" s="1"/>
  <c r="K23" i="2" s="1"/>
  <c r="J15" i="1"/>
  <c r="J21" i="1" s="1"/>
  <c r="J23" i="2" s="1"/>
  <c r="J22" i="2" s="1"/>
  <c r="I15" i="1"/>
  <c r="I21" i="1" s="1"/>
  <c r="I23" i="2" s="1"/>
  <c r="I22" i="2" s="1"/>
  <c r="H15" i="1"/>
  <c r="H21" i="1" s="1"/>
  <c r="H23" i="2" s="1"/>
  <c r="G15" i="1"/>
  <c r="G21" i="1" s="1"/>
  <c r="G23" i="2" s="1"/>
  <c r="F15" i="1"/>
  <c r="E15" i="1"/>
  <c r="E21" i="1" s="1"/>
  <c r="E23" i="2" s="1"/>
  <c r="E22" i="2" s="1"/>
  <c r="D15" i="1"/>
  <c r="D21" i="1" s="1"/>
  <c r="D23" i="2" s="1"/>
  <c r="C15" i="1"/>
  <c r="C21" i="1" s="1"/>
  <c r="C23" i="2" s="1"/>
  <c r="AQ14" i="1"/>
  <c r="AQ20" i="1" s="1"/>
  <c r="AQ17" i="2" s="1"/>
  <c r="AP14" i="1"/>
  <c r="AP20" i="1" s="1"/>
  <c r="AP17" i="2" s="1"/>
  <c r="AO14" i="1"/>
  <c r="AO20" i="1" s="1"/>
  <c r="AO17" i="2" s="1"/>
  <c r="AN14" i="1"/>
  <c r="AN20" i="1" s="1"/>
  <c r="AN17" i="2" s="1"/>
  <c r="AM14" i="1"/>
  <c r="AL14" i="1"/>
  <c r="AL20" i="1" s="1"/>
  <c r="AL17" i="2" s="1"/>
  <c r="AK14" i="1"/>
  <c r="AK20" i="1" s="1"/>
  <c r="AK17" i="2" s="1"/>
  <c r="AJ14" i="1"/>
  <c r="AJ20" i="1" s="1"/>
  <c r="AJ17" i="2" s="1"/>
  <c r="AI14" i="1"/>
  <c r="AI20" i="1" s="1"/>
  <c r="AI17" i="2" s="1"/>
  <c r="AH14" i="1"/>
  <c r="AH20" i="1" s="1"/>
  <c r="AH17" i="2" s="1"/>
  <c r="AG14" i="1"/>
  <c r="AG20" i="1" s="1"/>
  <c r="AG17" i="2" s="1"/>
  <c r="AF14" i="1"/>
  <c r="AF20" i="1" s="1"/>
  <c r="AF17" i="2" s="1"/>
  <c r="AE14" i="1"/>
  <c r="AD14" i="1"/>
  <c r="AD20" i="1" s="1"/>
  <c r="AD17" i="2" s="1"/>
  <c r="AD15" i="2" s="1"/>
  <c r="AC14" i="1"/>
  <c r="AC20" i="1" s="1"/>
  <c r="AC17" i="2" s="1"/>
  <c r="AB14" i="1"/>
  <c r="AB20" i="1" s="1"/>
  <c r="AA14" i="1"/>
  <c r="AA20" i="1" s="1"/>
  <c r="AA17" i="2" s="1"/>
  <c r="Z14" i="1"/>
  <c r="Z20" i="1" s="1"/>
  <c r="Z17" i="2" s="1"/>
  <c r="Y14" i="1"/>
  <c r="Y20" i="1" s="1"/>
  <c r="Y17" i="2" s="1"/>
  <c r="X14" i="1"/>
  <c r="X20" i="1" s="1"/>
  <c r="X17" i="2" s="1"/>
  <c r="W14" i="1"/>
  <c r="V14" i="1"/>
  <c r="V20" i="1" s="1"/>
  <c r="V17" i="2" s="1"/>
  <c r="U14" i="1"/>
  <c r="U20" i="1" s="1"/>
  <c r="U17" i="2" s="1"/>
  <c r="T14" i="1"/>
  <c r="T20" i="1" s="1"/>
  <c r="T17" i="2" s="1"/>
  <c r="S14" i="1"/>
  <c r="S20" i="1" s="1"/>
  <c r="S17" i="2" s="1"/>
  <c r="R14" i="1"/>
  <c r="R20" i="1" s="1"/>
  <c r="R17" i="2" s="1"/>
  <c r="Q14" i="1"/>
  <c r="Q20" i="1" s="1"/>
  <c r="Q17" i="2" s="1"/>
  <c r="P14" i="1"/>
  <c r="P20" i="1" s="1"/>
  <c r="P17" i="2" s="1"/>
  <c r="O14" i="1"/>
  <c r="N14" i="1"/>
  <c r="N20" i="1" s="1"/>
  <c r="N17" i="2" s="1"/>
  <c r="N15" i="2" s="1"/>
  <c r="M14" i="1"/>
  <c r="M20" i="1" s="1"/>
  <c r="M17" i="2" s="1"/>
  <c r="L14" i="1"/>
  <c r="L20" i="1" s="1"/>
  <c r="K14" i="1"/>
  <c r="K20" i="1" s="1"/>
  <c r="K17" i="2" s="1"/>
  <c r="J14" i="1"/>
  <c r="J20" i="1" s="1"/>
  <c r="J17" i="2" s="1"/>
  <c r="I14" i="1"/>
  <c r="I20" i="1" s="1"/>
  <c r="I17" i="2" s="1"/>
  <c r="H14" i="1"/>
  <c r="H20" i="1" s="1"/>
  <c r="H17" i="2" s="1"/>
  <c r="G14" i="1"/>
  <c r="F14" i="1"/>
  <c r="F20" i="1" s="1"/>
  <c r="F17" i="2" s="1"/>
  <c r="E14" i="1"/>
  <c r="E20" i="1" s="1"/>
  <c r="E17" i="2" s="1"/>
  <c r="D14" i="1"/>
  <c r="D20" i="1" s="1"/>
  <c r="D17" i="2" s="1"/>
  <c r="C14" i="1"/>
  <c r="C20" i="1" s="1"/>
  <c r="C17" i="2" s="1"/>
  <c r="AQ13" i="1"/>
  <c r="AQ19" i="1" s="1"/>
  <c r="AQ16" i="2" s="1"/>
  <c r="AQ15" i="2" s="1"/>
  <c r="AP13" i="1"/>
  <c r="AP19" i="1" s="1"/>
  <c r="AP16" i="2" s="1"/>
  <c r="AO13" i="1"/>
  <c r="AO19" i="1" s="1"/>
  <c r="AO16" i="2" s="1"/>
  <c r="AO15" i="2" s="1"/>
  <c r="AN13" i="1"/>
  <c r="AM13" i="1"/>
  <c r="AM19" i="1" s="1"/>
  <c r="AM16" i="2" s="1"/>
  <c r="AM15" i="2" s="1"/>
  <c r="AL13" i="1"/>
  <c r="AL19" i="1" s="1"/>
  <c r="AL16" i="2" s="1"/>
  <c r="AK13" i="1"/>
  <c r="AK19" i="1" s="1"/>
  <c r="AJ13" i="1"/>
  <c r="AJ19" i="1" s="1"/>
  <c r="AJ16" i="2" s="1"/>
  <c r="AJ15" i="2" s="1"/>
  <c r="AI13" i="1"/>
  <c r="AI19" i="1" s="1"/>
  <c r="AI16" i="2" s="1"/>
  <c r="AI15" i="2" s="1"/>
  <c r="AH13" i="1"/>
  <c r="AH19" i="1" s="1"/>
  <c r="AH16" i="2" s="1"/>
  <c r="AG13" i="1"/>
  <c r="AG19" i="1" s="1"/>
  <c r="AG16" i="2" s="1"/>
  <c r="AG15" i="2" s="1"/>
  <c r="AF13" i="1"/>
  <c r="AE13" i="1"/>
  <c r="AE19" i="1" s="1"/>
  <c r="AE16" i="2" s="1"/>
  <c r="AE15" i="2" s="1"/>
  <c r="AD13" i="1"/>
  <c r="AD19" i="1" s="1"/>
  <c r="AD16" i="2" s="1"/>
  <c r="AC13" i="1"/>
  <c r="AC19" i="1" s="1"/>
  <c r="AC16" i="2" s="1"/>
  <c r="AC15" i="2" s="1"/>
  <c r="AB13" i="1"/>
  <c r="AB19" i="1" s="1"/>
  <c r="AB16" i="2" s="1"/>
  <c r="AB15" i="2" s="1"/>
  <c r="AA13" i="1"/>
  <c r="AA19" i="1" s="1"/>
  <c r="AA16" i="2" s="1"/>
  <c r="AA15" i="2" s="1"/>
  <c r="Z13" i="1"/>
  <c r="Z19" i="1" s="1"/>
  <c r="Z16" i="2" s="1"/>
  <c r="Y13" i="1"/>
  <c r="Y19" i="1" s="1"/>
  <c r="Y16" i="2" s="1"/>
  <c r="Y15" i="2" s="1"/>
  <c r="X13" i="1"/>
  <c r="W13" i="1"/>
  <c r="W19" i="1" s="1"/>
  <c r="W16" i="2" s="1"/>
  <c r="W15" i="2" s="1"/>
  <c r="V13" i="1"/>
  <c r="V19" i="1" s="1"/>
  <c r="V16" i="2" s="1"/>
  <c r="U13" i="1"/>
  <c r="U19" i="1" s="1"/>
  <c r="T13" i="1"/>
  <c r="T19" i="1" s="1"/>
  <c r="T16" i="2" s="1"/>
  <c r="T15" i="2" s="1"/>
  <c r="S13" i="1"/>
  <c r="S19" i="1" s="1"/>
  <c r="S16" i="2" s="1"/>
  <c r="S15" i="2" s="1"/>
  <c r="R13" i="1"/>
  <c r="R19" i="1" s="1"/>
  <c r="R16" i="2" s="1"/>
  <c r="Q13" i="1"/>
  <c r="Q19" i="1" s="1"/>
  <c r="Q16" i="2" s="1"/>
  <c r="Q15" i="2" s="1"/>
  <c r="P13" i="1"/>
  <c r="O13" i="1"/>
  <c r="O19" i="1" s="1"/>
  <c r="O16" i="2" s="1"/>
  <c r="O15" i="2" s="1"/>
  <c r="N13" i="1"/>
  <c r="N19" i="1" s="1"/>
  <c r="N16" i="2" s="1"/>
  <c r="M13" i="1"/>
  <c r="M19" i="1" s="1"/>
  <c r="M16" i="2" s="1"/>
  <c r="M15" i="2" s="1"/>
  <c r="L13" i="1"/>
  <c r="L19" i="1" s="1"/>
  <c r="L16" i="2" s="1"/>
  <c r="L15" i="2" s="1"/>
  <c r="K13" i="1"/>
  <c r="K19" i="1" s="1"/>
  <c r="K16" i="2" s="1"/>
  <c r="K15" i="2" s="1"/>
  <c r="J13" i="1"/>
  <c r="I13" i="1"/>
  <c r="I19" i="1" s="1"/>
  <c r="I16" i="2" s="1"/>
  <c r="I15" i="2" s="1"/>
  <c r="H13" i="1"/>
  <c r="H19" i="1" s="1"/>
  <c r="H16" i="2" s="1"/>
  <c r="H15" i="2" s="1"/>
  <c r="G13" i="1"/>
  <c r="G19" i="1" s="1"/>
  <c r="G16" i="2" s="1"/>
  <c r="G15" i="2" s="1"/>
  <c r="F13" i="1"/>
  <c r="E13" i="1"/>
  <c r="E19" i="1" s="1"/>
  <c r="E16" i="2" s="1"/>
  <c r="E15" i="2" s="1"/>
  <c r="D13" i="1"/>
  <c r="D19" i="1" s="1"/>
  <c r="D16" i="2" s="1"/>
  <c r="D15" i="2" s="1"/>
  <c r="C13" i="1"/>
  <c r="C19" i="1" s="1"/>
  <c r="C16" i="2" s="1"/>
  <c r="C15" i="2" s="1"/>
  <c r="AW39" i="3" l="1"/>
  <c r="AS41" i="3"/>
  <c r="BA41" i="3"/>
  <c r="AQ40" i="3"/>
  <c r="AU40" i="3"/>
  <c r="AY40" i="3"/>
  <c r="BC40" i="3"/>
  <c r="AO41" i="3"/>
  <c r="AW41" i="3"/>
  <c r="BE41" i="3"/>
  <c r="F15" i="2"/>
  <c r="C22" i="2"/>
  <c r="G22" i="2"/>
  <c r="J15" i="2"/>
  <c r="W22" i="2"/>
  <c r="R15" i="2"/>
  <c r="V15" i="2"/>
  <c r="Z15" i="2"/>
  <c r="AH15" i="2"/>
  <c r="AL15" i="2"/>
  <c r="AP15" i="2"/>
  <c r="L22" i="2"/>
  <c r="P15" i="2"/>
  <c r="AN15" i="2"/>
  <c r="N22" i="2"/>
  <c r="S26" i="3"/>
  <c r="R27" i="3"/>
  <c r="D12" i="2"/>
  <c r="R26" i="3" s="1"/>
  <c r="V27" i="3"/>
  <c r="H12" i="2"/>
  <c r="V26" i="3" s="1"/>
  <c r="L12" i="2"/>
  <c r="Z26" i="3" s="1"/>
  <c r="Z27" i="3"/>
  <c r="AD27" i="3"/>
  <c r="P12" i="2"/>
  <c r="AD26" i="3" s="1"/>
  <c r="AH27" i="3"/>
  <c r="T12" i="2"/>
  <c r="AH26" i="3" s="1"/>
  <c r="AL27" i="3"/>
  <c r="X12" i="2"/>
  <c r="AB12" i="2"/>
  <c r="AP26" i="3" s="1"/>
  <c r="AP27" i="3"/>
  <c r="AT27" i="3"/>
  <c r="AF12" i="2"/>
  <c r="AX27" i="3"/>
  <c r="AJ12" i="2"/>
  <c r="AX26" i="3" s="1"/>
  <c r="BB27" i="3"/>
  <c r="AN12" i="2"/>
  <c r="BB26" i="3" s="1"/>
  <c r="Q28" i="3"/>
  <c r="C12" i="2"/>
  <c r="Q26" i="3" s="1"/>
  <c r="U28" i="3"/>
  <c r="G12" i="2"/>
  <c r="U26" i="3" s="1"/>
  <c r="Y28" i="3"/>
  <c r="K12" i="2"/>
  <c r="Y26" i="3" s="1"/>
  <c r="AC28" i="3"/>
  <c r="O12" i="2"/>
  <c r="AC26" i="3" s="1"/>
  <c r="AG28" i="3"/>
  <c r="S12" i="2"/>
  <c r="AG26" i="3" s="1"/>
  <c r="AK28" i="3"/>
  <c r="W12" i="2"/>
  <c r="AK26" i="3" s="1"/>
  <c r="AO28" i="3"/>
  <c r="AA12" i="2"/>
  <c r="AO26" i="3" s="1"/>
  <c r="AS28" i="3"/>
  <c r="AE12" i="2"/>
  <c r="AS26" i="3" s="1"/>
  <c r="AW28" i="3"/>
  <c r="AI12" i="2"/>
  <c r="AW26" i="3" s="1"/>
  <c r="BA28" i="3"/>
  <c r="AM12" i="2"/>
  <c r="BA26" i="3" s="1"/>
  <c r="BE28" i="3"/>
  <c r="AQ12" i="2"/>
  <c r="BE26" i="3" s="1"/>
  <c r="U39" i="3"/>
  <c r="AK39" i="3"/>
  <c r="BA39" i="3"/>
  <c r="R15" i="3"/>
  <c r="W15" i="3"/>
  <c r="AH15" i="3"/>
  <c r="AM15" i="3"/>
  <c r="AF15" i="2"/>
  <c r="AA26" i="3"/>
  <c r="AQ26" i="3"/>
  <c r="T28" i="3"/>
  <c r="K22" i="2"/>
  <c r="O22" i="2"/>
  <c r="AC39" i="3" s="1"/>
  <c r="S22" i="2"/>
  <c r="AG39" i="3" s="1"/>
  <c r="W26" i="3"/>
  <c r="AE26" i="3"/>
  <c r="AM26" i="3"/>
  <c r="AU26" i="3"/>
  <c r="BC26" i="3"/>
  <c r="Y39" i="3"/>
  <c r="AO39" i="3"/>
  <c r="BE39" i="3"/>
  <c r="T40" i="3"/>
  <c r="F18" i="2"/>
  <c r="T39" i="3" s="1"/>
  <c r="X40" i="3"/>
  <c r="J18" i="2"/>
  <c r="X39" i="3" s="1"/>
  <c r="AB40" i="3"/>
  <c r="N18" i="2"/>
  <c r="AB39" i="3" s="1"/>
  <c r="AF40" i="3"/>
  <c r="R18" i="2"/>
  <c r="AF39" i="3" s="1"/>
  <c r="AJ40" i="3"/>
  <c r="V18" i="2"/>
  <c r="AJ39" i="3" s="1"/>
  <c r="AN40" i="3"/>
  <c r="Z18" i="2"/>
  <c r="AR40" i="3"/>
  <c r="AD18" i="2"/>
  <c r="AR39" i="3" s="1"/>
  <c r="AV40" i="3"/>
  <c r="AH18" i="2"/>
  <c r="AV39" i="3" s="1"/>
  <c r="AZ40" i="3"/>
  <c r="AL18" i="2"/>
  <c r="AZ39" i="3" s="1"/>
  <c r="BD40" i="3"/>
  <c r="AP18" i="2"/>
  <c r="BD39" i="3" s="1"/>
  <c r="S41" i="3"/>
  <c r="E18" i="2"/>
  <c r="S39" i="3" s="1"/>
  <c r="W41" i="3"/>
  <c r="I18" i="2"/>
  <c r="W39" i="3" s="1"/>
  <c r="AA41" i="3"/>
  <c r="M18" i="2"/>
  <c r="AA39" i="3" s="1"/>
  <c r="AE41" i="3"/>
  <c r="Q18" i="2"/>
  <c r="AE39" i="3" s="1"/>
  <c r="AI41" i="3"/>
  <c r="U18" i="2"/>
  <c r="AI39" i="3" s="1"/>
  <c r="AM41" i="3"/>
  <c r="Y18" i="2"/>
  <c r="AM39" i="3" s="1"/>
  <c r="AQ41" i="3"/>
  <c r="AC18" i="2"/>
  <c r="AQ39" i="3" s="1"/>
  <c r="AU41" i="3"/>
  <c r="AG18" i="2"/>
  <c r="AU39" i="3" s="1"/>
  <c r="AY41" i="3"/>
  <c r="AK18" i="2"/>
  <c r="AY39" i="3" s="1"/>
  <c r="BC41" i="3"/>
  <c r="AO18" i="2"/>
  <c r="BC39" i="3" s="1"/>
  <c r="R42" i="3"/>
  <c r="D18" i="2"/>
  <c r="V42" i="3"/>
  <c r="H18" i="2"/>
  <c r="Z42" i="3"/>
  <c r="L18" i="2"/>
  <c r="AD42" i="3"/>
  <c r="P18" i="2"/>
  <c r="AD39" i="3" s="1"/>
  <c r="AH42" i="3"/>
  <c r="T18" i="2"/>
  <c r="AL42" i="3"/>
  <c r="X18" i="2"/>
  <c r="AP42" i="3"/>
  <c r="AB18" i="2"/>
  <c r="AP39" i="3" s="1"/>
  <c r="AT42" i="3"/>
  <c r="AF18" i="2"/>
  <c r="AT39" i="3" s="1"/>
  <c r="AX42" i="3"/>
  <c r="AJ18" i="2"/>
  <c r="AX39" i="3" s="1"/>
  <c r="BB42" i="3"/>
  <c r="AN18" i="2"/>
  <c r="BB39" i="3" s="1"/>
  <c r="X15" i="2"/>
  <c r="Q39" i="3"/>
  <c r="D22" i="2"/>
  <c r="H22" i="2"/>
  <c r="P22" i="2"/>
  <c r="T22" i="2"/>
  <c r="X22" i="2"/>
  <c r="AS39" i="3"/>
  <c r="T26" i="3"/>
  <c r="X26" i="3"/>
  <c r="AB26" i="3"/>
  <c r="AF26" i="3"/>
  <c r="AJ26" i="3"/>
  <c r="AN26" i="3"/>
  <c r="AR26" i="3"/>
  <c r="AV26" i="3"/>
  <c r="AZ26" i="3"/>
  <c r="BD26" i="3"/>
  <c r="S27" i="3"/>
  <c r="W27" i="3"/>
  <c r="AA27" i="3"/>
  <c r="AE27" i="3"/>
  <c r="AI27" i="3"/>
  <c r="AM27" i="3"/>
  <c r="AQ27" i="3"/>
  <c r="AU27" i="3"/>
  <c r="AY27" i="3"/>
  <c r="BC27" i="3"/>
  <c r="R28" i="3"/>
  <c r="V28" i="3"/>
  <c r="Z28" i="3"/>
  <c r="AD28" i="3"/>
  <c r="AH28" i="3"/>
  <c r="AL28" i="3"/>
  <c r="AT28" i="3"/>
  <c r="AX28" i="3"/>
  <c r="BB28" i="3"/>
  <c r="Q40" i="3"/>
  <c r="U40" i="3"/>
  <c r="Y40" i="3"/>
  <c r="AC40" i="3"/>
  <c r="AG40" i="3"/>
  <c r="AK40" i="3"/>
  <c r="T41" i="3"/>
  <c r="X41" i="3"/>
  <c r="AB41" i="3"/>
  <c r="AF41" i="3"/>
  <c r="AJ41" i="3"/>
  <c r="S42" i="3"/>
  <c r="W42" i="3"/>
  <c r="AA42" i="3"/>
  <c r="AE42" i="3"/>
  <c r="AI42" i="3"/>
  <c r="AM42" i="3"/>
  <c r="S15" i="3"/>
  <c r="AD15" i="3"/>
  <c r="AI15" i="3"/>
  <c r="AU15" i="3"/>
  <c r="BC15" i="3"/>
  <c r="T27" i="3"/>
  <c r="X27" i="3"/>
  <c r="AB27" i="3"/>
  <c r="AF27" i="3"/>
  <c r="AJ27" i="3"/>
  <c r="AN27" i="3"/>
  <c r="AR27" i="3"/>
  <c r="AV27" i="3"/>
  <c r="AZ27" i="3"/>
  <c r="BD27" i="3"/>
  <c r="S28" i="3"/>
  <c r="W28" i="3"/>
  <c r="AA28" i="3"/>
  <c r="AE28" i="3"/>
  <c r="AI28" i="3"/>
  <c r="AM28" i="3"/>
  <c r="AQ28" i="3"/>
  <c r="AU28" i="3"/>
  <c r="AY28" i="3"/>
  <c r="BC28" i="3"/>
  <c r="R40" i="3"/>
  <c r="V40" i="3"/>
  <c r="Z40" i="3"/>
  <c r="AD40" i="3"/>
  <c r="AH40" i="3"/>
  <c r="AL40" i="3"/>
  <c r="Q41" i="3"/>
  <c r="U41" i="3"/>
  <c r="Y41" i="3"/>
  <c r="AC41" i="3"/>
  <c r="AG41" i="3"/>
  <c r="AK41" i="3"/>
  <c r="T42" i="3"/>
  <c r="X42" i="3"/>
  <c r="AB42" i="3"/>
  <c r="AF42" i="3"/>
  <c r="AJ42" i="3"/>
  <c r="Z15" i="3"/>
  <c r="AE15" i="3"/>
  <c r="AP15" i="3"/>
  <c r="AX15" i="3"/>
  <c r="Q27" i="3"/>
  <c r="U27" i="3"/>
  <c r="Y27" i="3"/>
  <c r="AC27" i="3"/>
  <c r="AG27" i="3"/>
  <c r="AK27" i="3"/>
  <c r="AO27" i="3"/>
  <c r="AS27" i="3"/>
  <c r="AW27" i="3"/>
  <c r="BA27" i="3"/>
  <c r="BE27" i="3"/>
  <c r="X28" i="3"/>
  <c r="AB28" i="3"/>
  <c r="AF28" i="3"/>
  <c r="AJ28" i="3"/>
  <c r="AN28" i="3"/>
  <c r="AR28" i="3"/>
  <c r="AV28" i="3"/>
  <c r="AZ28" i="3"/>
  <c r="BD28" i="3"/>
  <c r="S40" i="3"/>
  <c r="W40" i="3"/>
  <c r="AA40" i="3"/>
  <c r="AE40" i="3"/>
  <c r="AI40" i="3"/>
  <c r="AM40" i="3"/>
  <c r="R41" i="3"/>
  <c r="V41" i="3"/>
  <c r="Z41" i="3"/>
  <c r="AD41" i="3"/>
  <c r="AH41" i="3"/>
  <c r="AL41" i="3"/>
  <c r="Q42" i="3"/>
  <c r="U42" i="3"/>
  <c r="Y42" i="3"/>
  <c r="AC42" i="3"/>
  <c r="AG42" i="3"/>
  <c r="AK42" i="3"/>
  <c r="V15" i="3"/>
  <c r="AA15" i="3"/>
  <c r="AL15" i="3"/>
  <c r="AQ15" i="3"/>
  <c r="AY15" i="3"/>
  <c r="S30" i="3"/>
  <c r="S29" i="3" s="1"/>
  <c r="W30" i="3"/>
  <c r="W29" i="3" s="1"/>
  <c r="AA30" i="3"/>
  <c r="AA29" i="3" s="1"/>
  <c r="AE30" i="3"/>
  <c r="AE29" i="3" s="1"/>
  <c r="AI30" i="3"/>
  <c r="AI29" i="3" s="1"/>
  <c r="AM30" i="3"/>
  <c r="AM29" i="3" s="1"/>
  <c r="AQ30" i="3"/>
  <c r="AQ29" i="3" s="1"/>
  <c r="AU30" i="3"/>
  <c r="AU29" i="3" s="1"/>
  <c r="AY30" i="3"/>
  <c r="AY29" i="3" s="1"/>
  <c r="BC30" i="3"/>
  <c r="BC29" i="3" s="1"/>
  <c r="AH39" i="3" l="1"/>
  <c r="Z39" i="3"/>
  <c r="R39" i="3"/>
  <c r="AL39" i="3"/>
  <c r="V39" i="3"/>
  <c r="AT26" i="3"/>
  <c r="AL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1" authorId="0" shapeId="0" xr:uid="{00000000-0006-0000-0000-000001000000}">
      <text>
        <r>
          <rPr>
            <sz val="11"/>
            <color rgb="FF333333"/>
            <rFont val="Verdana"/>
            <family val="2"/>
            <charset val="1"/>
          </rPr>
          <t>13diasx0.72=9.36</t>
        </r>
      </text>
    </comment>
    <comment ref="B22" authorId="0" shapeId="0" xr:uid="{00000000-0006-0000-0000-000002000000}">
      <text>
        <r>
          <rPr>
            <sz val="11"/>
            <color rgb="FF333333"/>
            <rFont val="Verdana"/>
            <family val="2"/>
            <charset val="1"/>
          </rPr>
          <t>16,5 x0.72=11.88</t>
        </r>
      </text>
    </comment>
    <comment ref="B23" authorId="0" shapeId="0" xr:uid="{00000000-0006-0000-0000-000003000000}">
      <text>
        <r>
          <rPr>
            <sz val="11"/>
            <color rgb="FF333333"/>
            <rFont val="Verdana"/>
            <family val="2"/>
            <charset val="1"/>
          </rPr>
          <t>16,5 x0.72=11.88</t>
        </r>
      </text>
    </comment>
  </commentList>
</comments>
</file>

<file path=xl/sharedStrings.xml><?xml version="1.0" encoding="utf-8"?>
<sst xmlns="http://schemas.openxmlformats.org/spreadsheetml/2006/main" count="376" uniqueCount="110">
  <si>
    <t>Registro de días laborados por Mes y cáculo de cuota de trabajo mensual esperada para cada persona del Despacho</t>
  </si>
  <si>
    <t>Nota:
1. Ingresar información en las celdas que se encuentren en color blanco.</t>
  </si>
  <si>
    <t>Cantidad de días Laborales</t>
  </si>
  <si>
    <t>Días fuera del Despacho sin sustitución, y Días dedicados a manifestación u otras funciones que no permitan la tramitación de expedientes</t>
  </si>
  <si>
    <t>T1</t>
  </si>
  <si>
    <t>T2</t>
  </si>
  <si>
    <t>J1</t>
  </si>
  <si>
    <t>J2</t>
  </si>
  <si>
    <t>J3</t>
  </si>
  <si>
    <t>Total de días laborado por persona</t>
  </si>
  <si>
    <t>Cuota esperada</t>
  </si>
  <si>
    <t>Cuota por Día- Definida por la Dirección de Planificación 13/09/2018</t>
  </si>
  <si>
    <t>Personas Técnicas Judiciales</t>
  </si>
  <si>
    <t>Persona Coordinadora Judicial</t>
  </si>
  <si>
    <t>Persona Juzgadora</t>
  </si>
  <si>
    <t xml:space="preserve"> </t>
  </si>
  <si>
    <t>Actualizado por Lic. Jorge Barquero Umaña. 17-12-2018</t>
  </si>
  <si>
    <t>MÉTRICAS DE LOS INDICADORES DE GESTIÓN</t>
  </si>
  <si>
    <t>Objetivo: Medir, controlar y verificar la gestión del despacho para su mejora continua.</t>
  </si>
  <si>
    <t>Detalles</t>
  </si>
  <si>
    <t>N°</t>
  </si>
  <si>
    <t>Datos</t>
  </si>
  <si>
    <t>GENERALES</t>
  </si>
  <si>
    <t>Cantidad de Juezas y Jueces en el despacho</t>
  </si>
  <si>
    <t>Cantidad de Técnicas y Técnicos Judiciales en el despacho</t>
  </si>
  <si>
    <t>Fecha del día de hoy</t>
  </si>
  <si>
    <t>Fecha del escrito más antiguo pendiente de resolver</t>
  </si>
  <si>
    <t>Cantidad de resoluciones pasadas a firmar por las Técnicas y Técnicos</t>
  </si>
  <si>
    <t>Persona Técnica Judicial 1</t>
  </si>
  <si>
    <t>Persona Técnica Judicial 2</t>
  </si>
  <si>
    <t>Cantidad de resoluciones a realizar por las Técnicas y Técnicos (cuota)</t>
  </si>
  <si>
    <t>Cuota de trabajo esperada para Persona Técnica Judicial 1</t>
  </si>
  <si>
    <t>Cuota de trabajo esperada para Persona Técnica Judicial 2</t>
  </si>
  <si>
    <t>Cantidad de sentencias dictadas (Global)</t>
  </si>
  <si>
    <t>Persona Juzgadora 1</t>
  </si>
  <si>
    <t>Persona Juzgadora 2</t>
  </si>
  <si>
    <t>Persona Juzgadora 3</t>
  </si>
  <si>
    <t>Cantidad de sentencias esperadas (Global)</t>
  </si>
  <si>
    <t>LABORAL</t>
  </si>
  <si>
    <t>Circulante al Iniciar el mes</t>
  </si>
  <si>
    <t>Cantidad de Casos Entrados</t>
  </si>
  <si>
    <t>Cantidad de Casos Reentrados</t>
  </si>
  <si>
    <t>Cantidad de Casos Terminados</t>
  </si>
  <si>
    <t>Circulante al Finalizar el mes</t>
  </si>
  <si>
    <t>Fecha más antigua de expediente de pase a fallo de expedientes pendientes de dictado de sentencia</t>
  </si>
  <si>
    <t>Fecha de última sentencia con número de voto, pendiente de firmar</t>
  </si>
  <si>
    <t>Cantidad de expedientes pendientes de fallo</t>
  </si>
  <si>
    <t>Técnico 1</t>
  </si>
  <si>
    <t>Técnico 2</t>
  </si>
  <si>
    <t>Cantidad de sentencias dictadas Persona Juzgadora 1</t>
  </si>
  <si>
    <t>Cantidad de sentencias dictadas Persona Juzgadora 2</t>
  </si>
  <si>
    <t>Cantidad de sentencias dictadas Persona Juzgadora 3</t>
  </si>
  <si>
    <t>CIVIL</t>
  </si>
  <si>
    <t xml:space="preserve">Indicadores de Gestión, Tribunal de Apelaciones Civil y Laboral del Primer Circuito Judicial de Guanacaste, sede Liberia </t>
  </si>
  <si>
    <t>INDICADORES DE GESTIÓN
DIRECCIÓN DE PLANIFICACIÓN</t>
  </si>
  <si>
    <t>Rangos</t>
  </si>
  <si>
    <t>Seguimiento</t>
  </si>
  <si>
    <t>Categoría</t>
  </si>
  <si>
    <t>Indicadores</t>
  </si>
  <si>
    <t>Métricas</t>
  </si>
  <si>
    <t>Periodicidad</t>
  </si>
  <si>
    <t>Responsable</t>
  </si>
  <si>
    <t>Comentarios</t>
  </si>
  <si>
    <t>A mejorar</t>
  </si>
  <si>
    <t>Estándar</t>
  </si>
  <si>
    <t>Muy bueno</t>
  </si>
  <si>
    <t>Rendimiento Estadístico</t>
  </si>
  <si>
    <t>Entrada de asuntos nuevos</t>
  </si>
  <si>
    <t>Cantidad de casos entrados + Cantidad de casos reentrados.</t>
  </si>
  <si>
    <t>Mensual</t>
  </si>
  <si>
    <t>Coordinadora o Coordinador Judicial</t>
  </si>
  <si>
    <t>Este datos se obtiene del informe de estadística.</t>
  </si>
  <si>
    <t>&gt;</t>
  </si>
  <si>
    <t>&lt;=</t>
  </si>
  <si>
    <t>X</t>
  </si>
  <si>
    <t>&lt;</t>
  </si>
  <si>
    <t>Civil</t>
  </si>
  <si>
    <t>Laboral</t>
  </si>
  <si>
    <t>Salida de asuntos</t>
  </si>
  <si>
    <t>Cantidad de expedientes terminados durante el mes</t>
  </si>
  <si>
    <t>Circulante total del despacho</t>
  </si>
  <si>
    <t>(Circulante Inicial + Entradas) - Salidas</t>
  </si>
  <si>
    <t>Relación Salida vs Entrada</t>
  </si>
  <si>
    <t>(Salidas/Entradas)*100</t>
  </si>
  <si>
    <t>Los datos de entradas y salidas se obtienen del informe de estadística.</t>
  </si>
  <si>
    <t>Plazos</t>
  </si>
  <si>
    <t>Plazo de espera para dictado de sentencia (días)</t>
  </si>
  <si>
    <t>(Fecha actual - fecha de pase a fallo más antigua)</t>
  </si>
  <si>
    <t>Este dato se obtiene del libro en el que se consigne las fechas de pase a fallo de los expedientes pendientes de dictado de sentencia.</t>
  </si>
  <si>
    <t>Plazo para resolver escritos</t>
  </si>
  <si>
    <t>Fecha actual - fecha del escrito más antiguo pendiente de resolver</t>
  </si>
  <si>
    <t>Este dato se obtiene del Buzón de Escritos del Escritorio Virtual, se deben contemplar todas las materias. 
En el caso de despachos no electrónicos se debe revisar cada escritorio.</t>
  </si>
  <si>
    <t>Plazo de espera de expediente votado más antiguo pendientes de firmar la sentencia (días)</t>
  </si>
  <si>
    <t>Fecha actual - fecha de expediente votado más antiguo pendiente de firmar la sentencia.</t>
  </si>
  <si>
    <t>Este dato se obtiene del libro en el que se consigne las fechas de firmado de sentencia de los expedientes con número de voto asignados. Lo que se requiere es obtener el dato de tiempo de firmado desde el momento que se vota el proyecto hasta la aplicación de la última firma de sentencia</t>
  </si>
  <si>
    <t xml:space="preserve">Operacional </t>
  </si>
  <si>
    <t>Expedientes pendientes de fallo</t>
  </si>
  <si>
    <t>Porcentaje de rendimiento por Persona Técnica Judicial</t>
  </si>
  <si>
    <t>(Cantidad de resoluciones pasadas a firmar / Cantidad de resoluciones a realizar)</t>
  </si>
  <si>
    <t>Debe existir una métrica por cada uno de las técnicas y técnicos del despacho.
Este dato se obtiene del Escritorio Virtual.</t>
  </si>
  <si>
    <t>Cantidad de sentencias dictadas por juez o jueza</t>
  </si>
  <si>
    <t>Debe existir una métrica por cada uno de las juezas y jueces del despacho.
Este dato se obtiene del Libro en el que se consignen las sentencias.</t>
  </si>
  <si>
    <t>Porcentaje de rendimiento por Persona Juzgadora</t>
  </si>
  <si>
    <t>(Cantidad de sentencias dictadas / Cantidad de sentencias esperadas)</t>
  </si>
  <si>
    <t>Fecha</t>
  </si>
  <si>
    <t xml:space="preserve">Profesional </t>
  </si>
  <si>
    <t>Cambio</t>
  </si>
  <si>
    <t xml:space="preserve">Observación </t>
  </si>
  <si>
    <t>Diego Arias</t>
  </si>
  <si>
    <t>*Se corrije formato condicinal en cuanto a los colores en la hoja de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</si>
</sst>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yy"/>
    <numFmt numFmtId="165" formatCode="0.0%"/>
    <numFmt numFmtId="166" formatCode="0\ %"/>
    <numFmt numFmtId="167" formatCode="0.00\ %"/>
  </numFmts>
  <fonts count="29" x14ac:knownFonts="1">
    <font>
      <sz val="11"/>
      <color rgb="FF333333"/>
      <name val="Verdana"/>
      <family val="2"/>
      <charset val="1"/>
    </font>
    <font>
      <sz val="10"/>
      <name val="Verdana"/>
      <family val="2"/>
      <charset val="1"/>
    </font>
    <font>
      <b/>
      <sz val="14"/>
      <color rgb="FFDDDDDD"/>
      <name val="Verdana"/>
      <family val="2"/>
      <charset val="1"/>
    </font>
    <font>
      <sz val="14"/>
      <name val="Verdana"/>
      <family val="2"/>
      <charset val="1"/>
    </font>
    <font>
      <b/>
      <sz val="11"/>
      <name val="Book Antiqua"/>
      <family val="1"/>
      <charset val="1"/>
    </font>
    <font>
      <sz val="10"/>
      <color rgb="FFDDDDDD"/>
      <name val="Verdana"/>
      <family val="2"/>
      <charset val="1"/>
    </font>
    <font>
      <sz val="10"/>
      <color rgb="FF000000"/>
      <name val="Verdana"/>
      <family val="2"/>
      <charset val="1"/>
    </font>
    <font>
      <sz val="10"/>
      <color rgb="FF333333"/>
      <name val="Verdana"/>
      <family val="2"/>
      <charset val="1"/>
    </font>
    <font>
      <b/>
      <sz val="6"/>
      <color rgb="FF333333"/>
      <name val="Arial"/>
      <family val="2"/>
      <charset val="1"/>
    </font>
    <font>
      <sz val="10"/>
      <color rgb="FF333333"/>
      <name val="Arial"/>
      <family val="2"/>
      <charset val="1"/>
    </font>
    <font>
      <b/>
      <sz val="14"/>
      <color rgb="FF333333"/>
      <name val="Arial"/>
      <family val="2"/>
      <charset val="1"/>
    </font>
    <font>
      <b/>
      <sz val="10"/>
      <color rgb="FF333333"/>
      <name val="Arial"/>
      <family val="2"/>
      <charset val="1"/>
    </font>
    <font>
      <b/>
      <sz val="10"/>
      <color rgb="FF333333"/>
      <name val="Book Antiqua"/>
      <family val="1"/>
      <charset val="1"/>
    </font>
    <font>
      <b/>
      <sz val="10"/>
      <color rgb="FF800000"/>
      <name val="Arial"/>
      <family val="2"/>
      <charset val="1"/>
    </font>
    <font>
      <b/>
      <sz val="16"/>
      <color rgb="FF333333"/>
      <name val="Arial"/>
      <family val="2"/>
      <charset val="1"/>
    </font>
    <font>
      <b/>
      <sz val="18"/>
      <color rgb="FF339966"/>
      <name val="Arial"/>
      <family val="2"/>
      <charset val="1"/>
    </font>
    <font>
      <b/>
      <sz val="11"/>
      <color rgb="FF333333"/>
      <name val="Arial"/>
      <family val="2"/>
      <charset val="1"/>
    </font>
    <font>
      <b/>
      <sz val="8"/>
      <color rgb="FF333333"/>
      <name val="Arial"/>
      <family val="2"/>
      <charset val="1"/>
    </font>
    <font>
      <b/>
      <sz val="8"/>
      <color rgb="FFDDDDDD"/>
      <name val="Arial"/>
      <family val="2"/>
      <charset val="1"/>
    </font>
    <font>
      <b/>
      <sz val="11"/>
      <color rgb="FF333333"/>
      <name val="Book Antiqua"/>
      <family val="1"/>
      <charset val="1"/>
    </font>
    <font>
      <sz val="8"/>
      <color rgb="FF333333"/>
      <name val="Arial"/>
      <family val="2"/>
      <charset val="1"/>
    </font>
    <font>
      <sz val="8"/>
      <color rgb="FFFFFFFF"/>
      <name val="Arial"/>
      <family val="2"/>
      <charset val="1"/>
    </font>
    <font>
      <sz val="8"/>
      <name val="Arial"/>
      <family val="2"/>
      <charset val="1"/>
    </font>
    <font>
      <sz val="11"/>
      <color rgb="FF333333"/>
      <name val="Arial"/>
      <family val="2"/>
      <charset val="1"/>
    </font>
    <font>
      <i/>
      <sz val="8"/>
      <color rgb="FF333333"/>
      <name val="Arial"/>
      <family val="2"/>
      <charset val="1"/>
    </font>
    <font>
      <sz val="11"/>
      <color rgb="FF800000"/>
      <name val="Arial"/>
      <family val="2"/>
      <charset val="1"/>
    </font>
    <font>
      <sz val="11"/>
      <color rgb="FF000000"/>
      <name val="Verdana"/>
      <family val="2"/>
      <charset val="1"/>
    </font>
    <font>
      <b/>
      <sz val="11"/>
      <color rgb="FF000000"/>
      <name val="Calibri"/>
      <family val="2"/>
      <charset val="1"/>
    </font>
    <font>
      <sz val="11"/>
      <color rgb="FF333333"/>
      <name val="Verdana"/>
      <family val="2"/>
      <charset val="1"/>
    </font>
  </fonts>
  <fills count="27">
    <fill>
      <patternFill patternType="none"/>
    </fill>
    <fill>
      <patternFill patternType="gray125"/>
    </fill>
    <fill>
      <patternFill patternType="solid">
        <fgColor rgb="FF333F50"/>
        <bgColor rgb="FF333333"/>
      </patternFill>
    </fill>
    <fill>
      <patternFill patternType="solid">
        <fgColor rgb="FFDDDDDD"/>
        <bgColor rgb="FFD9D9D9"/>
      </patternFill>
    </fill>
    <fill>
      <patternFill patternType="solid">
        <fgColor rgb="FFB4C7E7"/>
        <bgColor rgb="FFC0C0C0"/>
      </patternFill>
    </fill>
    <fill>
      <patternFill patternType="solid">
        <fgColor rgb="FF2E75B6"/>
        <bgColor rgb="FF3366FF"/>
      </patternFill>
    </fill>
    <fill>
      <patternFill patternType="solid">
        <fgColor rgb="FFD9D9D9"/>
        <bgColor rgb="FFDDDDDD"/>
      </patternFill>
    </fill>
    <fill>
      <patternFill patternType="solid">
        <fgColor rgb="FFFFFFFF"/>
        <bgColor rgb="FFFFFFCC"/>
      </patternFill>
    </fill>
    <fill>
      <patternFill patternType="solid">
        <fgColor rgb="FFCC9999"/>
        <bgColor rgb="FFC0C0C0"/>
      </patternFill>
    </fill>
    <fill>
      <patternFill patternType="solid">
        <fgColor rgb="FF99CC00"/>
        <bgColor rgb="FFFFD320"/>
      </patternFill>
    </fill>
    <fill>
      <patternFill patternType="solid">
        <fgColor rgb="FFC0C0C0"/>
        <bgColor rgb="FFCCCCCC"/>
      </patternFill>
    </fill>
    <fill>
      <patternFill patternType="solid">
        <fgColor rgb="FF00CCFF"/>
        <bgColor rgb="FF00FFFF"/>
      </patternFill>
    </fill>
    <fill>
      <patternFill patternType="solid">
        <fgColor rgb="FFFFE699"/>
        <bgColor rgb="FFFFCC99"/>
      </patternFill>
    </fill>
    <fill>
      <patternFill patternType="solid">
        <fgColor rgb="FFCCCCCC"/>
        <bgColor rgb="FFC0C0C0"/>
      </patternFill>
    </fill>
    <fill>
      <patternFill patternType="solid">
        <fgColor rgb="FFFFCC99"/>
        <bgColor rgb="FFFFE699"/>
      </patternFill>
    </fill>
    <fill>
      <patternFill patternType="solid">
        <fgColor rgb="FF3366FF"/>
        <bgColor rgb="FF2E75B6"/>
      </patternFill>
    </fill>
    <fill>
      <patternFill patternType="solid">
        <fgColor rgb="FFFF0000"/>
        <bgColor rgb="FF993300"/>
      </patternFill>
    </fill>
    <fill>
      <patternFill patternType="solid">
        <fgColor rgb="FFFFD320"/>
        <bgColor rgb="FFFFFF00"/>
      </patternFill>
    </fill>
    <fill>
      <patternFill patternType="solid">
        <fgColor rgb="FF008000"/>
        <bgColor rgb="FF008080"/>
      </patternFill>
    </fill>
    <fill>
      <patternFill patternType="solid">
        <fgColor rgb="FFFF950E"/>
        <bgColor rgb="FFFF6600"/>
      </patternFill>
    </fill>
    <fill>
      <patternFill patternType="solid">
        <fgColor rgb="FFFFFF00"/>
        <bgColor rgb="FFFFFF00"/>
      </patternFill>
    </fill>
    <fill>
      <patternFill patternType="solid">
        <fgColor rgb="FFFF6600"/>
        <bgColor rgb="FFFF950E"/>
      </patternFill>
    </fill>
    <fill>
      <patternFill patternType="solid">
        <fgColor rgb="FF66CC99"/>
        <bgColor rgb="FF99CCFF"/>
      </patternFill>
    </fill>
    <fill>
      <patternFill patternType="solid">
        <fgColor rgb="FFCCFFCC"/>
        <bgColor rgb="FFFFFFCC"/>
      </patternFill>
    </fill>
    <fill>
      <patternFill patternType="solid">
        <fgColor rgb="FFFFFFCC"/>
        <bgColor rgb="FFFFFFFF"/>
      </patternFill>
    </fill>
    <fill>
      <patternFill patternType="solid">
        <fgColor rgb="FF99CCFF"/>
        <bgColor rgb="FFB4C7E7"/>
      </patternFill>
    </fill>
    <fill>
      <patternFill patternType="solid">
        <fgColor rgb="FFE6E6FF"/>
        <bgColor rgb="FFDDDDDD"/>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800000"/>
      </left>
      <right style="thin">
        <color rgb="FF800000"/>
      </right>
      <top/>
      <bottom style="thin">
        <color rgb="FF800000"/>
      </bottom>
      <diagonal/>
    </border>
    <border>
      <left style="thin">
        <color rgb="FF800000"/>
      </left>
      <right style="thin">
        <color rgb="FF800000"/>
      </right>
      <top style="thin">
        <color rgb="FF800000"/>
      </top>
      <bottom style="thin">
        <color rgb="FF800000"/>
      </bottom>
      <diagonal/>
    </border>
  </borders>
  <cellStyleXfs count="3">
    <xf numFmtId="0" fontId="0" fillId="0" borderId="0"/>
    <xf numFmtId="166" fontId="28" fillId="0" borderId="0"/>
    <xf numFmtId="0" fontId="1" fillId="0" borderId="0"/>
  </cellStyleXfs>
  <cellXfs count="172">
    <xf numFmtId="0" fontId="0" fillId="0" borderId="0" xfId="0"/>
    <xf numFmtId="3" fontId="11" fillId="3" borderId="2" xfId="0" applyNumberFormat="1"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12" fillId="10" borderId="2" xfId="0" applyFont="1" applyFill="1" applyBorder="1" applyAlignment="1" applyProtection="1">
      <alignment horizontal="center" vertical="center"/>
      <protection locked="0"/>
    </xf>
    <xf numFmtId="0" fontId="11" fillId="10" borderId="3" xfId="0" applyFont="1" applyFill="1" applyBorder="1" applyAlignment="1" applyProtection="1">
      <alignment horizontal="center"/>
      <protection locked="0"/>
    </xf>
    <xf numFmtId="0" fontId="0" fillId="9" borderId="2" xfId="0" applyFill="1" applyBorder="1" applyAlignment="1" applyProtection="1">
      <alignment horizontal="center"/>
      <protection locked="0"/>
    </xf>
    <xf numFmtId="0" fontId="11" fillId="9" borderId="2" xfId="0" applyFont="1" applyFill="1" applyBorder="1" applyAlignment="1" applyProtection="1">
      <alignment horizontal="center" vertical="center" wrapText="1"/>
      <protection locked="0"/>
    </xf>
    <xf numFmtId="0" fontId="10" fillId="9" borderId="2" xfId="0" applyFont="1" applyFill="1" applyBorder="1" applyAlignment="1" applyProtection="1">
      <alignment horizontal="center" vertical="center" wrapText="1"/>
      <protection locked="0"/>
    </xf>
    <xf numFmtId="0" fontId="1" fillId="8" borderId="0" xfId="2" applyFont="1" applyFill="1" applyBorder="1" applyAlignment="1" applyProtection="1">
      <alignment horizontal="center" vertical="center" wrapText="1"/>
      <protection locked="0"/>
    </xf>
    <xf numFmtId="0" fontId="0" fillId="0" borderId="2" xfId="2" applyFont="1" applyBorder="1" applyAlignment="1" applyProtection="1">
      <alignment horizontal="center" vertical="center" wrapText="1"/>
      <protection locked="0"/>
    </xf>
    <xf numFmtId="0" fontId="1" fillId="6" borderId="2" xfId="2" applyFill="1" applyBorder="1" applyAlignment="1" applyProtection="1">
      <alignment horizontal="center" vertical="center" wrapText="1"/>
      <protection locked="0"/>
    </xf>
    <xf numFmtId="0" fontId="3" fillId="0" borderId="0" xfId="2" applyFont="1" applyBorder="1" applyAlignment="1" applyProtection="1">
      <alignment horizontal="center" vertical="center" wrapText="1"/>
      <protection locked="0"/>
    </xf>
    <xf numFmtId="0" fontId="2" fillId="2" borderId="0" xfId="2" applyFont="1" applyFill="1" applyBorder="1" applyAlignment="1" applyProtection="1">
      <alignment horizontal="center" vertical="center" wrapText="1"/>
      <protection locked="0"/>
    </xf>
    <xf numFmtId="0" fontId="1" fillId="0" borderId="0" xfId="2" applyAlignment="1" applyProtection="1">
      <alignment wrapText="1"/>
      <protection locked="0"/>
    </xf>
    <xf numFmtId="0" fontId="1" fillId="0" borderId="0" xfId="2" applyAlignment="1" applyProtection="1">
      <alignment horizontal="center" wrapText="1"/>
      <protection locked="0"/>
    </xf>
    <xf numFmtId="0" fontId="1" fillId="0" borderId="0" xfId="2" applyAlignment="1" applyProtection="1">
      <alignment horizontal="center" vertical="center"/>
      <protection locked="0"/>
    </xf>
    <xf numFmtId="0" fontId="1" fillId="0" borderId="0" xfId="2" applyProtection="1">
      <protection locked="0"/>
    </xf>
    <xf numFmtId="0" fontId="1" fillId="3" borderId="0" xfId="2" applyFill="1" applyAlignment="1" applyProtection="1">
      <alignment wrapText="1"/>
      <protection locked="0"/>
    </xf>
    <xf numFmtId="0" fontId="1" fillId="3" borderId="0" xfId="2" applyFill="1" applyAlignment="1" applyProtection="1">
      <alignment horizontal="center" wrapText="1"/>
      <protection locked="0"/>
    </xf>
    <xf numFmtId="0" fontId="1" fillId="3" borderId="0" xfId="2" applyFill="1" applyAlignment="1" applyProtection="1">
      <alignment horizontal="center" vertical="center"/>
      <protection locked="0"/>
    </xf>
    <xf numFmtId="0" fontId="1" fillId="3" borderId="0" xfId="2" applyFill="1" applyProtection="1">
      <protection locked="0"/>
    </xf>
    <xf numFmtId="164" fontId="4" fillId="0" borderId="1" xfId="2" applyNumberFormat="1" applyFont="1" applyBorder="1" applyAlignment="1" applyProtection="1">
      <alignment horizontal="center" vertical="center" wrapText="1"/>
      <protection locked="0"/>
    </xf>
    <xf numFmtId="0" fontId="1" fillId="4" borderId="2" xfId="2" applyFont="1" applyFill="1" applyBorder="1" applyAlignment="1" applyProtection="1">
      <alignment vertical="center" wrapText="1"/>
      <protection locked="0"/>
    </xf>
    <xf numFmtId="0" fontId="1" fillId="4" borderId="2" xfId="2" applyFill="1" applyBorder="1" applyAlignment="1" applyProtection="1">
      <alignment horizontal="center" wrapText="1"/>
      <protection locked="0"/>
    </xf>
    <xf numFmtId="0" fontId="1" fillId="0" borderId="2" xfId="2" applyBorder="1" applyAlignment="1" applyProtection="1">
      <alignment horizontal="center" vertical="center"/>
      <protection locked="0"/>
    </xf>
    <xf numFmtId="0" fontId="5" fillId="5" borderId="2" xfId="2" applyFont="1" applyFill="1" applyBorder="1" applyAlignment="1" applyProtection="1">
      <alignment wrapText="1"/>
      <protection locked="0"/>
    </xf>
    <xf numFmtId="0" fontId="5" fillId="5" borderId="2" xfId="2" applyFont="1" applyFill="1" applyBorder="1" applyAlignment="1" applyProtection="1">
      <alignment horizontal="center" wrapText="1"/>
      <protection locked="0"/>
    </xf>
    <xf numFmtId="0" fontId="1" fillId="5" borderId="2" xfId="2" applyFill="1" applyBorder="1" applyAlignment="1" applyProtection="1">
      <alignment horizontal="center" vertical="center"/>
      <protection locked="0"/>
    </xf>
    <xf numFmtId="0" fontId="1" fillId="0" borderId="2" xfId="2" applyFont="1" applyBorder="1" applyAlignment="1" applyProtection="1">
      <alignment wrapText="1"/>
      <protection locked="0"/>
    </xf>
    <xf numFmtId="0" fontId="6" fillId="7" borderId="2" xfId="2" applyFont="1" applyFill="1" applyBorder="1" applyAlignment="1" applyProtection="1">
      <alignment horizontal="center" vertical="center"/>
      <protection locked="0"/>
    </xf>
    <xf numFmtId="0" fontId="7" fillId="7" borderId="2" xfId="2" applyFont="1" applyFill="1" applyBorder="1" applyAlignment="1" applyProtection="1">
      <alignment horizontal="center" vertical="center"/>
      <protection locked="0"/>
    </xf>
    <xf numFmtId="0" fontId="5" fillId="5" borderId="2" xfId="2" applyFont="1" applyFill="1" applyBorder="1" applyAlignment="1" applyProtection="1">
      <alignment vertical="center" wrapText="1"/>
      <protection locked="0"/>
    </xf>
    <xf numFmtId="0" fontId="1" fillId="6" borderId="2" xfId="2" applyFill="1" applyBorder="1" applyAlignment="1" applyProtection="1">
      <alignment horizontal="center" vertical="center"/>
    </xf>
    <xf numFmtId="0" fontId="1" fillId="6" borderId="2" xfId="2" applyFill="1" applyBorder="1" applyAlignment="1" applyProtection="1">
      <alignment horizontal="center" vertical="center"/>
      <protection locked="0"/>
    </xf>
    <xf numFmtId="0" fontId="5" fillId="5" borderId="2" xfId="2" applyFont="1" applyFill="1" applyBorder="1" applyAlignment="1" applyProtection="1">
      <alignment horizontal="center" vertical="center" wrapText="1"/>
      <protection locked="0"/>
    </xf>
    <xf numFmtId="0" fontId="1" fillId="0" borderId="2" xfId="2" applyBorder="1" applyAlignment="1" applyProtection="1">
      <alignment horizontal="center" wrapText="1"/>
      <protection locked="0"/>
    </xf>
    <xf numFmtId="0" fontId="1" fillId="7" borderId="2" xfId="2" applyFill="1" applyBorder="1" applyAlignment="1" applyProtection="1">
      <alignment horizontal="center" wrapText="1"/>
      <protection locked="0"/>
    </xf>
    <xf numFmtId="0" fontId="0" fillId="0" borderId="2" xfId="2" applyFont="1" applyBorder="1" applyAlignment="1" applyProtection="1">
      <alignment wrapText="1"/>
      <protection locked="0"/>
    </xf>
    <xf numFmtId="0" fontId="1" fillId="0" borderId="2" xfId="2" applyBorder="1" applyAlignment="1" applyProtection="1">
      <alignment horizontal="center"/>
      <protection locked="0"/>
    </xf>
    <xf numFmtId="0" fontId="0" fillId="0" borderId="0" xfId="0" applyProtection="1">
      <protection locked="0"/>
    </xf>
    <xf numFmtId="0" fontId="8" fillId="3" borderId="0" xfId="0" applyFont="1" applyFill="1" applyBorder="1" applyAlignment="1" applyProtection="1">
      <protection locked="0"/>
    </xf>
    <xf numFmtId="0" fontId="9" fillId="3" borderId="0" xfId="0" applyFont="1" applyFill="1" applyBorder="1" applyAlignment="1" applyProtection="1">
      <protection locked="0"/>
    </xf>
    <xf numFmtId="0" fontId="12" fillId="10" borderId="4" xfId="0" applyFont="1" applyFill="1" applyBorder="1" applyAlignment="1" applyProtection="1">
      <alignment vertical="center"/>
      <protection locked="0"/>
    </xf>
    <xf numFmtId="0" fontId="11" fillId="9" borderId="2" xfId="0" applyFont="1" applyFill="1" applyBorder="1" applyAlignment="1" applyProtection="1">
      <alignment horizontal="center" vertical="center"/>
      <protection locked="0"/>
    </xf>
    <xf numFmtId="164" fontId="11" fillId="9" borderId="2" xfId="0" applyNumberFormat="1" applyFont="1" applyFill="1" applyBorder="1" applyAlignment="1" applyProtection="1">
      <alignment horizontal="center" vertical="center" wrapText="1"/>
      <protection locked="0"/>
    </xf>
    <xf numFmtId="164" fontId="11" fillId="9" borderId="3" xfId="0" applyNumberFormat="1" applyFont="1" applyFill="1" applyBorder="1" applyAlignment="1" applyProtection="1">
      <alignment horizontal="center" vertical="center" wrapText="1"/>
      <protection locked="0"/>
    </xf>
    <xf numFmtId="1" fontId="11" fillId="11" borderId="2" xfId="0" applyNumberFormat="1"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1" fontId="11" fillId="0" borderId="2" xfId="0" applyNumberFormat="1" applyFont="1" applyBorder="1" applyAlignment="1" applyProtection="1">
      <alignment horizontal="center" vertical="center" wrapText="1"/>
      <protection locked="0"/>
    </xf>
    <xf numFmtId="3" fontId="11" fillId="3" borderId="2" xfId="0" applyNumberFormat="1" applyFont="1" applyFill="1" applyBorder="1" applyAlignment="1" applyProtection="1">
      <alignment horizontal="center" vertical="center" wrapText="1"/>
      <protection locked="0"/>
    </xf>
    <xf numFmtId="14" fontId="11" fillId="0" borderId="2" xfId="0" applyNumberFormat="1" applyFont="1" applyBorder="1" applyAlignment="1" applyProtection="1">
      <alignment horizontal="center" vertical="center"/>
      <protection locked="0"/>
    </xf>
    <xf numFmtId="0" fontId="11" fillId="12" borderId="2" xfId="0" applyFont="1" applyFill="1" applyBorder="1" applyAlignment="1" applyProtection="1">
      <alignment horizontal="center" vertical="center"/>
      <protection locked="0"/>
    </xf>
    <xf numFmtId="3" fontId="11" fillId="12" borderId="2" xfId="0" applyNumberFormat="1" applyFont="1" applyFill="1" applyBorder="1" applyAlignment="1" applyProtection="1">
      <alignment horizontal="center" vertical="center" wrapText="1"/>
      <protection locked="0"/>
    </xf>
    <xf numFmtId="14" fontId="11" fillId="12" borderId="2" xfId="0" applyNumberFormat="1" applyFont="1" applyFill="1" applyBorder="1" applyAlignment="1" applyProtection="1">
      <alignment horizontal="center" vertical="center"/>
      <protection locked="0"/>
    </xf>
    <xf numFmtId="0" fontId="0" fillId="12" borderId="0" xfId="0" applyFill="1" applyProtection="1">
      <protection locked="0"/>
    </xf>
    <xf numFmtId="3" fontId="11" fillId="13" borderId="2" xfId="0" applyNumberFormat="1" applyFont="1" applyFill="1" applyBorder="1" applyAlignment="1" applyProtection="1">
      <alignment horizontal="center" vertical="center" wrapText="1"/>
    </xf>
    <xf numFmtId="1" fontId="11" fillId="13" borderId="2" xfId="0" applyNumberFormat="1" applyFont="1" applyFill="1" applyBorder="1" applyAlignment="1" applyProtection="1">
      <alignment horizontal="center" vertical="center" wrapText="1"/>
    </xf>
    <xf numFmtId="1" fontId="11" fillId="10" borderId="2" xfId="0" applyNumberFormat="1" applyFont="1" applyFill="1" applyBorder="1" applyAlignment="1" applyProtection="1">
      <alignment horizontal="center" vertical="center" wrapText="1"/>
    </xf>
    <xf numFmtId="1" fontId="11" fillId="3" borderId="2" xfId="0" applyNumberFormat="1" applyFont="1" applyFill="1" applyBorder="1" applyAlignment="1" applyProtection="1">
      <alignment horizontal="center" vertical="center" wrapText="1"/>
    </xf>
    <xf numFmtId="1" fontId="11" fillId="0" borderId="2" xfId="0" applyNumberFormat="1" applyFont="1" applyBorder="1" applyAlignment="1" applyProtection="1">
      <alignment horizontal="center" vertical="center"/>
      <protection locked="0"/>
    </xf>
    <xf numFmtId="3" fontId="11" fillId="14" borderId="2" xfId="0" applyNumberFormat="1" applyFont="1" applyFill="1" applyBorder="1" applyAlignment="1" applyProtection="1">
      <alignment horizontal="center" vertical="center" wrapText="1"/>
      <protection locked="0"/>
    </xf>
    <xf numFmtId="14" fontId="11" fillId="14" borderId="2" xfId="0" applyNumberFormat="1" applyFont="1" applyFill="1" applyBorder="1" applyAlignment="1" applyProtection="1">
      <alignment horizontal="center" vertical="center"/>
      <protection locked="0"/>
    </xf>
    <xf numFmtId="1" fontId="13" fillId="0" borderId="2" xfId="2" applyNumberFormat="1" applyFont="1" applyBorder="1" applyAlignment="1" applyProtection="1">
      <alignment horizontal="center" vertical="center"/>
      <protection locked="0"/>
    </xf>
    <xf numFmtId="3" fontId="11" fillId="3" borderId="2" xfId="0" applyNumberFormat="1" applyFont="1" applyFill="1" applyBorder="1" applyAlignment="1" applyProtection="1">
      <alignment horizontal="center" vertical="center" wrapText="1"/>
    </xf>
    <xf numFmtId="1" fontId="11" fillId="3" borderId="2" xfId="0" applyNumberFormat="1" applyFont="1" applyFill="1" applyBorder="1" applyAlignment="1" applyProtection="1">
      <alignment horizontal="center" vertical="center"/>
    </xf>
    <xf numFmtId="3" fontId="11" fillId="3" borderId="5" xfId="0" applyNumberFormat="1" applyFont="1" applyFill="1" applyBorder="1" applyAlignment="1" applyProtection="1">
      <alignment horizontal="center" vertical="center" wrapText="1"/>
      <protection locked="0"/>
    </xf>
    <xf numFmtId="0" fontId="0" fillId="0" borderId="0" xfId="0" applyAlignment="1">
      <alignment horizontal="center" vertical="center" wrapText="1"/>
    </xf>
    <xf numFmtId="0" fontId="9" fillId="3" borderId="0" xfId="0" applyFont="1" applyFill="1" applyBorder="1" applyAlignment="1" applyProtection="1"/>
    <xf numFmtId="0" fontId="12" fillId="10" borderId="4" xfId="0" applyFont="1" applyFill="1" applyBorder="1" applyAlignment="1">
      <alignment vertical="center"/>
    </xf>
    <xf numFmtId="0" fontId="12" fillId="10" borderId="8" xfId="0" applyFont="1" applyFill="1" applyBorder="1" applyAlignment="1">
      <alignment vertical="center"/>
    </xf>
    <xf numFmtId="0" fontId="17" fillId="10" borderId="1" xfId="0" applyFont="1" applyFill="1" applyBorder="1" applyAlignment="1" applyProtection="1">
      <alignment horizontal="center" vertical="center" wrapText="1"/>
    </xf>
    <xf numFmtId="0" fontId="17" fillId="10" borderId="1" xfId="0" applyFont="1" applyFill="1" applyBorder="1" applyAlignment="1" applyProtection="1">
      <alignment horizontal="center" vertical="center"/>
    </xf>
    <xf numFmtId="164" fontId="19" fillId="0" borderId="2" xfId="0" applyNumberFormat="1" applyFont="1" applyBorder="1" applyAlignment="1">
      <alignment horizontal="center" vertical="center" wrapText="1"/>
    </xf>
    <xf numFmtId="3" fontId="17" fillId="19" borderId="2" xfId="0" applyNumberFormat="1" applyFont="1" applyFill="1" applyBorder="1" applyAlignment="1" applyProtection="1">
      <alignment horizontal="center" vertical="center" wrapText="1"/>
    </xf>
    <xf numFmtId="0" fontId="20" fillId="19" borderId="2" xfId="0" applyFont="1" applyFill="1" applyBorder="1" applyAlignment="1" applyProtection="1">
      <alignment vertical="center" wrapText="1"/>
    </xf>
    <xf numFmtId="4" fontId="20" fillId="19" borderId="2" xfId="0" applyNumberFormat="1" applyFont="1" applyFill="1" applyBorder="1" applyAlignment="1" applyProtection="1">
      <alignment horizontal="left" vertical="center" wrapText="1"/>
    </xf>
    <xf numFmtId="4" fontId="20" fillId="19" borderId="2" xfId="0" applyNumberFormat="1" applyFont="1" applyFill="1" applyBorder="1" applyAlignment="1" applyProtection="1">
      <alignment horizontal="center" vertical="center" wrapText="1"/>
    </xf>
    <xf numFmtId="0" fontId="20" fillId="19" borderId="2" xfId="0" applyFont="1" applyFill="1" applyBorder="1" applyAlignment="1" applyProtection="1">
      <alignment horizontal="center" vertical="center" wrapText="1"/>
    </xf>
    <xf numFmtId="165" fontId="20" fillId="19" borderId="2" xfId="0" applyNumberFormat="1" applyFont="1" applyFill="1" applyBorder="1" applyAlignment="1" applyProtection="1">
      <alignment horizontal="left" vertical="center" wrapText="1"/>
    </xf>
    <xf numFmtId="1" fontId="21" fillId="16" borderId="1" xfId="0" applyNumberFormat="1" applyFont="1" applyFill="1" applyBorder="1" applyAlignment="1">
      <alignment horizontal="center" vertical="center" wrapText="1"/>
    </xf>
    <xf numFmtId="1" fontId="22" fillId="20" borderId="1" xfId="0" applyNumberFormat="1" applyFont="1" applyFill="1" applyBorder="1" applyAlignment="1">
      <alignment horizontal="center" vertical="center" wrapText="1"/>
    </xf>
    <xf numFmtId="1" fontId="22" fillId="20" borderId="2" xfId="0" applyNumberFormat="1" applyFont="1" applyFill="1" applyBorder="1" applyAlignment="1">
      <alignment horizontal="center" vertical="center" wrapText="1"/>
    </xf>
    <xf numFmtId="1" fontId="22" fillId="18" borderId="1" xfId="0" applyNumberFormat="1" applyFont="1" applyFill="1" applyBorder="1" applyAlignment="1">
      <alignment horizontal="center" vertical="center" wrapText="1"/>
    </xf>
    <xf numFmtId="0" fontId="23" fillId="9" borderId="2" xfId="0" applyFont="1" applyFill="1" applyBorder="1" applyAlignment="1">
      <alignment horizontal="center" vertical="center"/>
    </xf>
    <xf numFmtId="0" fontId="24" fillId="14" borderId="2" xfId="0" applyFont="1" applyFill="1" applyBorder="1" applyAlignment="1" applyProtection="1">
      <alignment horizontal="right" vertical="center" wrapText="1"/>
    </xf>
    <xf numFmtId="4" fontId="20" fillId="14" borderId="2" xfId="0" applyNumberFormat="1" applyFont="1" applyFill="1" applyBorder="1" applyAlignment="1" applyProtection="1">
      <alignment horizontal="left" vertical="center" wrapText="1"/>
    </xf>
    <xf numFmtId="4" fontId="20" fillId="14" borderId="2" xfId="0" applyNumberFormat="1" applyFont="1" applyFill="1" applyBorder="1" applyAlignment="1" applyProtection="1">
      <alignment horizontal="center" vertical="center" wrapText="1"/>
    </xf>
    <xf numFmtId="0" fontId="20" fillId="14" borderId="2" xfId="0" applyFont="1" applyFill="1" applyBorder="1" applyAlignment="1" applyProtection="1">
      <alignment horizontal="center" vertical="center" wrapText="1"/>
    </xf>
    <xf numFmtId="165" fontId="20" fillId="14" borderId="9" xfId="0" applyNumberFormat="1" applyFont="1" applyFill="1" applyBorder="1" applyAlignment="1" applyProtection="1">
      <alignment horizontal="left" vertical="center" wrapText="1"/>
    </xf>
    <xf numFmtId="1" fontId="23" fillId="0" borderId="2" xfId="0" applyNumberFormat="1" applyFont="1" applyBorder="1" applyAlignment="1" applyProtection="1">
      <alignment horizontal="center" vertical="center" wrapText="1"/>
    </xf>
    <xf numFmtId="1" fontId="23" fillId="0" borderId="2" xfId="0" applyNumberFormat="1" applyFont="1" applyBorder="1" applyAlignment="1">
      <alignment horizontal="center" vertical="center" wrapText="1"/>
    </xf>
    <xf numFmtId="1" fontId="21" fillId="16" borderId="2" xfId="0" applyNumberFormat="1" applyFont="1" applyFill="1" applyBorder="1" applyAlignment="1">
      <alignment horizontal="center" vertical="center" wrapText="1"/>
    </xf>
    <xf numFmtId="1" fontId="22" fillId="20" borderId="9" xfId="0" applyNumberFormat="1" applyFont="1" applyFill="1" applyBorder="1" applyAlignment="1">
      <alignment horizontal="center" vertical="center" wrapText="1"/>
    </xf>
    <xf numFmtId="1" fontId="22" fillId="18" borderId="9" xfId="0" applyNumberFormat="1" applyFont="1" applyFill="1" applyBorder="1" applyAlignment="1">
      <alignment horizontal="center" vertical="center" wrapText="1"/>
    </xf>
    <xf numFmtId="0" fontId="23" fillId="21" borderId="2" xfId="0" applyFont="1" applyFill="1" applyBorder="1" applyAlignment="1">
      <alignment horizontal="center" vertical="center"/>
    </xf>
    <xf numFmtId="165" fontId="20" fillId="14" borderId="2" xfId="0" applyNumberFormat="1" applyFont="1" applyFill="1" applyBorder="1" applyAlignment="1" applyProtection="1">
      <alignment horizontal="left" vertical="center" wrapText="1"/>
    </xf>
    <xf numFmtId="1" fontId="23" fillId="0" borderId="2" xfId="0" applyNumberFormat="1" applyFont="1" applyBorder="1" applyAlignment="1" applyProtection="1">
      <alignment horizontal="center" vertical="center"/>
    </xf>
    <xf numFmtId="0" fontId="21" fillId="16" borderId="2" xfId="0" applyFont="1" applyFill="1" applyBorder="1" applyAlignment="1" applyProtection="1">
      <alignment horizontal="center" vertical="center" wrapText="1"/>
    </xf>
    <xf numFmtId="166" fontId="21" fillId="16" borderId="2" xfId="0" applyNumberFormat="1" applyFont="1" applyFill="1" applyBorder="1" applyAlignment="1" applyProtection="1">
      <alignment horizontal="center" vertical="center" wrapText="1"/>
    </xf>
    <xf numFmtId="166" fontId="22" fillId="20" borderId="2" xfId="0" applyNumberFormat="1" applyFont="1" applyFill="1" applyBorder="1" applyAlignment="1" applyProtection="1">
      <alignment horizontal="center" vertical="center" wrapText="1"/>
    </xf>
    <xf numFmtId="0" fontId="22" fillId="20" borderId="9" xfId="0" applyFont="1" applyFill="1" applyBorder="1" applyAlignment="1" applyProtection="1">
      <alignment horizontal="center" vertical="center" wrapText="1"/>
    </xf>
    <xf numFmtId="166" fontId="22" fillId="20" borderId="9" xfId="0" applyNumberFormat="1" applyFont="1" applyFill="1" applyBorder="1" applyAlignment="1" applyProtection="1">
      <alignment horizontal="center" vertical="center" wrapText="1"/>
    </xf>
    <xf numFmtId="0" fontId="22" fillId="18" borderId="9" xfId="0" applyFont="1" applyFill="1" applyBorder="1" applyAlignment="1" applyProtection="1">
      <alignment horizontal="center" vertical="center" wrapText="1"/>
    </xf>
    <xf numFmtId="166" fontId="22" fillId="18" borderId="9" xfId="0" applyNumberFormat="1" applyFont="1" applyFill="1" applyBorder="1" applyAlignment="1" applyProtection="1">
      <alignment horizontal="center" vertical="center" wrapText="1"/>
    </xf>
    <xf numFmtId="167" fontId="23" fillId="9" borderId="2" xfId="0" applyNumberFormat="1" applyFont="1" applyFill="1" applyBorder="1" applyAlignment="1" applyProtection="1">
      <alignment horizontal="center" vertical="center"/>
    </xf>
    <xf numFmtId="3" fontId="17" fillId="22" borderId="2" xfId="0" applyNumberFormat="1" applyFont="1" applyFill="1" applyBorder="1" applyAlignment="1" applyProtection="1">
      <alignment horizontal="center" vertical="center" wrapText="1"/>
    </xf>
    <xf numFmtId="0" fontId="20" fillId="22" borderId="2" xfId="0" applyFont="1" applyFill="1" applyBorder="1" applyAlignment="1" applyProtection="1">
      <alignment horizontal="left" vertical="center" wrapText="1"/>
    </xf>
    <xf numFmtId="4" fontId="20" fillId="22" borderId="2" xfId="0" applyNumberFormat="1" applyFont="1" applyFill="1" applyBorder="1" applyAlignment="1" applyProtection="1">
      <alignment horizontal="center" vertical="center" wrapText="1"/>
    </xf>
    <xf numFmtId="0" fontId="20" fillId="22" borderId="2" xfId="0" applyFont="1" applyFill="1" applyBorder="1" applyAlignment="1" applyProtection="1">
      <alignment horizontal="center" vertical="center" wrapText="1"/>
    </xf>
    <xf numFmtId="165" fontId="20" fillId="22" borderId="2" xfId="0" applyNumberFormat="1" applyFont="1" applyFill="1" applyBorder="1" applyAlignment="1" applyProtection="1">
      <alignment horizontal="left" vertical="center" wrapText="1"/>
    </xf>
    <xf numFmtId="1" fontId="21" fillId="16" borderId="2" xfId="0" applyNumberFormat="1" applyFont="1" applyFill="1" applyBorder="1" applyAlignment="1" applyProtection="1">
      <alignment horizontal="center" vertical="center" wrapText="1"/>
    </xf>
    <xf numFmtId="1" fontId="22" fillId="20" borderId="2" xfId="0" applyNumberFormat="1" applyFont="1" applyFill="1" applyBorder="1" applyAlignment="1" applyProtection="1">
      <alignment horizontal="center" vertical="center" wrapText="1"/>
    </xf>
    <xf numFmtId="1" fontId="22" fillId="20" borderId="9" xfId="0" applyNumberFormat="1" applyFont="1" applyFill="1" applyBorder="1" applyAlignment="1" applyProtection="1">
      <alignment horizontal="center" vertical="center" wrapText="1"/>
    </xf>
    <xf numFmtId="1" fontId="22" fillId="18" borderId="9" xfId="0" applyNumberFormat="1" applyFont="1" applyFill="1" applyBorder="1" applyAlignment="1" applyProtection="1">
      <alignment horizontal="center" vertical="center" wrapText="1"/>
    </xf>
    <xf numFmtId="0" fontId="23" fillId="21" borderId="2" xfId="0" applyFont="1" applyFill="1" applyBorder="1" applyAlignment="1" applyProtection="1">
      <alignment horizontal="center" vertical="center"/>
    </xf>
    <xf numFmtId="3" fontId="17" fillId="23" borderId="2" xfId="0" applyNumberFormat="1" applyFont="1" applyFill="1" applyBorder="1" applyAlignment="1" applyProtection="1">
      <alignment horizontal="center" vertical="center" wrapText="1"/>
    </xf>
    <xf numFmtId="4" fontId="24" fillId="23" borderId="2" xfId="0" applyNumberFormat="1" applyFont="1" applyFill="1" applyBorder="1" applyAlignment="1" applyProtection="1">
      <alignment horizontal="right" vertical="center" wrapText="1"/>
    </xf>
    <xf numFmtId="4" fontId="20" fillId="23" borderId="2" xfId="0" applyNumberFormat="1" applyFont="1" applyFill="1" applyBorder="1" applyAlignment="1" applyProtection="1">
      <alignment horizontal="left" vertical="center" wrapText="1"/>
    </xf>
    <xf numFmtId="4" fontId="20" fillId="23" borderId="2" xfId="0" applyNumberFormat="1" applyFont="1" applyFill="1" applyBorder="1" applyAlignment="1" applyProtection="1">
      <alignment horizontal="center" vertical="center" wrapText="1"/>
    </xf>
    <xf numFmtId="0" fontId="20" fillId="23" borderId="2" xfId="0" applyFont="1" applyFill="1" applyBorder="1" applyAlignment="1" applyProtection="1">
      <alignment horizontal="center" vertical="center" wrapText="1"/>
    </xf>
    <xf numFmtId="165" fontId="20" fillId="23" borderId="2" xfId="0" applyNumberFormat="1" applyFont="1" applyFill="1" applyBorder="1" applyAlignment="1" applyProtection="1">
      <alignment horizontal="left" vertical="center" wrapText="1"/>
    </xf>
    <xf numFmtId="0" fontId="23" fillId="3" borderId="2" xfId="0" applyFont="1" applyFill="1" applyBorder="1" applyAlignment="1" applyProtection="1">
      <alignment horizontal="center" vertical="center"/>
    </xf>
    <xf numFmtId="1" fontId="20" fillId="20" borderId="2" xfId="0" applyNumberFormat="1" applyFont="1" applyFill="1" applyBorder="1" applyAlignment="1" applyProtection="1">
      <alignment horizontal="center" vertical="center" wrapText="1"/>
    </xf>
    <xf numFmtId="1" fontId="20" fillId="20" borderId="9" xfId="0" applyNumberFormat="1" applyFont="1" applyFill="1" applyBorder="1" applyAlignment="1" applyProtection="1">
      <alignment horizontal="center" vertical="center" wrapText="1"/>
    </xf>
    <xf numFmtId="1" fontId="20" fillId="18" borderId="9" xfId="0" applyNumberFormat="1" applyFont="1" applyFill="1" applyBorder="1" applyAlignment="1" applyProtection="1">
      <alignment horizontal="center" vertical="center" wrapText="1"/>
    </xf>
    <xf numFmtId="0" fontId="23" fillId="0" borderId="2" xfId="0" applyFont="1" applyBorder="1" applyAlignment="1" applyProtection="1">
      <alignment horizontal="center" vertical="center"/>
    </xf>
    <xf numFmtId="3" fontId="17" fillId="24" borderId="2" xfId="0" applyNumberFormat="1" applyFont="1" applyFill="1" applyBorder="1" applyAlignment="1" applyProtection="1">
      <alignment horizontal="center" vertical="center" wrapText="1"/>
    </xf>
    <xf numFmtId="0" fontId="20" fillId="24" borderId="2" xfId="0" applyFont="1" applyFill="1" applyBorder="1" applyAlignment="1" applyProtection="1">
      <alignment horizontal="right" vertical="center" wrapText="1"/>
    </xf>
    <xf numFmtId="0" fontId="20" fillId="24" borderId="2" xfId="0" applyFont="1" applyFill="1" applyBorder="1" applyAlignment="1" applyProtection="1">
      <alignment horizontal="left" vertical="center" wrapText="1"/>
    </xf>
    <xf numFmtId="4" fontId="20" fillId="24" borderId="2" xfId="0" applyNumberFormat="1" applyFont="1" applyFill="1" applyBorder="1" applyAlignment="1" applyProtection="1">
      <alignment horizontal="center" vertical="center" wrapText="1"/>
    </xf>
    <xf numFmtId="0" fontId="20" fillId="24" borderId="2" xfId="0" applyFont="1" applyFill="1" applyBorder="1" applyAlignment="1" applyProtection="1">
      <alignment horizontal="center" vertical="center" wrapText="1"/>
    </xf>
    <xf numFmtId="165" fontId="20" fillId="24" borderId="2" xfId="0" applyNumberFormat="1" applyFont="1" applyFill="1" applyBorder="1" applyAlignment="1" applyProtection="1">
      <alignment horizontal="left" vertical="center" wrapText="1"/>
    </xf>
    <xf numFmtId="3" fontId="17" fillId="25" borderId="2" xfId="0" applyNumberFormat="1" applyFont="1" applyFill="1" applyBorder="1" applyAlignment="1" applyProtection="1">
      <alignment horizontal="center" vertical="center" wrapText="1"/>
    </xf>
    <xf numFmtId="0" fontId="20" fillId="25" borderId="2" xfId="0" applyFont="1" applyFill="1" applyBorder="1" applyAlignment="1" applyProtection="1">
      <alignment vertical="center" wrapText="1"/>
    </xf>
    <xf numFmtId="4" fontId="20" fillId="25" borderId="2" xfId="0" applyNumberFormat="1" applyFont="1" applyFill="1" applyBorder="1" applyAlignment="1" applyProtection="1">
      <alignment horizontal="left" vertical="center" wrapText="1"/>
    </xf>
    <xf numFmtId="4" fontId="20" fillId="25" borderId="2" xfId="0" applyNumberFormat="1" applyFont="1" applyFill="1" applyBorder="1" applyAlignment="1" applyProtection="1">
      <alignment horizontal="center" vertical="center" wrapText="1"/>
    </xf>
    <xf numFmtId="0" fontId="20" fillId="25" borderId="2" xfId="0" applyFont="1" applyFill="1" applyBorder="1" applyAlignment="1" applyProtection="1">
      <alignment horizontal="center" vertical="center" wrapText="1"/>
    </xf>
    <xf numFmtId="165" fontId="20" fillId="25" borderId="2" xfId="0" applyNumberFormat="1" applyFont="1" applyFill="1" applyBorder="1" applyAlignment="1" applyProtection="1">
      <alignment horizontal="left" vertical="center" wrapText="1"/>
    </xf>
    <xf numFmtId="1" fontId="25" fillId="21" borderId="11" xfId="0" applyNumberFormat="1" applyFont="1" applyFill="1" applyBorder="1" applyAlignment="1" applyProtection="1">
      <alignment horizontal="center" vertical="center"/>
    </xf>
    <xf numFmtId="0" fontId="8" fillId="26" borderId="2" xfId="0" applyFont="1" applyFill="1" applyBorder="1" applyAlignment="1" applyProtection="1"/>
    <xf numFmtId="0" fontId="24" fillId="26" borderId="2" xfId="0" applyFont="1" applyFill="1" applyBorder="1" applyAlignment="1" applyProtection="1">
      <alignment horizontal="right" vertical="center" wrapText="1"/>
    </xf>
    <xf numFmtId="4" fontId="20" fillId="26" borderId="2" xfId="0" applyNumberFormat="1" applyFont="1" applyFill="1" applyBorder="1" applyAlignment="1" applyProtection="1">
      <alignment horizontal="left" vertical="center" wrapText="1"/>
    </xf>
    <xf numFmtId="4" fontId="20" fillId="26" borderId="2" xfId="0" applyNumberFormat="1" applyFont="1" applyFill="1" applyBorder="1" applyAlignment="1" applyProtection="1">
      <alignment horizontal="center" vertical="center" wrapText="1"/>
    </xf>
    <xf numFmtId="0" fontId="20" fillId="26" borderId="2" xfId="0" applyFont="1" applyFill="1" applyBorder="1" applyAlignment="1" applyProtection="1">
      <alignment horizontal="center" vertical="center" wrapText="1"/>
    </xf>
    <xf numFmtId="165" fontId="20" fillId="26" borderId="2" xfId="0" applyNumberFormat="1" applyFont="1" applyFill="1" applyBorder="1" applyAlignment="1" applyProtection="1">
      <alignment horizontal="left" vertical="center" wrapText="1"/>
    </xf>
    <xf numFmtId="1" fontId="25" fillId="0" borderId="12" xfId="0" applyNumberFormat="1" applyFont="1" applyBorder="1" applyAlignment="1" applyProtection="1">
      <alignment horizontal="center" vertical="center"/>
    </xf>
    <xf numFmtId="0" fontId="20" fillId="25" borderId="2" xfId="0" applyFont="1" applyFill="1" applyBorder="1" applyAlignment="1" applyProtection="1">
      <alignment horizontal="left" vertical="center" wrapText="1"/>
    </xf>
    <xf numFmtId="167" fontId="23" fillId="0" borderId="2" xfId="0" applyNumberFormat="1" applyFont="1" applyBorder="1" applyAlignment="1" applyProtection="1">
      <alignment horizontal="center" vertical="center"/>
    </xf>
    <xf numFmtId="1" fontId="23" fillId="21" borderId="2" xfId="0" applyNumberFormat="1" applyFont="1" applyFill="1" applyBorder="1" applyAlignment="1" applyProtection="1">
      <alignment horizontal="center" vertical="center"/>
    </xf>
    <xf numFmtId="166" fontId="23" fillId="0" borderId="2" xfId="1" applyFont="1" applyBorder="1" applyAlignment="1" applyProtection="1">
      <alignment horizontal="center" vertical="center"/>
    </xf>
    <xf numFmtId="166" fontId="23" fillId="0" borderId="2" xfId="1" applyFont="1" applyBorder="1" applyAlignment="1" applyProtection="1">
      <alignment horizontal="center" vertical="center"/>
    </xf>
    <xf numFmtId="0" fontId="26" fillId="7" borderId="0" xfId="0" applyFont="1" applyFill="1"/>
    <xf numFmtId="0" fontId="27" fillId="14" borderId="2" xfId="0" applyFont="1" applyFill="1" applyBorder="1" applyAlignment="1">
      <alignment horizontal="center"/>
    </xf>
    <xf numFmtId="14" fontId="0" fillId="7" borderId="2" xfId="0" applyNumberFormat="1" applyFill="1" applyBorder="1" applyAlignment="1">
      <alignment horizontal="center" vertical="center" wrapText="1"/>
    </xf>
    <xf numFmtId="0" fontId="0" fillId="7" borderId="2" xfId="0" applyFont="1" applyFill="1" applyBorder="1" applyAlignment="1">
      <alignment horizontal="center" vertical="center" wrapText="1"/>
    </xf>
    <xf numFmtId="0" fontId="0" fillId="7" borderId="2" xfId="0" applyFont="1" applyFill="1" applyBorder="1" applyAlignment="1">
      <alignment horizontal="left" vertical="center" wrapText="1"/>
    </xf>
    <xf numFmtId="3" fontId="11" fillId="3" borderId="1" xfId="0" applyNumberFormat="1" applyFont="1" applyFill="1" applyBorder="1" applyAlignment="1" applyProtection="1">
      <alignment horizontal="center" vertical="center" wrapText="1"/>
      <protection locked="0"/>
    </xf>
    <xf numFmtId="0" fontId="14" fillId="9" borderId="6" xfId="0" applyFont="1" applyFill="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6" fillId="9" borderId="1" xfId="0" applyFont="1" applyFill="1" applyBorder="1" applyAlignment="1" applyProtection="1">
      <alignment horizontal="center" vertical="center"/>
    </xf>
    <xf numFmtId="0" fontId="11" fillId="15" borderId="6" xfId="0" applyFont="1" applyFill="1" applyBorder="1" applyAlignment="1" applyProtection="1">
      <alignment horizontal="center"/>
    </xf>
    <xf numFmtId="0" fontId="11" fillId="15" borderId="2" xfId="0" applyFont="1" applyFill="1" applyBorder="1" applyAlignment="1" applyProtection="1">
      <alignment horizontal="center" vertical="center"/>
    </xf>
    <xf numFmtId="0" fontId="18" fillId="16" borderId="2" xfId="0" applyFont="1" applyFill="1" applyBorder="1" applyAlignment="1" applyProtection="1">
      <alignment horizontal="center" vertical="center"/>
    </xf>
    <xf numFmtId="0" fontId="17" fillId="17" borderId="2" xfId="0" applyFont="1" applyFill="1" applyBorder="1" applyAlignment="1" applyProtection="1">
      <alignment horizontal="center" vertical="center"/>
    </xf>
    <xf numFmtId="0" fontId="18" fillId="18" borderId="2" xfId="0" applyFont="1" applyFill="1" applyBorder="1" applyAlignment="1" applyProtection="1">
      <alignment horizontal="center" vertical="center"/>
    </xf>
    <xf numFmtId="3" fontId="16" fillId="19" borderId="2" xfId="0" applyNumberFormat="1" applyFont="1" applyFill="1" applyBorder="1" applyAlignment="1" applyProtection="1">
      <alignment horizontal="center" vertical="center" wrapText="1"/>
    </xf>
    <xf numFmtId="3" fontId="17" fillId="19" borderId="2" xfId="0" applyNumberFormat="1" applyFont="1" applyFill="1" applyBorder="1" applyAlignment="1" applyProtection="1">
      <alignment horizontal="center" vertical="center" wrapText="1"/>
    </xf>
    <xf numFmtId="3" fontId="16" fillId="22" borderId="7" xfId="0" applyNumberFormat="1" applyFont="1" applyFill="1" applyBorder="1" applyAlignment="1" applyProtection="1">
      <alignment horizontal="center" vertical="center" wrapText="1"/>
    </xf>
    <xf numFmtId="0" fontId="16" fillId="25" borderId="10" xfId="0" applyFont="1" applyFill="1" applyBorder="1" applyAlignment="1" applyProtection="1">
      <alignment horizontal="center" vertical="center" wrapText="1"/>
    </xf>
  </cellXfs>
  <cellStyles count="3">
    <cellStyle name="Excel_BuiltIn_Texto explicativo 1" xfId="2" xr:uid="{00000000-0005-0000-0000-000006000000}"/>
    <cellStyle name="Normal" xfId="0" builtinId="0"/>
    <cellStyle name="Porcentaje" xfId="1" builtinId="5"/>
  </cellStyles>
  <dxfs count="96">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000000"/>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
      <font>
        <b val="0"/>
        <sz val="11"/>
        <color rgb="FFDDDDDD"/>
      </font>
      <fill>
        <patternFill>
          <bgColor rgb="FFFF0000"/>
        </patternFill>
      </fill>
    </dxf>
    <dxf>
      <font>
        <b val="0"/>
        <sz val="11"/>
        <color rgb="FF333333"/>
      </font>
      <fill>
        <patternFill>
          <bgColor rgb="FFFFFF00"/>
        </patternFill>
      </fill>
    </dxf>
    <dxf>
      <font>
        <b val="0"/>
        <sz val="11"/>
        <color rgb="FFDDDDDD"/>
      </font>
      <fill>
        <patternFill>
          <bgColor rgb="FF008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E6E6FF"/>
      <rgbColor rgb="FF660066"/>
      <rgbColor rgb="FFFF8080"/>
      <rgbColor rgb="FF2E75B6"/>
      <rgbColor rgb="FFB4C7E7"/>
      <rgbColor rgb="FF000080"/>
      <rgbColor rgb="FFFF00FF"/>
      <rgbColor rgb="FFFFFF00"/>
      <rgbColor rgb="FF00FFFF"/>
      <rgbColor rgb="FF800080"/>
      <rgbColor rgb="FF800000"/>
      <rgbColor rgb="FF008080"/>
      <rgbColor rgb="FF0000FF"/>
      <rgbColor rgb="FF00CCFF"/>
      <rgbColor rgb="FFDDDDDD"/>
      <rgbColor rgb="FFCCFFCC"/>
      <rgbColor rgb="FFFFE699"/>
      <rgbColor rgb="FF99CCFF"/>
      <rgbColor rgb="FFD9D9D9"/>
      <rgbColor rgb="FFCCCCCC"/>
      <rgbColor rgb="FFFFCC99"/>
      <rgbColor rgb="FF3366FF"/>
      <rgbColor rgb="FF66CC99"/>
      <rgbColor rgb="FF99CC00"/>
      <rgbColor rgb="FFFFD320"/>
      <rgbColor rgb="FFFF950E"/>
      <rgbColor rgb="FFFF6600"/>
      <rgbColor rgb="FF666699"/>
      <rgbColor rgb="FFCC9999"/>
      <rgbColor rgb="FF003366"/>
      <rgbColor rgb="FF339966"/>
      <rgbColor rgb="FF003300"/>
      <rgbColor rgb="FF333300"/>
      <rgbColor rgb="FF993300"/>
      <rgbColor rgb="FF993366"/>
      <rgbColor rgb="FF333F50"/>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350280</xdr:colOff>
      <xdr:row>36</xdr:row>
      <xdr:rowOff>14760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8" name="CustomShape 1" hidden="1">
          <a:extLst>
            <a:ext uri="{FF2B5EF4-FFF2-40B4-BE49-F238E27FC236}">
              <a16:creationId xmlns:a16="http://schemas.microsoft.com/office/drawing/2014/main" id="{00000000-0008-0000-0000-000008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9" name="CustomShape 1" hidden="1">
          <a:extLst>
            <a:ext uri="{FF2B5EF4-FFF2-40B4-BE49-F238E27FC236}">
              <a16:creationId xmlns:a16="http://schemas.microsoft.com/office/drawing/2014/main" id="{00000000-0008-0000-0000-000009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10" name="CustomShape 1" hidden="1">
          <a:extLst>
            <a:ext uri="{FF2B5EF4-FFF2-40B4-BE49-F238E27FC236}">
              <a16:creationId xmlns:a16="http://schemas.microsoft.com/office/drawing/2014/main" id="{00000000-0008-0000-0000-00000A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14760</xdr:rowOff>
    </xdr:to>
    <xdr:sp macro="" textlink="">
      <xdr:nvSpPr>
        <xdr:cNvPr id="11" name="CustomShape 1" hidden="1">
          <a:extLst>
            <a:ext uri="{FF2B5EF4-FFF2-40B4-BE49-F238E27FC236}">
              <a16:creationId xmlns:a16="http://schemas.microsoft.com/office/drawing/2014/main" id="{00000000-0008-0000-0000-00000B000000}"/>
            </a:ext>
          </a:extLst>
        </xdr:cNvPr>
        <xdr:cNvSpPr/>
      </xdr:nvSpPr>
      <xdr:spPr>
        <a:xfrm>
          <a:off x="0" y="0"/>
          <a:ext cx="8551800" cy="940608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12" name="CustomShape 1" hidden="1">
          <a:extLst>
            <a:ext uri="{FF2B5EF4-FFF2-40B4-BE49-F238E27FC236}">
              <a16:creationId xmlns:a16="http://schemas.microsoft.com/office/drawing/2014/main" id="{00000000-0008-0000-0000-00000C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13" name="CustomShape 1" hidden="1">
          <a:extLst>
            <a:ext uri="{FF2B5EF4-FFF2-40B4-BE49-F238E27FC236}">
              <a16:creationId xmlns:a16="http://schemas.microsoft.com/office/drawing/2014/main" id="{00000000-0008-0000-0000-00000D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14" name="CustomShape 1" hidden="1">
          <a:extLst>
            <a:ext uri="{FF2B5EF4-FFF2-40B4-BE49-F238E27FC236}">
              <a16:creationId xmlns:a16="http://schemas.microsoft.com/office/drawing/2014/main" id="{00000000-0008-0000-0000-00000E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15" name="CustomShape 1" hidden="1">
          <a:extLst>
            <a:ext uri="{FF2B5EF4-FFF2-40B4-BE49-F238E27FC236}">
              <a16:creationId xmlns:a16="http://schemas.microsoft.com/office/drawing/2014/main" id="{00000000-0008-0000-0000-00000F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16" name="CustomShape 1" hidden="1">
          <a:extLst>
            <a:ext uri="{FF2B5EF4-FFF2-40B4-BE49-F238E27FC236}">
              <a16:creationId xmlns:a16="http://schemas.microsoft.com/office/drawing/2014/main" id="{00000000-0008-0000-0000-000010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17" name="CustomShape 1" hidden="1">
          <a:extLst>
            <a:ext uri="{FF2B5EF4-FFF2-40B4-BE49-F238E27FC236}">
              <a16:creationId xmlns:a16="http://schemas.microsoft.com/office/drawing/2014/main" id="{00000000-0008-0000-0000-000011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18" name="CustomShape 1" hidden="1">
          <a:extLst>
            <a:ext uri="{FF2B5EF4-FFF2-40B4-BE49-F238E27FC236}">
              <a16:creationId xmlns:a16="http://schemas.microsoft.com/office/drawing/2014/main" id="{00000000-0008-0000-0000-000012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19" name="CustomShape 1" hidden="1">
          <a:extLst>
            <a:ext uri="{FF2B5EF4-FFF2-40B4-BE49-F238E27FC236}">
              <a16:creationId xmlns:a16="http://schemas.microsoft.com/office/drawing/2014/main" id="{00000000-0008-0000-0000-000013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20" name="CustomShape 1" hidden="1">
          <a:extLst>
            <a:ext uri="{FF2B5EF4-FFF2-40B4-BE49-F238E27FC236}">
              <a16:creationId xmlns:a16="http://schemas.microsoft.com/office/drawing/2014/main" id="{00000000-0008-0000-0000-000014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21" name="CustomShape 1" hidden="1">
          <a:extLst>
            <a:ext uri="{FF2B5EF4-FFF2-40B4-BE49-F238E27FC236}">
              <a16:creationId xmlns:a16="http://schemas.microsoft.com/office/drawing/2014/main" id="{00000000-0008-0000-0000-000015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22" name="CustomShape 1" hidden="1">
          <a:extLst>
            <a:ext uri="{FF2B5EF4-FFF2-40B4-BE49-F238E27FC236}">
              <a16:creationId xmlns:a16="http://schemas.microsoft.com/office/drawing/2014/main" id="{00000000-0008-0000-0000-000016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350280</xdr:colOff>
      <xdr:row>36</xdr:row>
      <xdr:rowOff>7200</xdr:rowOff>
    </xdr:to>
    <xdr:sp macro="" textlink="">
      <xdr:nvSpPr>
        <xdr:cNvPr id="23" name="CustomShape 1" hidden="1">
          <a:extLst>
            <a:ext uri="{FF2B5EF4-FFF2-40B4-BE49-F238E27FC236}">
              <a16:creationId xmlns:a16="http://schemas.microsoft.com/office/drawing/2014/main" id="{00000000-0008-0000-0000-000017000000}"/>
            </a:ext>
          </a:extLst>
        </xdr:cNvPr>
        <xdr:cNvSpPr/>
      </xdr:nvSpPr>
      <xdr:spPr>
        <a:xfrm>
          <a:off x="0" y="0"/>
          <a:ext cx="8551800" cy="93985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24" name="CustomShape 1" hidden="1">
          <a:extLst>
            <a:ext uri="{FF2B5EF4-FFF2-40B4-BE49-F238E27FC236}">
              <a16:creationId xmlns:a16="http://schemas.microsoft.com/office/drawing/2014/main" id="{00000000-0008-0000-0000-000018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25" name="CustomShape 1" hidden="1">
          <a:extLst>
            <a:ext uri="{FF2B5EF4-FFF2-40B4-BE49-F238E27FC236}">
              <a16:creationId xmlns:a16="http://schemas.microsoft.com/office/drawing/2014/main" id="{00000000-0008-0000-0000-000019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26" name="CustomShape 1" hidden="1">
          <a:extLst>
            <a:ext uri="{FF2B5EF4-FFF2-40B4-BE49-F238E27FC236}">
              <a16:creationId xmlns:a16="http://schemas.microsoft.com/office/drawing/2014/main" id="{00000000-0008-0000-0000-00001A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27" name="CustomShape 1" hidden="1">
          <a:extLst>
            <a:ext uri="{FF2B5EF4-FFF2-40B4-BE49-F238E27FC236}">
              <a16:creationId xmlns:a16="http://schemas.microsoft.com/office/drawing/2014/main" id="{00000000-0008-0000-0000-00001B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28" name="CustomShape 1" hidden="1">
          <a:extLst>
            <a:ext uri="{FF2B5EF4-FFF2-40B4-BE49-F238E27FC236}">
              <a16:creationId xmlns:a16="http://schemas.microsoft.com/office/drawing/2014/main" id="{00000000-0008-0000-0000-00001C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29" name="CustomShape 1" hidden="1">
          <a:extLst>
            <a:ext uri="{FF2B5EF4-FFF2-40B4-BE49-F238E27FC236}">
              <a16:creationId xmlns:a16="http://schemas.microsoft.com/office/drawing/2014/main" id="{00000000-0008-0000-0000-00001D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30" name="CustomShape 1" hidden="1">
          <a:extLst>
            <a:ext uri="{FF2B5EF4-FFF2-40B4-BE49-F238E27FC236}">
              <a16:creationId xmlns:a16="http://schemas.microsoft.com/office/drawing/2014/main" id="{00000000-0008-0000-0000-00001E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31" name="CustomShape 1" hidden="1">
          <a:extLst>
            <a:ext uri="{FF2B5EF4-FFF2-40B4-BE49-F238E27FC236}">
              <a16:creationId xmlns:a16="http://schemas.microsoft.com/office/drawing/2014/main" id="{00000000-0008-0000-0000-00001F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32" name="CustomShape 1" hidden="1">
          <a:extLst>
            <a:ext uri="{FF2B5EF4-FFF2-40B4-BE49-F238E27FC236}">
              <a16:creationId xmlns:a16="http://schemas.microsoft.com/office/drawing/2014/main" id="{00000000-0008-0000-0000-000020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5</xdr:col>
      <xdr:colOff>350280</xdr:colOff>
      <xdr:row>17</xdr:row>
      <xdr:rowOff>418680</xdr:rowOff>
    </xdr:to>
    <xdr:sp macro="" textlink="">
      <xdr:nvSpPr>
        <xdr:cNvPr id="33" name="CustomShape 1" hidden="1">
          <a:extLst>
            <a:ext uri="{FF2B5EF4-FFF2-40B4-BE49-F238E27FC236}">
              <a16:creationId xmlns:a16="http://schemas.microsoft.com/office/drawing/2014/main" id="{00000000-0008-0000-0000-000021000000}"/>
            </a:ext>
          </a:extLst>
        </xdr:cNvPr>
        <xdr:cNvSpPr/>
      </xdr:nvSpPr>
      <xdr:spPr>
        <a:xfrm>
          <a:off x="0" y="0"/>
          <a:ext cx="4867560" cy="5714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464820</xdr:colOff>
      <xdr:row>27</xdr:row>
      <xdr:rowOff>114300</xdr:rowOff>
    </xdr:to>
    <xdr:sp macro="" textlink="">
      <xdr:nvSpPr>
        <xdr:cNvPr id="1030" name="_x0000_t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464820</xdr:colOff>
      <xdr:row>27</xdr:row>
      <xdr:rowOff>114300</xdr:rowOff>
    </xdr:to>
    <xdr:sp macro="" textlink="">
      <xdr:nvSpPr>
        <xdr:cNvPr id="1028" name="_x0000_t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464820</xdr:colOff>
      <xdr:row>27</xdr:row>
      <xdr:rowOff>114300</xdr:rowOff>
    </xdr:to>
    <xdr:sp macro="" textlink="">
      <xdr:nvSpPr>
        <xdr:cNvPr id="1026" name="_x0000_t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617040</xdr:colOff>
      <xdr:row>44</xdr:row>
      <xdr:rowOff>14760</xdr:rowOff>
    </xdr:to>
    <xdr:sp macro="" textlink="">
      <xdr:nvSpPr>
        <xdr:cNvPr id="32" name="CustomShape 1" hidden="1">
          <a:extLst>
            <a:ext uri="{FF2B5EF4-FFF2-40B4-BE49-F238E27FC236}">
              <a16:creationId xmlns:a16="http://schemas.microsoft.com/office/drawing/2014/main" id="{00000000-0008-0000-0100-000020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33" name="CustomShape 1" hidden="1">
          <a:extLst>
            <a:ext uri="{FF2B5EF4-FFF2-40B4-BE49-F238E27FC236}">
              <a16:creationId xmlns:a16="http://schemas.microsoft.com/office/drawing/2014/main" id="{00000000-0008-0000-0100-000021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34" name="CustomShape 1" hidden="1">
          <a:extLst>
            <a:ext uri="{FF2B5EF4-FFF2-40B4-BE49-F238E27FC236}">
              <a16:creationId xmlns:a16="http://schemas.microsoft.com/office/drawing/2014/main" id="{00000000-0008-0000-0100-000022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35" name="CustomShape 1" hidden="1">
          <a:extLst>
            <a:ext uri="{FF2B5EF4-FFF2-40B4-BE49-F238E27FC236}">
              <a16:creationId xmlns:a16="http://schemas.microsoft.com/office/drawing/2014/main" id="{00000000-0008-0000-0100-000023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36" name="CustomShape 1" hidden="1">
          <a:extLst>
            <a:ext uri="{FF2B5EF4-FFF2-40B4-BE49-F238E27FC236}">
              <a16:creationId xmlns:a16="http://schemas.microsoft.com/office/drawing/2014/main" id="{00000000-0008-0000-0100-000024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37" name="CustomShape 1" hidden="1">
          <a:extLst>
            <a:ext uri="{FF2B5EF4-FFF2-40B4-BE49-F238E27FC236}">
              <a16:creationId xmlns:a16="http://schemas.microsoft.com/office/drawing/2014/main" id="{00000000-0008-0000-0100-000025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38" name="CustomShape 1" hidden="1">
          <a:extLst>
            <a:ext uri="{FF2B5EF4-FFF2-40B4-BE49-F238E27FC236}">
              <a16:creationId xmlns:a16="http://schemas.microsoft.com/office/drawing/2014/main" id="{00000000-0008-0000-0100-000026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39" name="CustomShape 1" hidden="1">
          <a:extLst>
            <a:ext uri="{FF2B5EF4-FFF2-40B4-BE49-F238E27FC236}">
              <a16:creationId xmlns:a16="http://schemas.microsoft.com/office/drawing/2014/main" id="{00000000-0008-0000-0100-000027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40" name="CustomShape 1" hidden="1">
          <a:extLst>
            <a:ext uri="{FF2B5EF4-FFF2-40B4-BE49-F238E27FC236}">
              <a16:creationId xmlns:a16="http://schemas.microsoft.com/office/drawing/2014/main" id="{00000000-0008-0000-0100-000028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44</xdr:row>
      <xdr:rowOff>14760</xdr:rowOff>
    </xdr:to>
    <xdr:sp macro="" textlink="">
      <xdr:nvSpPr>
        <xdr:cNvPr id="41" name="CustomShape 1" hidden="1">
          <a:extLst>
            <a:ext uri="{FF2B5EF4-FFF2-40B4-BE49-F238E27FC236}">
              <a16:creationId xmlns:a16="http://schemas.microsoft.com/office/drawing/2014/main" id="{00000000-0008-0000-0100-000029000000}"/>
            </a:ext>
          </a:extLst>
        </xdr:cNvPr>
        <xdr:cNvSpPr/>
      </xdr:nvSpPr>
      <xdr:spPr>
        <a:xfrm>
          <a:off x="0" y="0"/>
          <a:ext cx="8624880" cy="10735920"/>
        </a:xfrm>
        <a:custGeom>
          <a:avLst/>
          <a:gdLst/>
          <a:ahLst/>
          <a:cxnLst/>
          <a:rect l="l" t="t"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42" name="CustomShape 1" hidden="1">
          <a:extLst>
            <a:ext uri="{FF2B5EF4-FFF2-40B4-BE49-F238E27FC236}">
              <a16:creationId xmlns:a16="http://schemas.microsoft.com/office/drawing/2014/main" id="{00000000-0008-0000-0100-00002A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43" name="CustomShape 1" hidden="1">
          <a:extLst>
            <a:ext uri="{FF2B5EF4-FFF2-40B4-BE49-F238E27FC236}">
              <a16:creationId xmlns:a16="http://schemas.microsoft.com/office/drawing/2014/main" id="{00000000-0008-0000-0100-00002B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44" name="CustomShape 1" hidden="1">
          <a:extLst>
            <a:ext uri="{FF2B5EF4-FFF2-40B4-BE49-F238E27FC236}">
              <a16:creationId xmlns:a16="http://schemas.microsoft.com/office/drawing/2014/main" id="{00000000-0008-0000-0100-00002C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45" name="CustomShape 1" hidden="1">
          <a:extLst>
            <a:ext uri="{FF2B5EF4-FFF2-40B4-BE49-F238E27FC236}">
              <a16:creationId xmlns:a16="http://schemas.microsoft.com/office/drawing/2014/main" id="{00000000-0008-0000-0100-00002D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46" name="CustomShape 1" hidden="1">
          <a:extLst>
            <a:ext uri="{FF2B5EF4-FFF2-40B4-BE49-F238E27FC236}">
              <a16:creationId xmlns:a16="http://schemas.microsoft.com/office/drawing/2014/main" id="{00000000-0008-0000-0100-00002E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47" name="CustomShape 1" hidden="1">
          <a:extLst>
            <a:ext uri="{FF2B5EF4-FFF2-40B4-BE49-F238E27FC236}">
              <a16:creationId xmlns:a16="http://schemas.microsoft.com/office/drawing/2014/main" id="{00000000-0008-0000-0100-00002F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48" name="CustomShape 1" hidden="1">
          <a:extLst>
            <a:ext uri="{FF2B5EF4-FFF2-40B4-BE49-F238E27FC236}">
              <a16:creationId xmlns:a16="http://schemas.microsoft.com/office/drawing/2014/main" id="{00000000-0008-0000-0100-000030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49" name="CustomShape 1" hidden="1">
          <a:extLst>
            <a:ext uri="{FF2B5EF4-FFF2-40B4-BE49-F238E27FC236}">
              <a16:creationId xmlns:a16="http://schemas.microsoft.com/office/drawing/2014/main" id="{00000000-0008-0000-0100-000031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50" name="CustomShape 1" hidden="1">
          <a:extLst>
            <a:ext uri="{FF2B5EF4-FFF2-40B4-BE49-F238E27FC236}">
              <a16:creationId xmlns:a16="http://schemas.microsoft.com/office/drawing/2014/main" id="{00000000-0008-0000-0100-000032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617040</xdr:colOff>
      <xdr:row>43</xdr:row>
      <xdr:rowOff>83520</xdr:rowOff>
    </xdr:to>
    <xdr:sp macro="" textlink="">
      <xdr:nvSpPr>
        <xdr:cNvPr id="51" name="CustomShape 1" hidden="1">
          <a:extLst>
            <a:ext uri="{FF2B5EF4-FFF2-40B4-BE49-F238E27FC236}">
              <a16:creationId xmlns:a16="http://schemas.microsoft.com/office/drawing/2014/main" id="{00000000-0008-0000-0100-000033000000}"/>
            </a:ext>
          </a:extLst>
        </xdr:cNvPr>
        <xdr:cNvSpPr/>
      </xdr:nvSpPr>
      <xdr:spPr>
        <a:xfrm>
          <a:off x="0" y="0"/>
          <a:ext cx="8624880" cy="10623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52" name="CustomShape 1" hidden="1">
          <a:extLst>
            <a:ext uri="{FF2B5EF4-FFF2-40B4-BE49-F238E27FC236}">
              <a16:creationId xmlns:a16="http://schemas.microsoft.com/office/drawing/2014/main" id="{00000000-0008-0000-0100-000034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53" name="CustomShape 1" hidden="1">
          <a:extLst>
            <a:ext uri="{FF2B5EF4-FFF2-40B4-BE49-F238E27FC236}">
              <a16:creationId xmlns:a16="http://schemas.microsoft.com/office/drawing/2014/main" id="{00000000-0008-0000-0100-000035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54" name="CustomShape 1" hidden="1">
          <a:extLst>
            <a:ext uri="{FF2B5EF4-FFF2-40B4-BE49-F238E27FC236}">
              <a16:creationId xmlns:a16="http://schemas.microsoft.com/office/drawing/2014/main" id="{00000000-0008-0000-0100-000036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55" name="CustomShape 1" hidden="1">
          <a:extLst>
            <a:ext uri="{FF2B5EF4-FFF2-40B4-BE49-F238E27FC236}">
              <a16:creationId xmlns:a16="http://schemas.microsoft.com/office/drawing/2014/main" id="{00000000-0008-0000-0100-000037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56" name="CustomShape 1" hidden="1">
          <a:extLst>
            <a:ext uri="{FF2B5EF4-FFF2-40B4-BE49-F238E27FC236}">
              <a16:creationId xmlns:a16="http://schemas.microsoft.com/office/drawing/2014/main" id="{00000000-0008-0000-0100-000038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57" name="CustomShape 1" hidden="1">
          <a:extLst>
            <a:ext uri="{FF2B5EF4-FFF2-40B4-BE49-F238E27FC236}">
              <a16:creationId xmlns:a16="http://schemas.microsoft.com/office/drawing/2014/main" id="{00000000-0008-0000-0100-000039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58" name="CustomShape 1" hidden="1">
          <a:extLst>
            <a:ext uri="{FF2B5EF4-FFF2-40B4-BE49-F238E27FC236}">
              <a16:creationId xmlns:a16="http://schemas.microsoft.com/office/drawing/2014/main" id="{00000000-0008-0000-0100-00003A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59" name="CustomShape 1" hidden="1">
          <a:extLst>
            <a:ext uri="{FF2B5EF4-FFF2-40B4-BE49-F238E27FC236}">
              <a16:creationId xmlns:a16="http://schemas.microsoft.com/office/drawing/2014/main" id="{00000000-0008-0000-0100-00003B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60" name="CustomShape 1" hidden="1">
          <a:extLst>
            <a:ext uri="{FF2B5EF4-FFF2-40B4-BE49-F238E27FC236}">
              <a16:creationId xmlns:a16="http://schemas.microsoft.com/office/drawing/2014/main" id="{00000000-0008-0000-0100-00003C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2707560</xdr:colOff>
      <xdr:row>16</xdr:row>
      <xdr:rowOff>289080</xdr:rowOff>
    </xdr:to>
    <xdr:sp macro="" textlink="">
      <xdr:nvSpPr>
        <xdr:cNvPr id="61" name="CustomShape 1" hidden="1">
          <a:extLst>
            <a:ext uri="{FF2B5EF4-FFF2-40B4-BE49-F238E27FC236}">
              <a16:creationId xmlns:a16="http://schemas.microsoft.com/office/drawing/2014/main" id="{00000000-0008-0000-0100-00003D000000}"/>
            </a:ext>
          </a:extLst>
        </xdr:cNvPr>
        <xdr:cNvSpPr/>
      </xdr:nvSpPr>
      <xdr:spPr>
        <a:xfrm>
          <a:off x="0" y="0"/>
          <a:ext cx="3167640" cy="431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2"/>
  <sheetViews>
    <sheetView zoomScaleNormal="100" workbookViewId="0">
      <selection activeCell="Z11" sqref="Z11"/>
    </sheetView>
  </sheetViews>
  <sheetFormatPr baseColWidth="10" defaultColWidth="8.7265625" defaultRowHeight="13.8" x14ac:dyDescent="0.25"/>
  <cols>
    <col min="1" max="1" width="18.90625" style="15" customWidth="1"/>
    <col min="2" max="2" width="11.1796875" style="16" customWidth="1"/>
    <col min="3" max="24" width="6.90625" style="17" customWidth="1"/>
    <col min="25" max="1025" width="9.90625" style="18" customWidth="1"/>
  </cols>
  <sheetData>
    <row r="1" spans="1:43" ht="38.25" customHeight="1" x14ac:dyDescent="0.25">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row>
    <row r="2" spans="1:43" s="22" customFormat="1" ht="12.75" customHeight="1" x14ac:dyDescent="0.2">
      <c r="A2" s="19"/>
      <c r="B2" s="20"/>
      <c r="C2" s="21"/>
      <c r="D2" s="21"/>
      <c r="E2" s="21"/>
      <c r="F2" s="21"/>
      <c r="G2" s="21"/>
      <c r="H2" s="21"/>
      <c r="I2" s="21"/>
      <c r="J2" s="21"/>
      <c r="K2" s="21"/>
      <c r="L2" s="21"/>
      <c r="M2" s="21"/>
      <c r="N2" s="21"/>
      <c r="O2" s="21"/>
      <c r="P2" s="21"/>
      <c r="Q2" s="21"/>
      <c r="R2" s="21"/>
      <c r="S2" s="21"/>
      <c r="T2" s="21"/>
      <c r="U2" s="21"/>
      <c r="V2" s="21"/>
      <c r="W2" s="21"/>
      <c r="X2" s="21"/>
    </row>
    <row r="3" spans="1:43" ht="62.25" customHeight="1" x14ac:dyDescent="0.25">
      <c r="A3" s="13" t="s">
        <v>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row>
    <row r="4" spans="1:43" ht="15" customHeight="1" x14ac:dyDescent="0.25">
      <c r="C4" s="23">
        <v>43313</v>
      </c>
      <c r="D4" s="23">
        <v>43344</v>
      </c>
      <c r="E4" s="23">
        <v>43374</v>
      </c>
      <c r="F4" s="23">
        <v>43405</v>
      </c>
      <c r="G4" s="23">
        <v>43435</v>
      </c>
      <c r="H4" s="23">
        <v>43466</v>
      </c>
      <c r="I4" s="23">
        <v>43497</v>
      </c>
      <c r="J4" s="23">
        <v>43525</v>
      </c>
      <c r="K4" s="23">
        <v>43556</v>
      </c>
      <c r="L4" s="23">
        <v>43586</v>
      </c>
      <c r="M4" s="23">
        <v>43617</v>
      </c>
      <c r="N4" s="23">
        <v>43647</v>
      </c>
      <c r="O4" s="23">
        <v>43678</v>
      </c>
      <c r="P4" s="23">
        <v>43709</v>
      </c>
      <c r="Q4" s="23">
        <v>43739</v>
      </c>
      <c r="R4" s="23">
        <v>43770</v>
      </c>
      <c r="S4" s="23">
        <v>43800</v>
      </c>
      <c r="T4" s="23">
        <v>43831</v>
      </c>
      <c r="U4" s="23">
        <v>43862</v>
      </c>
      <c r="V4" s="23">
        <v>43891</v>
      </c>
      <c r="W4" s="23">
        <v>43922</v>
      </c>
      <c r="X4" s="23">
        <v>43952</v>
      </c>
      <c r="Y4" s="23">
        <v>43983</v>
      </c>
      <c r="Z4" s="23">
        <v>44013</v>
      </c>
      <c r="AA4" s="23">
        <v>44044</v>
      </c>
      <c r="AB4" s="23">
        <v>44075</v>
      </c>
      <c r="AC4" s="23">
        <v>44105</v>
      </c>
      <c r="AD4" s="23">
        <v>44136</v>
      </c>
      <c r="AE4" s="23">
        <v>44166</v>
      </c>
      <c r="AF4" s="23">
        <v>44197</v>
      </c>
      <c r="AG4" s="23">
        <v>44228</v>
      </c>
      <c r="AH4" s="23">
        <v>44256</v>
      </c>
      <c r="AI4" s="23">
        <v>44287</v>
      </c>
      <c r="AJ4" s="23">
        <v>44317</v>
      </c>
      <c r="AK4" s="23">
        <v>44348</v>
      </c>
      <c r="AL4" s="23">
        <v>44378</v>
      </c>
      <c r="AM4" s="23">
        <v>44409</v>
      </c>
      <c r="AN4" s="23">
        <v>44440</v>
      </c>
      <c r="AO4" s="23">
        <v>44470</v>
      </c>
      <c r="AP4" s="23">
        <v>44501</v>
      </c>
      <c r="AQ4" s="23">
        <v>44531</v>
      </c>
    </row>
    <row r="5" spans="1:43" ht="39" customHeight="1" x14ac:dyDescent="0.25">
      <c r="A5" s="24" t="s">
        <v>2</v>
      </c>
      <c r="B5" s="25"/>
      <c r="C5" s="26">
        <v>21</v>
      </c>
      <c r="D5" s="26">
        <v>20</v>
      </c>
      <c r="E5" s="26">
        <v>22</v>
      </c>
      <c r="F5" s="26">
        <v>22</v>
      </c>
      <c r="G5" s="26">
        <v>15</v>
      </c>
      <c r="H5" s="26">
        <v>19</v>
      </c>
      <c r="I5" s="26">
        <v>20</v>
      </c>
      <c r="J5" s="26">
        <v>20</v>
      </c>
      <c r="K5" s="26">
        <v>16</v>
      </c>
      <c r="L5" s="26">
        <v>22</v>
      </c>
      <c r="M5" s="26">
        <v>20</v>
      </c>
      <c r="N5" s="26">
        <v>22</v>
      </c>
      <c r="O5" s="26">
        <v>20</v>
      </c>
      <c r="P5" s="26">
        <v>21</v>
      </c>
      <c r="Q5" s="26">
        <v>22</v>
      </c>
      <c r="R5" s="26">
        <v>21</v>
      </c>
      <c r="S5" s="26">
        <v>15</v>
      </c>
      <c r="T5" s="26">
        <v>20</v>
      </c>
      <c r="U5" s="26">
        <v>20</v>
      </c>
      <c r="V5" s="26">
        <v>22</v>
      </c>
      <c r="W5" s="26">
        <v>14</v>
      </c>
      <c r="X5" s="26">
        <v>20</v>
      </c>
      <c r="Y5" s="26">
        <v>22</v>
      </c>
      <c r="Z5" s="26">
        <v>22</v>
      </c>
      <c r="AA5" s="26"/>
      <c r="AB5" s="26"/>
      <c r="AC5" s="26"/>
      <c r="AD5" s="26"/>
      <c r="AE5" s="26"/>
      <c r="AF5" s="26"/>
      <c r="AG5" s="26"/>
      <c r="AH5" s="26"/>
      <c r="AI5" s="26"/>
      <c r="AJ5" s="26"/>
      <c r="AK5" s="26"/>
      <c r="AL5" s="26"/>
      <c r="AM5" s="26"/>
      <c r="AN5" s="26"/>
      <c r="AO5" s="26"/>
      <c r="AP5" s="26"/>
      <c r="AQ5" s="26"/>
    </row>
    <row r="6" spans="1:43" ht="76.5" customHeight="1" x14ac:dyDescent="0.25">
      <c r="A6" s="27" t="s">
        <v>3</v>
      </c>
      <c r="B6" s="28"/>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row>
    <row r="7" spans="1:43" ht="12.75" customHeight="1" x14ac:dyDescent="0.25">
      <c r="A7" s="30" t="s">
        <v>4</v>
      </c>
      <c r="B7" s="12"/>
      <c r="C7" s="26">
        <v>3</v>
      </c>
      <c r="D7" s="26">
        <v>0</v>
      </c>
      <c r="E7" s="26">
        <v>0</v>
      </c>
      <c r="F7" s="26">
        <v>3</v>
      </c>
      <c r="G7" s="26">
        <v>0</v>
      </c>
      <c r="H7" s="26">
        <v>2</v>
      </c>
      <c r="I7" s="26">
        <v>2</v>
      </c>
      <c r="J7" s="26">
        <v>6</v>
      </c>
      <c r="K7" s="26">
        <v>0</v>
      </c>
      <c r="L7" s="26">
        <v>0</v>
      </c>
      <c r="M7" s="26">
        <v>1</v>
      </c>
      <c r="N7" s="26">
        <v>3</v>
      </c>
      <c r="O7" s="26">
        <v>1</v>
      </c>
      <c r="P7" s="26">
        <v>0</v>
      </c>
      <c r="Q7" s="26">
        <v>0</v>
      </c>
      <c r="R7" s="26">
        <v>1</v>
      </c>
      <c r="S7" s="26">
        <v>2</v>
      </c>
      <c r="T7" s="26">
        <v>1</v>
      </c>
      <c r="U7" s="26">
        <v>1</v>
      </c>
      <c r="V7" s="26">
        <v>1</v>
      </c>
      <c r="W7" s="26">
        <v>3</v>
      </c>
      <c r="X7" s="26">
        <v>0</v>
      </c>
      <c r="Y7" s="26">
        <v>0</v>
      </c>
      <c r="Z7" s="26">
        <v>0</v>
      </c>
      <c r="AA7" s="26"/>
      <c r="AB7" s="26"/>
      <c r="AC7" s="26"/>
      <c r="AD7" s="26"/>
      <c r="AE7" s="26"/>
      <c r="AF7" s="26"/>
      <c r="AG7" s="26"/>
      <c r="AH7" s="26"/>
      <c r="AI7" s="26"/>
      <c r="AJ7" s="26"/>
      <c r="AK7" s="26"/>
      <c r="AL7" s="26"/>
      <c r="AM7" s="26"/>
      <c r="AN7" s="26"/>
      <c r="AO7" s="26"/>
      <c r="AP7" s="26"/>
      <c r="AQ7" s="26"/>
    </row>
    <row r="8" spans="1:43" ht="12.75" customHeight="1" x14ac:dyDescent="0.25">
      <c r="A8" s="30" t="s">
        <v>5</v>
      </c>
      <c r="B8" s="12"/>
      <c r="C8" s="26">
        <v>3</v>
      </c>
      <c r="D8" s="26">
        <v>0</v>
      </c>
      <c r="E8" s="26">
        <v>0</v>
      </c>
      <c r="F8" s="26">
        <v>1</v>
      </c>
      <c r="G8" s="26">
        <v>0</v>
      </c>
      <c r="H8" s="26">
        <v>2</v>
      </c>
      <c r="I8" s="26">
        <v>0</v>
      </c>
      <c r="J8" s="26">
        <v>0</v>
      </c>
      <c r="K8" s="26">
        <v>0</v>
      </c>
      <c r="L8" s="26">
        <v>0</v>
      </c>
      <c r="M8" s="26">
        <v>0</v>
      </c>
      <c r="N8" s="26">
        <v>6</v>
      </c>
      <c r="O8" s="26">
        <v>1</v>
      </c>
      <c r="P8" s="26">
        <v>3</v>
      </c>
      <c r="Q8" s="26">
        <v>0</v>
      </c>
      <c r="R8" s="26">
        <v>2</v>
      </c>
      <c r="S8" s="26">
        <v>0</v>
      </c>
      <c r="T8" s="26">
        <v>0</v>
      </c>
      <c r="U8" s="26">
        <v>1</v>
      </c>
      <c r="V8" s="26">
        <v>1</v>
      </c>
      <c r="W8" s="26">
        <v>0</v>
      </c>
      <c r="X8" s="26">
        <v>0</v>
      </c>
      <c r="Y8" s="26">
        <v>2</v>
      </c>
      <c r="Z8" s="26">
        <v>2</v>
      </c>
      <c r="AA8" s="26"/>
      <c r="AB8" s="26"/>
      <c r="AC8" s="26"/>
      <c r="AD8" s="26"/>
      <c r="AE8" s="26"/>
      <c r="AF8" s="26"/>
      <c r="AG8" s="26"/>
      <c r="AH8" s="26"/>
      <c r="AI8" s="26"/>
      <c r="AJ8" s="26"/>
      <c r="AK8" s="26"/>
      <c r="AL8" s="26"/>
      <c r="AM8" s="26"/>
      <c r="AN8" s="26"/>
      <c r="AO8" s="26"/>
      <c r="AP8" s="26"/>
      <c r="AQ8" s="26"/>
    </row>
    <row r="9" spans="1:43" ht="12.75" customHeight="1" x14ac:dyDescent="0.25">
      <c r="A9" s="30" t="s">
        <v>6</v>
      </c>
      <c r="B9" s="12"/>
      <c r="C9" s="26">
        <v>3</v>
      </c>
      <c r="D9" s="26">
        <v>4</v>
      </c>
      <c r="E9" s="26">
        <v>3</v>
      </c>
      <c r="F9" s="26">
        <v>1</v>
      </c>
      <c r="G9" s="26">
        <v>0</v>
      </c>
      <c r="H9" s="26">
        <v>2</v>
      </c>
      <c r="I9" s="26">
        <v>2</v>
      </c>
      <c r="J9" s="26">
        <v>0</v>
      </c>
      <c r="K9" s="26">
        <v>4</v>
      </c>
      <c r="L9" s="26">
        <v>1</v>
      </c>
      <c r="M9" s="26">
        <v>1</v>
      </c>
      <c r="N9" s="26">
        <v>0</v>
      </c>
      <c r="O9" s="26">
        <v>1</v>
      </c>
      <c r="P9" s="26">
        <v>3</v>
      </c>
      <c r="Q9" s="26">
        <v>2</v>
      </c>
      <c r="R9" s="26">
        <v>4</v>
      </c>
      <c r="S9" s="26">
        <v>0</v>
      </c>
      <c r="T9" s="26">
        <v>0</v>
      </c>
      <c r="U9" s="26">
        <v>3</v>
      </c>
      <c r="V9" s="26">
        <v>1</v>
      </c>
      <c r="W9" s="26">
        <v>0</v>
      </c>
      <c r="X9" s="26">
        <v>0</v>
      </c>
      <c r="Y9" s="26">
        <v>1</v>
      </c>
      <c r="Z9" s="26">
        <v>0</v>
      </c>
      <c r="AA9" s="26"/>
      <c r="AB9" s="26"/>
      <c r="AC9" s="26"/>
      <c r="AD9" s="26"/>
      <c r="AE9" s="26"/>
      <c r="AF9" s="26"/>
      <c r="AG9" s="26"/>
      <c r="AH9" s="26"/>
      <c r="AI9" s="26"/>
      <c r="AJ9" s="26"/>
      <c r="AK9" s="26"/>
      <c r="AL9" s="26"/>
      <c r="AM9" s="26"/>
      <c r="AN9" s="26"/>
      <c r="AO9" s="26"/>
      <c r="AP9" s="26"/>
      <c r="AQ9" s="26"/>
    </row>
    <row r="10" spans="1:43" ht="12.75" customHeight="1" x14ac:dyDescent="0.25">
      <c r="A10" s="30" t="s">
        <v>7</v>
      </c>
      <c r="B10" s="12"/>
      <c r="C10" s="26">
        <v>3</v>
      </c>
      <c r="D10" s="26">
        <v>5</v>
      </c>
      <c r="E10" s="26">
        <v>1</v>
      </c>
      <c r="F10" s="26">
        <v>0</v>
      </c>
      <c r="G10" s="26">
        <v>0</v>
      </c>
      <c r="H10" s="26">
        <v>0</v>
      </c>
      <c r="I10" s="26">
        <v>0</v>
      </c>
      <c r="J10" s="26">
        <v>1</v>
      </c>
      <c r="K10" s="26">
        <v>4</v>
      </c>
      <c r="L10" s="26">
        <v>0</v>
      </c>
      <c r="M10" s="26">
        <v>0</v>
      </c>
      <c r="N10" s="26">
        <v>0</v>
      </c>
      <c r="O10" s="26">
        <v>0</v>
      </c>
      <c r="P10" s="26">
        <v>1</v>
      </c>
      <c r="Q10" s="26">
        <v>2</v>
      </c>
      <c r="R10" s="26">
        <v>1</v>
      </c>
      <c r="S10" s="26">
        <v>0</v>
      </c>
      <c r="T10" s="26">
        <v>0</v>
      </c>
      <c r="U10" s="26">
        <v>0</v>
      </c>
      <c r="V10" s="26">
        <v>1</v>
      </c>
      <c r="W10" s="26">
        <v>0</v>
      </c>
      <c r="X10" s="26">
        <v>0</v>
      </c>
      <c r="Y10" s="26">
        <v>1</v>
      </c>
      <c r="Z10" s="26">
        <v>0</v>
      </c>
      <c r="AA10" s="26"/>
      <c r="AB10" s="26"/>
      <c r="AC10" s="26"/>
      <c r="AD10" s="26"/>
      <c r="AE10" s="26"/>
      <c r="AF10" s="26"/>
      <c r="AG10" s="26"/>
      <c r="AH10" s="26"/>
      <c r="AI10" s="26"/>
      <c r="AJ10" s="26"/>
      <c r="AK10" s="26"/>
      <c r="AL10" s="26"/>
      <c r="AM10" s="26"/>
      <c r="AN10" s="26"/>
      <c r="AO10" s="26"/>
      <c r="AP10" s="26"/>
      <c r="AQ10" s="26"/>
    </row>
    <row r="11" spans="1:43" ht="12.75" customHeight="1" x14ac:dyDescent="0.25">
      <c r="A11" s="30" t="s">
        <v>8</v>
      </c>
      <c r="B11" s="12"/>
      <c r="C11" s="26">
        <v>3</v>
      </c>
      <c r="D11" s="31">
        <v>8</v>
      </c>
      <c r="E11" s="31">
        <v>4</v>
      </c>
      <c r="F11" s="31">
        <v>5</v>
      </c>
      <c r="G11" s="31">
        <v>0</v>
      </c>
      <c r="H11" s="32">
        <v>1</v>
      </c>
      <c r="I11" s="31">
        <v>2</v>
      </c>
      <c r="J11" s="31">
        <v>0</v>
      </c>
      <c r="K11" s="31">
        <v>1</v>
      </c>
      <c r="L11" s="31">
        <v>1</v>
      </c>
      <c r="M11" s="26">
        <v>0</v>
      </c>
      <c r="N11" s="26">
        <v>0</v>
      </c>
      <c r="O11" s="26">
        <v>1</v>
      </c>
      <c r="P11" s="26">
        <v>1</v>
      </c>
      <c r="Q11" s="26">
        <v>3</v>
      </c>
      <c r="R11" s="26">
        <v>0</v>
      </c>
      <c r="S11" s="26">
        <v>2</v>
      </c>
      <c r="T11" s="26">
        <v>0</v>
      </c>
      <c r="U11" s="26">
        <v>4</v>
      </c>
      <c r="V11" s="26">
        <v>2</v>
      </c>
      <c r="W11" s="26">
        <v>0</v>
      </c>
      <c r="X11" s="26">
        <v>4</v>
      </c>
      <c r="Y11" s="26">
        <v>3</v>
      </c>
      <c r="Z11" s="26">
        <v>0</v>
      </c>
      <c r="AA11" s="26"/>
      <c r="AB11" s="26"/>
      <c r="AC11" s="26"/>
      <c r="AD11" s="26"/>
      <c r="AE11" s="26"/>
      <c r="AF11" s="26"/>
      <c r="AG11" s="26"/>
      <c r="AH11" s="26"/>
      <c r="AI11" s="26"/>
      <c r="AJ11" s="26"/>
      <c r="AK11" s="26"/>
      <c r="AL11" s="26"/>
      <c r="AM11" s="26"/>
      <c r="AN11" s="26"/>
      <c r="AO11" s="26"/>
      <c r="AP11" s="26"/>
      <c r="AQ11" s="26"/>
    </row>
    <row r="12" spans="1:43" ht="45.75" customHeight="1" x14ac:dyDescent="0.25">
      <c r="A12" s="33" t="s">
        <v>9</v>
      </c>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row>
    <row r="13" spans="1:43" ht="12.75" customHeight="1" x14ac:dyDescent="0.25">
      <c r="A13" s="30" t="s">
        <v>4</v>
      </c>
      <c r="B13" s="12"/>
      <c r="C13" s="34">
        <f>$C$5-C7</f>
        <v>18</v>
      </c>
      <c r="D13" s="34">
        <f>$D$5-D7</f>
        <v>20</v>
      </c>
      <c r="E13" s="34">
        <f>$E$5-E7</f>
        <v>22</v>
      </c>
      <c r="F13" s="34">
        <f>$F$5-F7</f>
        <v>19</v>
      </c>
      <c r="G13" s="34">
        <f>$G$5-G7</f>
        <v>15</v>
      </c>
      <c r="H13" s="34">
        <f>$H$5-H7</f>
        <v>17</v>
      </c>
      <c r="I13" s="34">
        <f>$I$5-I7</f>
        <v>18</v>
      </c>
      <c r="J13" s="34">
        <f>$J$5-J7</f>
        <v>14</v>
      </c>
      <c r="K13" s="34">
        <f>$K$5-K7</f>
        <v>16</v>
      </c>
      <c r="L13" s="34">
        <f>$L$5-L7</f>
        <v>22</v>
      </c>
      <c r="M13" s="34">
        <f>$M$5-M7</f>
        <v>19</v>
      </c>
      <c r="N13" s="34">
        <f>$N$5-N7</f>
        <v>19</v>
      </c>
      <c r="O13" s="34">
        <f>$O$5-O7</f>
        <v>19</v>
      </c>
      <c r="P13" s="34">
        <f>$P$5-P7</f>
        <v>21</v>
      </c>
      <c r="Q13" s="34">
        <f>$Q$5-Q7</f>
        <v>22</v>
      </c>
      <c r="R13" s="34">
        <f>$R$5-R7</f>
        <v>20</v>
      </c>
      <c r="S13" s="34">
        <f>$S$5-S7</f>
        <v>13</v>
      </c>
      <c r="T13" s="34">
        <f>$T$5-T7</f>
        <v>19</v>
      </c>
      <c r="U13" s="34">
        <f>$U$5-U7</f>
        <v>19</v>
      </c>
      <c r="V13" s="34">
        <f>$V$5-V7</f>
        <v>21</v>
      </c>
      <c r="W13" s="34">
        <f>$W$5-W7</f>
        <v>11</v>
      </c>
      <c r="X13" s="34">
        <f>$X$5-X7</f>
        <v>20</v>
      </c>
      <c r="Y13" s="35">
        <f>$Y$5-Y7</f>
        <v>22</v>
      </c>
      <c r="Z13" s="35">
        <f>$Z$5-Z7</f>
        <v>22</v>
      </c>
      <c r="AA13" s="35">
        <f>$AA$5-AA7</f>
        <v>0</v>
      </c>
      <c r="AB13" s="35">
        <f>$AB$5-AB7</f>
        <v>0</v>
      </c>
      <c r="AC13" s="35">
        <f>$AC$5-AC7</f>
        <v>0</v>
      </c>
      <c r="AD13" s="35">
        <f>$AD$5-AD7</f>
        <v>0</v>
      </c>
      <c r="AE13" s="35">
        <f>$AE$5-AE7</f>
        <v>0</v>
      </c>
      <c r="AF13" s="35">
        <f>$AF$5-AF7</f>
        <v>0</v>
      </c>
      <c r="AG13" s="35">
        <f>$AG$5-AG7</f>
        <v>0</v>
      </c>
      <c r="AH13" s="35">
        <f>$AH$5-AH7</f>
        <v>0</v>
      </c>
      <c r="AI13" s="35">
        <f>$AI$5-AI7</f>
        <v>0</v>
      </c>
      <c r="AJ13" s="35">
        <f>$AJ$5-AJ7</f>
        <v>0</v>
      </c>
      <c r="AK13" s="35">
        <f>$AK$5-AK7</f>
        <v>0</v>
      </c>
      <c r="AL13" s="35">
        <f>$AL$5-AL7</f>
        <v>0</v>
      </c>
      <c r="AM13" s="35">
        <f>$AM$5-AM7</f>
        <v>0</v>
      </c>
      <c r="AN13" s="35">
        <f>$AN$5-AN7</f>
        <v>0</v>
      </c>
      <c r="AO13" s="35">
        <f>$AO$5-AO7</f>
        <v>0</v>
      </c>
      <c r="AP13" s="35">
        <f>$AP$5-AP7</f>
        <v>0</v>
      </c>
      <c r="AQ13" s="35">
        <f>$AQ$5-AQ7</f>
        <v>0</v>
      </c>
    </row>
    <row r="14" spans="1:43" ht="12.75" customHeight="1" x14ac:dyDescent="0.25">
      <c r="A14" s="30" t="s">
        <v>5</v>
      </c>
      <c r="B14" s="12"/>
      <c r="C14" s="34">
        <f>$C$5-C8</f>
        <v>18</v>
      </c>
      <c r="D14" s="34">
        <f>$D$5-D8</f>
        <v>20</v>
      </c>
      <c r="E14" s="34">
        <f>$E$5-E8</f>
        <v>22</v>
      </c>
      <c r="F14" s="34">
        <f>$F$5-F8</f>
        <v>21</v>
      </c>
      <c r="G14" s="34">
        <f>$G$5-G8</f>
        <v>15</v>
      </c>
      <c r="H14" s="34">
        <f>$H$5-H8</f>
        <v>17</v>
      </c>
      <c r="I14" s="34">
        <f>$I$5-I8</f>
        <v>20</v>
      </c>
      <c r="J14" s="34">
        <f>$J$5-J8</f>
        <v>20</v>
      </c>
      <c r="K14" s="34">
        <f>$K$5-K8</f>
        <v>16</v>
      </c>
      <c r="L14" s="34">
        <f>$L$5-L8</f>
        <v>22</v>
      </c>
      <c r="M14" s="34">
        <f>$M$5-M8</f>
        <v>20</v>
      </c>
      <c r="N14" s="34">
        <f>$N$5-N8</f>
        <v>16</v>
      </c>
      <c r="O14" s="34">
        <f>$O$5-O8</f>
        <v>19</v>
      </c>
      <c r="P14" s="34">
        <f>$P$5-P8</f>
        <v>18</v>
      </c>
      <c r="Q14" s="34">
        <f>$Q$5-Q8</f>
        <v>22</v>
      </c>
      <c r="R14" s="34">
        <f>$R$5-R8</f>
        <v>19</v>
      </c>
      <c r="S14" s="34">
        <f>$S$5-S8</f>
        <v>15</v>
      </c>
      <c r="T14" s="34">
        <f>$T$5-T8</f>
        <v>20</v>
      </c>
      <c r="U14" s="34">
        <f>$U$5-U8</f>
        <v>19</v>
      </c>
      <c r="V14" s="34">
        <f>$V$5-V8</f>
        <v>21</v>
      </c>
      <c r="W14" s="34">
        <f>$W$5-W8</f>
        <v>14</v>
      </c>
      <c r="X14" s="34">
        <f>$X$5-X8</f>
        <v>20</v>
      </c>
      <c r="Y14" s="35">
        <f>$Y$5-Y8</f>
        <v>20</v>
      </c>
      <c r="Z14" s="35">
        <f>$Z$5-Z8</f>
        <v>20</v>
      </c>
      <c r="AA14" s="35">
        <f>$AA$5-AA8</f>
        <v>0</v>
      </c>
      <c r="AB14" s="35">
        <f>$AB$5-AB8</f>
        <v>0</v>
      </c>
      <c r="AC14" s="35">
        <f>$AC$5-AC8</f>
        <v>0</v>
      </c>
      <c r="AD14" s="35">
        <f>$AD$5-AD8</f>
        <v>0</v>
      </c>
      <c r="AE14" s="35">
        <f>$AE$5-AE8</f>
        <v>0</v>
      </c>
      <c r="AF14" s="35">
        <f>$AF$5-AF8</f>
        <v>0</v>
      </c>
      <c r="AG14" s="35">
        <f>$AG$5-AG8</f>
        <v>0</v>
      </c>
      <c r="AH14" s="35">
        <f>$AH$5-AH8</f>
        <v>0</v>
      </c>
      <c r="AI14" s="35">
        <f>$AI$5-AI8</f>
        <v>0</v>
      </c>
      <c r="AJ14" s="35">
        <f>$AJ$5-AJ8</f>
        <v>0</v>
      </c>
      <c r="AK14" s="35">
        <f>$AK$5-AK8</f>
        <v>0</v>
      </c>
      <c r="AL14" s="35">
        <f>$AL$5-AL8</f>
        <v>0</v>
      </c>
      <c r="AM14" s="35">
        <f>$AM$5-AM8</f>
        <v>0</v>
      </c>
      <c r="AN14" s="35">
        <f>$AN$5-AN8</f>
        <v>0</v>
      </c>
      <c r="AO14" s="35">
        <f>$AO$5-AO8</f>
        <v>0</v>
      </c>
      <c r="AP14" s="35">
        <f>$AP$5-AP8</f>
        <v>0</v>
      </c>
      <c r="AQ14" s="35">
        <f>$AQ$5-AQ8</f>
        <v>0</v>
      </c>
    </row>
    <row r="15" spans="1:43" ht="12.75" customHeight="1" x14ac:dyDescent="0.25">
      <c r="A15" s="30" t="s">
        <v>6</v>
      </c>
      <c r="B15" s="12"/>
      <c r="C15" s="34">
        <f>$C$5-C9</f>
        <v>18</v>
      </c>
      <c r="D15" s="34">
        <f>$D$5-D9</f>
        <v>16</v>
      </c>
      <c r="E15" s="34">
        <f>$E$5-E9</f>
        <v>19</v>
      </c>
      <c r="F15" s="34">
        <f>$F$5-F9</f>
        <v>21</v>
      </c>
      <c r="G15" s="34">
        <f>$G$5-G9</f>
        <v>15</v>
      </c>
      <c r="H15" s="34">
        <f>$H$5-H9</f>
        <v>17</v>
      </c>
      <c r="I15" s="34">
        <f>$I$5-I9</f>
        <v>18</v>
      </c>
      <c r="J15" s="34">
        <f>$J$5-J9</f>
        <v>20</v>
      </c>
      <c r="K15" s="34">
        <f>$K$5-K9</f>
        <v>12</v>
      </c>
      <c r="L15" s="34">
        <f>$L$5-L9</f>
        <v>21</v>
      </c>
      <c r="M15" s="34">
        <f>$M$5-M9</f>
        <v>19</v>
      </c>
      <c r="N15" s="34">
        <f>$N$5-N9</f>
        <v>22</v>
      </c>
      <c r="O15" s="34">
        <f>$O$5-O9</f>
        <v>19</v>
      </c>
      <c r="P15" s="34">
        <f>$P$5-P9</f>
        <v>18</v>
      </c>
      <c r="Q15" s="34">
        <f>$Q$5-Q9</f>
        <v>20</v>
      </c>
      <c r="R15" s="34">
        <f>$R$5-R9</f>
        <v>17</v>
      </c>
      <c r="S15" s="34">
        <f>$S$5-S9</f>
        <v>15</v>
      </c>
      <c r="T15" s="34">
        <f>$T$5-T9</f>
        <v>20</v>
      </c>
      <c r="U15" s="34">
        <f>$U$5-U9</f>
        <v>17</v>
      </c>
      <c r="V15" s="34">
        <f>$V$5-V9</f>
        <v>21</v>
      </c>
      <c r="W15" s="34">
        <f>$W$5-W9</f>
        <v>14</v>
      </c>
      <c r="X15" s="34">
        <f>$X$5-X9</f>
        <v>20</v>
      </c>
      <c r="Y15" s="35">
        <f>$Y$5-Y9</f>
        <v>21</v>
      </c>
      <c r="Z15" s="35">
        <f>$Z$5-Z9</f>
        <v>22</v>
      </c>
      <c r="AA15" s="35">
        <f>$AA$5-AA9</f>
        <v>0</v>
      </c>
      <c r="AB15" s="35">
        <f>$AB$5-AB9</f>
        <v>0</v>
      </c>
      <c r="AC15" s="35">
        <f>$AC$5-AC9</f>
        <v>0</v>
      </c>
      <c r="AD15" s="35">
        <f>$AD$5-AD9</f>
        <v>0</v>
      </c>
      <c r="AE15" s="35">
        <f>$AE$5-AE9</f>
        <v>0</v>
      </c>
      <c r="AF15" s="35">
        <f>$AF$5-AF9</f>
        <v>0</v>
      </c>
      <c r="AG15" s="35">
        <f>$AG$5-AG9</f>
        <v>0</v>
      </c>
      <c r="AH15" s="35">
        <f>$AH$5-AH9</f>
        <v>0</v>
      </c>
      <c r="AI15" s="35">
        <f>$AI$5-AI9</f>
        <v>0</v>
      </c>
      <c r="AJ15" s="35">
        <f>$AJ$5-AJ9</f>
        <v>0</v>
      </c>
      <c r="AK15" s="35">
        <f>$AK$5-AK9</f>
        <v>0</v>
      </c>
      <c r="AL15" s="35">
        <f>$AL$5-AL9</f>
        <v>0</v>
      </c>
      <c r="AM15" s="35">
        <f>$AM$5-AM9</f>
        <v>0</v>
      </c>
      <c r="AN15" s="35">
        <f>$AN$5-AN9</f>
        <v>0</v>
      </c>
      <c r="AO15" s="35">
        <f>$AO$5-AO9</f>
        <v>0</v>
      </c>
      <c r="AP15" s="35">
        <f>$AP$5-AP9</f>
        <v>0</v>
      </c>
      <c r="AQ15" s="35">
        <f>$AQ$5-AQ9</f>
        <v>0</v>
      </c>
    </row>
    <row r="16" spans="1:43" ht="12.75" customHeight="1" x14ac:dyDescent="0.25">
      <c r="A16" s="30" t="s">
        <v>7</v>
      </c>
      <c r="B16" s="12"/>
      <c r="C16" s="34">
        <f>$C$5-C10</f>
        <v>18</v>
      </c>
      <c r="D16" s="34">
        <f>$D$5-D10</f>
        <v>15</v>
      </c>
      <c r="E16" s="34">
        <f>$E$5-E10</f>
        <v>21</v>
      </c>
      <c r="F16" s="34">
        <f>$F$5-F10</f>
        <v>22</v>
      </c>
      <c r="G16" s="34">
        <f>$G$5-G10</f>
        <v>15</v>
      </c>
      <c r="H16" s="34">
        <f>$H$5-H10</f>
        <v>19</v>
      </c>
      <c r="I16" s="34">
        <f>$I$5-I10</f>
        <v>20</v>
      </c>
      <c r="J16" s="34">
        <f>$J$5-J10</f>
        <v>19</v>
      </c>
      <c r="K16" s="34">
        <f>$K$5-K10</f>
        <v>12</v>
      </c>
      <c r="L16" s="34">
        <f>$L$5-L10</f>
        <v>22</v>
      </c>
      <c r="M16" s="34">
        <f>$M$5-M10</f>
        <v>20</v>
      </c>
      <c r="N16" s="34">
        <f>$N$5-N10</f>
        <v>22</v>
      </c>
      <c r="O16" s="34">
        <f>$O$5-O10</f>
        <v>20</v>
      </c>
      <c r="P16" s="34">
        <f>$P$5-P10</f>
        <v>20</v>
      </c>
      <c r="Q16" s="34">
        <f>$Q$5-Q10</f>
        <v>20</v>
      </c>
      <c r="R16" s="34">
        <f>$R$5-R10</f>
        <v>20</v>
      </c>
      <c r="S16" s="34">
        <f>$S$5-S10</f>
        <v>15</v>
      </c>
      <c r="T16" s="34">
        <f>$T$5-T10</f>
        <v>20</v>
      </c>
      <c r="U16" s="34">
        <f>$U$5-U10</f>
        <v>20</v>
      </c>
      <c r="V16" s="34">
        <f>$V$5-V10</f>
        <v>21</v>
      </c>
      <c r="W16" s="34">
        <f>$W$5-W10</f>
        <v>14</v>
      </c>
      <c r="X16" s="34">
        <f>$X$5-X10</f>
        <v>20</v>
      </c>
      <c r="Y16" s="35">
        <f>$Y$5-Y10</f>
        <v>21</v>
      </c>
      <c r="Z16" s="35">
        <f>$Z$5-Z10</f>
        <v>22</v>
      </c>
      <c r="AA16" s="35">
        <f>$AA$5-AA10</f>
        <v>0</v>
      </c>
      <c r="AB16" s="35">
        <f>$AB$5-AB10</f>
        <v>0</v>
      </c>
      <c r="AC16" s="35">
        <f>$AC$5-AC10</f>
        <v>0</v>
      </c>
      <c r="AD16" s="35">
        <f>$AD$5-AD10</f>
        <v>0</v>
      </c>
      <c r="AE16" s="35">
        <f>$AE$5-AE10</f>
        <v>0</v>
      </c>
      <c r="AF16" s="35">
        <f>$AF$5-AF10</f>
        <v>0</v>
      </c>
      <c r="AG16" s="35">
        <f>$AG$5-AG10</f>
        <v>0</v>
      </c>
      <c r="AH16" s="35">
        <f>$AH$5-AH10</f>
        <v>0</v>
      </c>
      <c r="AI16" s="35">
        <f>$AI$5-AI10</f>
        <v>0</v>
      </c>
      <c r="AJ16" s="35">
        <f>$AJ$5-AJ10</f>
        <v>0</v>
      </c>
      <c r="AK16" s="35">
        <f>$AK$5-AK10</f>
        <v>0</v>
      </c>
      <c r="AL16" s="35">
        <f>$AL$5-AL10</f>
        <v>0</v>
      </c>
      <c r="AM16" s="35">
        <f>$AM$5-AM10</f>
        <v>0</v>
      </c>
      <c r="AN16" s="35">
        <f>$AN$5-AN10</f>
        <v>0</v>
      </c>
      <c r="AO16" s="35">
        <f>$AO$5-AO10</f>
        <v>0</v>
      </c>
      <c r="AP16" s="35">
        <f>$AP$5-AP10</f>
        <v>0</v>
      </c>
      <c r="AQ16" s="35">
        <f>$AQ$5-AQ10</f>
        <v>0</v>
      </c>
    </row>
    <row r="17" spans="1:43" ht="12.75" customHeight="1" x14ac:dyDescent="0.25">
      <c r="A17" s="30" t="s">
        <v>8</v>
      </c>
      <c r="B17" s="12"/>
      <c r="C17" s="34">
        <f>$C$5-C11</f>
        <v>18</v>
      </c>
      <c r="D17" s="34">
        <f>$D$5-D11</f>
        <v>12</v>
      </c>
      <c r="E17" s="34">
        <f>$E$5-E11</f>
        <v>18</v>
      </c>
      <c r="F17" s="34">
        <f>$F$5-F11</f>
        <v>17</v>
      </c>
      <c r="G17" s="34">
        <f>$G$5-G11</f>
        <v>15</v>
      </c>
      <c r="H17" s="34">
        <f>$H$5-H11</f>
        <v>18</v>
      </c>
      <c r="I17" s="34">
        <f>$I$5-I11</f>
        <v>18</v>
      </c>
      <c r="J17" s="34">
        <f>$J$5-J11</f>
        <v>20</v>
      </c>
      <c r="K17" s="34">
        <f>$K$5-K11</f>
        <v>15</v>
      </c>
      <c r="L17" s="34">
        <f>$L$5-L11</f>
        <v>21</v>
      </c>
      <c r="M17" s="34">
        <f>$M$5-M11</f>
        <v>20</v>
      </c>
      <c r="N17" s="34">
        <f>$N$5-N11</f>
        <v>22</v>
      </c>
      <c r="O17" s="34">
        <f>$O$5-O11</f>
        <v>19</v>
      </c>
      <c r="P17" s="34">
        <f>$P$5-P11</f>
        <v>20</v>
      </c>
      <c r="Q17" s="34">
        <f>$Q$5-Q11</f>
        <v>19</v>
      </c>
      <c r="R17" s="34">
        <f>$R$5-R11</f>
        <v>21</v>
      </c>
      <c r="S17" s="34">
        <f>$S$5-S11</f>
        <v>13</v>
      </c>
      <c r="T17" s="34">
        <f>$T$5-T11</f>
        <v>20</v>
      </c>
      <c r="U17" s="34">
        <f>$U$5-U11</f>
        <v>16</v>
      </c>
      <c r="V17" s="34">
        <f>$V$5-V11</f>
        <v>20</v>
      </c>
      <c r="W17" s="34">
        <f>$W$5-W11</f>
        <v>14</v>
      </c>
      <c r="X17" s="34">
        <f>$X$5-X11</f>
        <v>16</v>
      </c>
      <c r="Y17" s="35">
        <f>$Y$5-Y11</f>
        <v>19</v>
      </c>
      <c r="Z17" s="35">
        <f>$Z$5-Z11</f>
        <v>22</v>
      </c>
      <c r="AA17" s="35">
        <f>$AA$5-AA11</f>
        <v>0</v>
      </c>
      <c r="AB17" s="35">
        <f>$AB$5-AB11</f>
        <v>0</v>
      </c>
      <c r="AC17" s="35">
        <f>$AC$5-AC11</f>
        <v>0</v>
      </c>
      <c r="AD17" s="35">
        <f>$AD$5-AD11</f>
        <v>0</v>
      </c>
      <c r="AE17" s="35">
        <f>$AE$5-AE11</f>
        <v>0</v>
      </c>
      <c r="AF17" s="35">
        <f>$AF$5-AF11</f>
        <v>0</v>
      </c>
      <c r="AG17" s="35">
        <f>$AG$5-AG11</f>
        <v>0</v>
      </c>
      <c r="AH17" s="35">
        <f>$AH$5-AH11</f>
        <v>0</v>
      </c>
      <c r="AI17" s="35">
        <f>$AI$5-AI11</f>
        <v>0</v>
      </c>
      <c r="AJ17" s="35">
        <f>$AJ$5-AJ11</f>
        <v>0</v>
      </c>
      <c r="AK17" s="35">
        <f>$AK$5-AK11</f>
        <v>0</v>
      </c>
      <c r="AL17" s="35">
        <f>$AL$5-AL11</f>
        <v>0</v>
      </c>
      <c r="AM17" s="35">
        <f>$AM$5-AM11</f>
        <v>0</v>
      </c>
      <c r="AN17" s="35">
        <f>$AN$5-AN11</f>
        <v>0</v>
      </c>
      <c r="AO17" s="35">
        <f>$AO$5-AO11</f>
        <v>0</v>
      </c>
      <c r="AP17" s="35">
        <f>$AP$5-AP11</f>
        <v>0</v>
      </c>
      <c r="AQ17" s="35">
        <f>$AQ$5-AQ11</f>
        <v>0</v>
      </c>
    </row>
    <row r="18" spans="1:43" ht="45.75" customHeight="1" x14ac:dyDescent="0.25">
      <c r="A18" s="33" t="s">
        <v>9</v>
      </c>
      <c r="B18" s="36" t="s">
        <v>10</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row>
    <row r="19" spans="1:43" ht="12.75" customHeight="1" x14ac:dyDescent="0.25">
      <c r="A19" s="30" t="s">
        <v>4</v>
      </c>
      <c r="B19" s="37">
        <v>8</v>
      </c>
      <c r="C19" s="34">
        <f t="shared" ref="C19:AQ19" si="0">C13*$B$19</f>
        <v>144</v>
      </c>
      <c r="D19" s="34">
        <f t="shared" si="0"/>
        <v>160</v>
      </c>
      <c r="E19" s="34">
        <f t="shared" si="0"/>
        <v>176</v>
      </c>
      <c r="F19" s="34">
        <f t="shared" si="0"/>
        <v>152</v>
      </c>
      <c r="G19" s="34">
        <f t="shared" si="0"/>
        <v>120</v>
      </c>
      <c r="H19" s="34">
        <f t="shared" si="0"/>
        <v>136</v>
      </c>
      <c r="I19" s="34">
        <f t="shared" si="0"/>
        <v>144</v>
      </c>
      <c r="J19" s="34">
        <f t="shared" si="0"/>
        <v>112</v>
      </c>
      <c r="K19" s="34">
        <f t="shared" si="0"/>
        <v>128</v>
      </c>
      <c r="L19" s="34">
        <f t="shared" si="0"/>
        <v>176</v>
      </c>
      <c r="M19" s="34">
        <f t="shared" si="0"/>
        <v>152</v>
      </c>
      <c r="N19" s="34">
        <f t="shared" si="0"/>
        <v>152</v>
      </c>
      <c r="O19" s="34">
        <f t="shared" si="0"/>
        <v>152</v>
      </c>
      <c r="P19" s="34">
        <f t="shared" si="0"/>
        <v>168</v>
      </c>
      <c r="Q19" s="34">
        <f t="shared" si="0"/>
        <v>176</v>
      </c>
      <c r="R19" s="34">
        <f t="shared" si="0"/>
        <v>160</v>
      </c>
      <c r="S19" s="34">
        <f t="shared" si="0"/>
        <v>104</v>
      </c>
      <c r="T19" s="34">
        <f t="shared" si="0"/>
        <v>152</v>
      </c>
      <c r="U19" s="34">
        <f t="shared" si="0"/>
        <v>152</v>
      </c>
      <c r="V19" s="34">
        <f t="shared" si="0"/>
        <v>168</v>
      </c>
      <c r="W19" s="34">
        <f t="shared" si="0"/>
        <v>88</v>
      </c>
      <c r="X19" s="34">
        <f t="shared" si="0"/>
        <v>160</v>
      </c>
      <c r="Y19" s="35">
        <f t="shared" si="0"/>
        <v>176</v>
      </c>
      <c r="Z19" s="35">
        <f t="shared" si="0"/>
        <v>176</v>
      </c>
      <c r="AA19" s="35">
        <f t="shared" si="0"/>
        <v>0</v>
      </c>
      <c r="AB19" s="35">
        <f t="shared" si="0"/>
        <v>0</v>
      </c>
      <c r="AC19" s="35">
        <f t="shared" si="0"/>
        <v>0</v>
      </c>
      <c r="AD19" s="35">
        <f t="shared" si="0"/>
        <v>0</v>
      </c>
      <c r="AE19" s="35">
        <f t="shared" si="0"/>
        <v>0</v>
      </c>
      <c r="AF19" s="35">
        <f t="shared" si="0"/>
        <v>0</v>
      </c>
      <c r="AG19" s="35">
        <f t="shared" si="0"/>
        <v>0</v>
      </c>
      <c r="AH19" s="35">
        <f t="shared" si="0"/>
        <v>0</v>
      </c>
      <c r="AI19" s="35">
        <f t="shared" si="0"/>
        <v>0</v>
      </c>
      <c r="AJ19" s="35">
        <f t="shared" si="0"/>
        <v>0</v>
      </c>
      <c r="AK19" s="35">
        <f t="shared" si="0"/>
        <v>0</v>
      </c>
      <c r="AL19" s="35">
        <f t="shared" si="0"/>
        <v>0</v>
      </c>
      <c r="AM19" s="35">
        <f t="shared" si="0"/>
        <v>0</v>
      </c>
      <c r="AN19" s="35">
        <f t="shared" si="0"/>
        <v>0</v>
      </c>
      <c r="AO19" s="35">
        <f t="shared" si="0"/>
        <v>0</v>
      </c>
      <c r="AP19" s="35">
        <f t="shared" si="0"/>
        <v>0</v>
      </c>
      <c r="AQ19" s="35">
        <f t="shared" si="0"/>
        <v>0</v>
      </c>
    </row>
    <row r="20" spans="1:43" ht="12.75" customHeight="1" x14ac:dyDescent="0.25">
      <c r="A20" s="30" t="s">
        <v>5</v>
      </c>
      <c r="B20" s="37">
        <v>8</v>
      </c>
      <c r="C20" s="34">
        <f t="shared" ref="C20:AQ20" si="1">C14*$B$20</f>
        <v>144</v>
      </c>
      <c r="D20" s="34">
        <f t="shared" si="1"/>
        <v>160</v>
      </c>
      <c r="E20" s="34">
        <f t="shared" si="1"/>
        <v>176</v>
      </c>
      <c r="F20" s="34">
        <f t="shared" si="1"/>
        <v>168</v>
      </c>
      <c r="G20" s="34">
        <f t="shared" si="1"/>
        <v>120</v>
      </c>
      <c r="H20" s="34">
        <f t="shared" si="1"/>
        <v>136</v>
      </c>
      <c r="I20" s="34">
        <f t="shared" si="1"/>
        <v>160</v>
      </c>
      <c r="J20" s="34">
        <f t="shared" si="1"/>
        <v>160</v>
      </c>
      <c r="K20" s="34">
        <f t="shared" si="1"/>
        <v>128</v>
      </c>
      <c r="L20" s="34">
        <f t="shared" si="1"/>
        <v>176</v>
      </c>
      <c r="M20" s="34">
        <f t="shared" si="1"/>
        <v>160</v>
      </c>
      <c r="N20" s="34">
        <f t="shared" si="1"/>
        <v>128</v>
      </c>
      <c r="O20" s="34">
        <f t="shared" si="1"/>
        <v>152</v>
      </c>
      <c r="P20" s="34">
        <f t="shared" si="1"/>
        <v>144</v>
      </c>
      <c r="Q20" s="34">
        <f t="shared" si="1"/>
        <v>176</v>
      </c>
      <c r="R20" s="34">
        <f t="shared" si="1"/>
        <v>152</v>
      </c>
      <c r="S20" s="34">
        <f t="shared" si="1"/>
        <v>120</v>
      </c>
      <c r="T20" s="34">
        <f t="shared" si="1"/>
        <v>160</v>
      </c>
      <c r="U20" s="34">
        <f t="shared" si="1"/>
        <v>152</v>
      </c>
      <c r="V20" s="34">
        <f t="shared" si="1"/>
        <v>168</v>
      </c>
      <c r="W20" s="34">
        <f t="shared" si="1"/>
        <v>112</v>
      </c>
      <c r="X20" s="34">
        <f t="shared" si="1"/>
        <v>160</v>
      </c>
      <c r="Y20" s="35">
        <f t="shared" si="1"/>
        <v>160</v>
      </c>
      <c r="Z20" s="35">
        <f t="shared" si="1"/>
        <v>160</v>
      </c>
      <c r="AA20" s="35">
        <f t="shared" si="1"/>
        <v>0</v>
      </c>
      <c r="AB20" s="35">
        <f t="shared" si="1"/>
        <v>0</v>
      </c>
      <c r="AC20" s="35">
        <f t="shared" si="1"/>
        <v>0</v>
      </c>
      <c r="AD20" s="35">
        <f t="shared" si="1"/>
        <v>0</v>
      </c>
      <c r="AE20" s="35">
        <f t="shared" si="1"/>
        <v>0</v>
      </c>
      <c r="AF20" s="35">
        <f t="shared" si="1"/>
        <v>0</v>
      </c>
      <c r="AG20" s="35">
        <f t="shared" si="1"/>
        <v>0</v>
      </c>
      <c r="AH20" s="35">
        <f t="shared" si="1"/>
        <v>0</v>
      </c>
      <c r="AI20" s="35">
        <f t="shared" si="1"/>
        <v>0</v>
      </c>
      <c r="AJ20" s="35">
        <f t="shared" si="1"/>
        <v>0</v>
      </c>
      <c r="AK20" s="35">
        <f t="shared" si="1"/>
        <v>0</v>
      </c>
      <c r="AL20" s="35">
        <f t="shared" si="1"/>
        <v>0</v>
      </c>
      <c r="AM20" s="35">
        <f t="shared" si="1"/>
        <v>0</v>
      </c>
      <c r="AN20" s="35">
        <f t="shared" si="1"/>
        <v>0</v>
      </c>
      <c r="AO20" s="35">
        <f t="shared" si="1"/>
        <v>0</v>
      </c>
      <c r="AP20" s="35">
        <f t="shared" si="1"/>
        <v>0</v>
      </c>
      <c r="AQ20" s="35">
        <f t="shared" si="1"/>
        <v>0</v>
      </c>
    </row>
    <row r="21" spans="1:43" ht="12.75" customHeight="1" x14ac:dyDescent="0.25">
      <c r="A21" s="30" t="s">
        <v>6</v>
      </c>
      <c r="B21" s="37">
        <v>0.8</v>
      </c>
      <c r="C21" s="34">
        <f t="shared" ref="C21:AQ21" si="2">C15*$B$21</f>
        <v>14.4</v>
      </c>
      <c r="D21" s="34">
        <f t="shared" si="2"/>
        <v>12.8</v>
      </c>
      <c r="E21" s="34">
        <f t="shared" si="2"/>
        <v>15.200000000000001</v>
      </c>
      <c r="F21" s="34">
        <f t="shared" si="2"/>
        <v>16.8</v>
      </c>
      <c r="G21" s="34">
        <f t="shared" si="2"/>
        <v>12</v>
      </c>
      <c r="H21" s="34">
        <f t="shared" si="2"/>
        <v>13.600000000000001</v>
      </c>
      <c r="I21" s="34">
        <f t="shared" si="2"/>
        <v>14.4</v>
      </c>
      <c r="J21" s="34">
        <f t="shared" si="2"/>
        <v>16</v>
      </c>
      <c r="K21" s="34">
        <f t="shared" si="2"/>
        <v>9.6000000000000014</v>
      </c>
      <c r="L21" s="34">
        <f t="shared" si="2"/>
        <v>16.8</v>
      </c>
      <c r="M21" s="34">
        <f t="shared" si="2"/>
        <v>15.200000000000001</v>
      </c>
      <c r="N21" s="34">
        <f t="shared" si="2"/>
        <v>17.600000000000001</v>
      </c>
      <c r="O21" s="34">
        <f t="shared" si="2"/>
        <v>15.200000000000001</v>
      </c>
      <c r="P21" s="34">
        <f t="shared" si="2"/>
        <v>14.4</v>
      </c>
      <c r="Q21" s="34">
        <f t="shared" si="2"/>
        <v>16</v>
      </c>
      <c r="R21" s="34">
        <f t="shared" si="2"/>
        <v>13.600000000000001</v>
      </c>
      <c r="S21" s="34">
        <f t="shared" si="2"/>
        <v>12</v>
      </c>
      <c r="T21" s="34">
        <f t="shared" si="2"/>
        <v>16</v>
      </c>
      <c r="U21" s="34">
        <f t="shared" si="2"/>
        <v>13.600000000000001</v>
      </c>
      <c r="V21" s="34">
        <f t="shared" si="2"/>
        <v>16.8</v>
      </c>
      <c r="W21" s="34">
        <f t="shared" si="2"/>
        <v>11.200000000000001</v>
      </c>
      <c r="X21" s="34">
        <f t="shared" si="2"/>
        <v>16</v>
      </c>
      <c r="Y21" s="35">
        <f t="shared" si="2"/>
        <v>16.8</v>
      </c>
      <c r="Z21" s="35">
        <f t="shared" si="2"/>
        <v>17.600000000000001</v>
      </c>
      <c r="AA21" s="35">
        <f t="shared" si="2"/>
        <v>0</v>
      </c>
      <c r="AB21" s="35">
        <f t="shared" si="2"/>
        <v>0</v>
      </c>
      <c r="AC21" s="35">
        <f t="shared" si="2"/>
        <v>0</v>
      </c>
      <c r="AD21" s="35">
        <f t="shared" si="2"/>
        <v>0</v>
      </c>
      <c r="AE21" s="35">
        <f t="shared" si="2"/>
        <v>0</v>
      </c>
      <c r="AF21" s="35">
        <f t="shared" si="2"/>
        <v>0</v>
      </c>
      <c r="AG21" s="35">
        <f t="shared" si="2"/>
        <v>0</v>
      </c>
      <c r="AH21" s="35">
        <f t="shared" si="2"/>
        <v>0</v>
      </c>
      <c r="AI21" s="35">
        <f t="shared" si="2"/>
        <v>0</v>
      </c>
      <c r="AJ21" s="35">
        <f t="shared" si="2"/>
        <v>0</v>
      </c>
      <c r="AK21" s="35">
        <f t="shared" si="2"/>
        <v>0</v>
      </c>
      <c r="AL21" s="35">
        <f t="shared" si="2"/>
        <v>0</v>
      </c>
      <c r="AM21" s="35">
        <f t="shared" si="2"/>
        <v>0</v>
      </c>
      <c r="AN21" s="35">
        <f t="shared" si="2"/>
        <v>0</v>
      </c>
      <c r="AO21" s="35">
        <f t="shared" si="2"/>
        <v>0</v>
      </c>
      <c r="AP21" s="35">
        <f t="shared" si="2"/>
        <v>0</v>
      </c>
      <c r="AQ21" s="35">
        <f t="shared" si="2"/>
        <v>0</v>
      </c>
    </row>
    <row r="22" spans="1:43" ht="12.75" customHeight="1" x14ac:dyDescent="0.25">
      <c r="A22" s="30" t="s">
        <v>7</v>
      </c>
      <c r="B22" s="37">
        <v>0.8</v>
      </c>
      <c r="C22" s="34">
        <f t="shared" ref="C22:AQ22" si="3">C16*$B$22</f>
        <v>14.4</v>
      </c>
      <c r="D22" s="34">
        <f t="shared" si="3"/>
        <v>12</v>
      </c>
      <c r="E22" s="34">
        <f t="shared" si="3"/>
        <v>16.8</v>
      </c>
      <c r="F22" s="34">
        <f t="shared" si="3"/>
        <v>17.600000000000001</v>
      </c>
      <c r="G22" s="34">
        <f t="shared" si="3"/>
        <v>12</v>
      </c>
      <c r="H22" s="34">
        <f t="shared" si="3"/>
        <v>15.200000000000001</v>
      </c>
      <c r="I22" s="34">
        <f t="shared" si="3"/>
        <v>16</v>
      </c>
      <c r="J22" s="34">
        <f t="shared" si="3"/>
        <v>15.200000000000001</v>
      </c>
      <c r="K22" s="34">
        <f t="shared" si="3"/>
        <v>9.6000000000000014</v>
      </c>
      <c r="L22" s="34">
        <f t="shared" si="3"/>
        <v>17.600000000000001</v>
      </c>
      <c r="M22" s="34">
        <f t="shared" si="3"/>
        <v>16</v>
      </c>
      <c r="N22" s="34">
        <f t="shared" si="3"/>
        <v>17.600000000000001</v>
      </c>
      <c r="O22" s="34">
        <f t="shared" si="3"/>
        <v>16</v>
      </c>
      <c r="P22" s="34">
        <f t="shared" si="3"/>
        <v>16</v>
      </c>
      <c r="Q22" s="34">
        <f t="shared" si="3"/>
        <v>16</v>
      </c>
      <c r="R22" s="34">
        <f t="shared" si="3"/>
        <v>16</v>
      </c>
      <c r="S22" s="34">
        <f t="shared" si="3"/>
        <v>12</v>
      </c>
      <c r="T22" s="34">
        <f t="shared" si="3"/>
        <v>16</v>
      </c>
      <c r="U22" s="34">
        <f t="shared" si="3"/>
        <v>16</v>
      </c>
      <c r="V22" s="34">
        <f t="shared" si="3"/>
        <v>16.8</v>
      </c>
      <c r="W22" s="34">
        <f t="shared" si="3"/>
        <v>11.200000000000001</v>
      </c>
      <c r="X22" s="34">
        <f t="shared" si="3"/>
        <v>16</v>
      </c>
      <c r="Y22" s="35">
        <f t="shared" si="3"/>
        <v>16.8</v>
      </c>
      <c r="Z22" s="35">
        <f t="shared" si="3"/>
        <v>17.600000000000001</v>
      </c>
      <c r="AA22" s="35">
        <f t="shared" si="3"/>
        <v>0</v>
      </c>
      <c r="AB22" s="35">
        <f t="shared" si="3"/>
        <v>0</v>
      </c>
      <c r="AC22" s="35">
        <f t="shared" si="3"/>
        <v>0</v>
      </c>
      <c r="AD22" s="35">
        <f t="shared" si="3"/>
        <v>0</v>
      </c>
      <c r="AE22" s="35">
        <f t="shared" si="3"/>
        <v>0</v>
      </c>
      <c r="AF22" s="35">
        <f t="shared" si="3"/>
        <v>0</v>
      </c>
      <c r="AG22" s="35">
        <f t="shared" si="3"/>
        <v>0</v>
      </c>
      <c r="AH22" s="35">
        <f t="shared" si="3"/>
        <v>0</v>
      </c>
      <c r="AI22" s="35">
        <f t="shared" si="3"/>
        <v>0</v>
      </c>
      <c r="AJ22" s="35">
        <f t="shared" si="3"/>
        <v>0</v>
      </c>
      <c r="AK22" s="35">
        <f t="shared" si="3"/>
        <v>0</v>
      </c>
      <c r="AL22" s="35">
        <f t="shared" si="3"/>
        <v>0</v>
      </c>
      <c r="AM22" s="35">
        <f t="shared" si="3"/>
        <v>0</v>
      </c>
      <c r="AN22" s="35">
        <f t="shared" si="3"/>
        <v>0</v>
      </c>
      <c r="AO22" s="35">
        <f t="shared" si="3"/>
        <v>0</v>
      </c>
      <c r="AP22" s="35">
        <f t="shared" si="3"/>
        <v>0</v>
      </c>
      <c r="AQ22" s="35">
        <f t="shared" si="3"/>
        <v>0</v>
      </c>
    </row>
    <row r="23" spans="1:43" ht="12.75" customHeight="1" x14ac:dyDescent="0.25">
      <c r="A23" s="30" t="s">
        <v>8</v>
      </c>
      <c r="B23" s="38">
        <v>0.8</v>
      </c>
      <c r="C23" s="34">
        <f t="shared" ref="C23:AQ23" si="4">C17*$B$23</f>
        <v>14.4</v>
      </c>
      <c r="D23" s="34">
        <f t="shared" si="4"/>
        <v>9.6000000000000014</v>
      </c>
      <c r="E23" s="34">
        <f t="shared" si="4"/>
        <v>14.4</v>
      </c>
      <c r="F23" s="34">
        <f t="shared" si="4"/>
        <v>13.600000000000001</v>
      </c>
      <c r="G23" s="34">
        <f t="shared" si="4"/>
        <v>12</v>
      </c>
      <c r="H23" s="34">
        <f t="shared" si="4"/>
        <v>14.4</v>
      </c>
      <c r="I23" s="34">
        <f t="shared" si="4"/>
        <v>14.4</v>
      </c>
      <c r="J23" s="34">
        <f t="shared" si="4"/>
        <v>16</v>
      </c>
      <c r="K23" s="34">
        <f t="shared" si="4"/>
        <v>12</v>
      </c>
      <c r="L23" s="34">
        <f t="shared" si="4"/>
        <v>16.8</v>
      </c>
      <c r="M23" s="34">
        <f t="shared" si="4"/>
        <v>16</v>
      </c>
      <c r="N23" s="34">
        <f t="shared" si="4"/>
        <v>17.600000000000001</v>
      </c>
      <c r="O23" s="34">
        <f t="shared" si="4"/>
        <v>15.200000000000001</v>
      </c>
      <c r="P23" s="34">
        <f t="shared" si="4"/>
        <v>16</v>
      </c>
      <c r="Q23" s="34">
        <f t="shared" si="4"/>
        <v>15.200000000000001</v>
      </c>
      <c r="R23" s="34">
        <f t="shared" si="4"/>
        <v>16.8</v>
      </c>
      <c r="S23" s="34">
        <f t="shared" si="4"/>
        <v>10.4</v>
      </c>
      <c r="T23" s="34">
        <f t="shared" si="4"/>
        <v>16</v>
      </c>
      <c r="U23" s="34">
        <f t="shared" si="4"/>
        <v>12.8</v>
      </c>
      <c r="V23" s="34">
        <f t="shared" si="4"/>
        <v>16</v>
      </c>
      <c r="W23" s="34">
        <f t="shared" si="4"/>
        <v>11.200000000000001</v>
      </c>
      <c r="X23" s="34">
        <f t="shared" si="4"/>
        <v>12.8</v>
      </c>
      <c r="Y23" s="35">
        <f t="shared" si="4"/>
        <v>15.200000000000001</v>
      </c>
      <c r="Z23" s="35">
        <f t="shared" si="4"/>
        <v>17.600000000000001</v>
      </c>
      <c r="AA23" s="35">
        <f t="shared" si="4"/>
        <v>0</v>
      </c>
      <c r="AB23" s="35">
        <f t="shared" si="4"/>
        <v>0</v>
      </c>
      <c r="AC23" s="35">
        <f t="shared" si="4"/>
        <v>0</v>
      </c>
      <c r="AD23" s="35">
        <f t="shared" si="4"/>
        <v>0</v>
      </c>
      <c r="AE23" s="35">
        <f t="shared" si="4"/>
        <v>0</v>
      </c>
      <c r="AF23" s="35">
        <f t="shared" si="4"/>
        <v>0</v>
      </c>
      <c r="AG23" s="35">
        <f t="shared" si="4"/>
        <v>0</v>
      </c>
      <c r="AH23" s="35">
        <f t="shared" si="4"/>
        <v>0</v>
      </c>
      <c r="AI23" s="35">
        <f t="shared" si="4"/>
        <v>0</v>
      </c>
      <c r="AJ23" s="35">
        <f t="shared" si="4"/>
        <v>0</v>
      </c>
      <c r="AK23" s="35">
        <f t="shared" si="4"/>
        <v>0</v>
      </c>
      <c r="AL23" s="35">
        <f t="shared" si="4"/>
        <v>0</v>
      </c>
      <c r="AM23" s="35">
        <f t="shared" si="4"/>
        <v>0</v>
      </c>
      <c r="AN23" s="35">
        <f t="shared" si="4"/>
        <v>0</v>
      </c>
      <c r="AO23" s="35">
        <f t="shared" si="4"/>
        <v>0</v>
      </c>
      <c r="AP23" s="35">
        <f t="shared" si="4"/>
        <v>0</v>
      </c>
      <c r="AQ23" s="35">
        <f t="shared" si="4"/>
        <v>0</v>
      </c>
    </row>
    <row r="24" spans="1:43" ht="12.75" customHeight="1" x14ac:dyDescent="0.25">
      <c r="D24" s="35"/>
    </row>
    <row r="26" spans="1:43" ht="14.25" customHeight="1" x14ac:dyDescent="0.25">
      <c r="A26" s="11" t="s">
        <v>11</v>
      </c>
      <c r="B26" s="11"/>
      <c r="C26" s="11"/>
      <c r="D26" s="11"/>
      <c r="E26" s="11"/>
      <c r="F26" s="11"/>
      <c r="G26" s="11"/>
      <c r="H26" s="11"/>
      <c r="I26" s="11"/>
    </row>
    <row r="27" spans="1:43" ht="28.5" customHeight="1" x14ac:dyDescent="0.25">
      <c r="A27" s="39" t="s">
        <v>12</v>
      </c>
      <c r="B27" s="40">
        <v>2</v>
      </c>
      <c r="K27" s="35"/>
    </row>
    <row r="28" spans="1:43" ht="28.5" customHeight="1" x14ac:dyDescent="0.25">
      <c r="A28" s="39" t="s">
        <v>13</v>
      </c>
      <c r="B28" s="40">
        <v>1</v>
      </c>
    </row>
    <row r="29" spans="1:43" ht="14.25" customHeight="1" x14ac:dyDescent="0.25">
      <c r="A29" s="39" t="s">
        <v>14</v>
      </c>
      <c r="B29" s="40">
        <v>3</v>
      </c>
    </row>
    <row r="30" spans="1:43" ht="12.75" customHeight="1" x14ac:dyDescent="0.25">
      <c r="A30" s="15" t="s">
        <v>15</v>
      </c>
    </row>
    <row r="32" spans="1:43" ht="25.5" customHeight="1" x14ac:dyDescent="0.25">
      <c r="A32" s="10" t="s">
        <v>16</v>
      </c>
      <c r="B32" s="10"/>
    </row>
  </sheetData>
  <mergeCells count="6">
    <mergeCell ref="A32:B32"/>
    <mergeCell ref="A1:AQ1"/>
    <mergeCell ref="A3:AQ3"/>
    <mergeCell ref="B7:B11"/>
    <mergeCell ref="B13:B17"/>
    <mergeCell ref="A26:I26"/>
  </mergeCell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57"/>
  <sheetViews>
    <sheetView zoomScaleNormal="100" workbookViewId="0">
      <pane xSplit="2" ySplit="6" topLeftCell="Q13" activePane="bottomRight" state="frozen"/>
      <selection pane="topRight" activeCell="Q1" sqref="Q1"/>
      <selection pane="bottomLeft" activeCell="A47" sqref="A47"/>
      <selection pane="bottomRight" activeCell="AA25" sqref="AA25"/>
    </sheetView>
  </sheetViews>
  <sheetFormatPr baseColWidth="10" defaultColWidth="8.7265625" defaultRowHeight="13.8" x14ac:dyDescent="0.25"/>
  <cols>
    <col min="1" max="1" width="5.1796875" style="41" customWidth="1"/>
    <col min="2" max="2" width="30.453125" style="41" customWidth="1"/>
    <col min="3" max="4" width="8.90625" style="41" customWidth="1"/>
    <col min="5" max="5" width="9.90625" style="41" customWidth="1"/>
    <col min="6" max="24" width="8.90625" style="41" customWidth="1"/>
    <col min="25" max="244" width="10.1796875" style="41" customWidth="1"/>
    <col min="245" max="1025" width="10.08984375" style="41" customWidth="1"/>
  </cols>
  <sheetData>
    <row r="1" spans="1:43" ht="14.25" customHeight="1" x14ac:dyDescent="0.25">
      <c r="A1" s="42"/>
      <c r="B1" s="42"/>
      <c r="C1" s="43"/>
      <c r="D1" s="43"/>
      <c r="E1" s="43"/>
      <c r="F1" s="43"/>
      <c r="G1" s="43"/>
      <c r="H1" s="43"/>
      <c r="I1" s="43"/>
      <c r="J1" s="43"/>
      <c r="K1" s="43"/>
      <c r="L1" s="43"/>
      <c r="M1" s="43"/>
      <c r="N1" s="43"/>
      <c r="O1" s="43"/>
      <c r="P1" s="43"/>
      <c r="Q1" s="43"/>
      <c r="R1" s="43"/>
      <c r="S1" s="43"/>
      <c r="T1" s="43"/>
      <c r="U1" s="43"/>
      <c r="V1" s="43"/>
      <c r="W1" s="43"/>
      <c r="X1" s="43"/>
    </row>
    <row r="2" spans="1:43" ht="18" customHeight="1" x14ac:dyDescent="0.25">
      <c r="A2" s="9" t="s">
        <v>17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row>
    <row r="3" spans="1:43" ht="14.25" customHeight="1" x14ac:dyDescent="0.25">
      <c r="A3" s="8" t="s">
        <v>18</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row>
    <row r="4" spans="1:43" ht="14.25" customHeight="1" x14ac:dyDescent="0.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row>
    <row r="5" spans="1:43" ht="15" customHeight="1" x14ac:dyDescent="0.25">
      <c r="A5" s="6" t="s">
        <v>19</v>
      </c>
      <c r="B5" s="6"/>
      <c r="C5" s="44"/>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43" ht="14.25" customHeight="1" x14ac:dyDescent="0.25">
      <c r="A6" s="45" t="s">
        <v>20</v>
      </c>
      <c r="B6" s="45" t="s">
        <v>21</v>
      </c>
      <c r="C6" s="46">
        <v>43313</v>
      </c>
      <c r="D6" s="47">
        <v>43344</v>
      </c>
      <c r="E6" s="47">
        <v>43374</v>
      </c>
      <c r="F6" s="47">
        <v>43405</v>
      </c>
      <c r="G6" s="47">
        <v>43435</v>
      </c>
      <c r="H6" s="47">
        <v>43466</v>
      </c>
      <c r="I6" s="47">
        <v>43497</v>
      </c>
      <c r="J6" s="47">
        <v>43525</v>
      </c>
      <c r="K6" s="47">
        <v>43556</v>
      </c>
      <c r="L6" s="47">
        <v>43586</v>
      </c>
      <c r="M6" s="47">
        <v>43617</v>
      </c>
      <c r="N6" s="47">
        <v>43647</v>
      </c>
      <c r="O6" s="47">
        <v>43678</v>
      </c>
      <c r="P6" s="47">
        <v>43709</v>
      </c>
      <c r="Q6" s="47">
        <v>43739</v>
      </c>
      <c r="R6" s="47">
        <v>43770</v>
      </c>
      <c r="S6" s="47">
        <v>43800</v>
      </c>
      <c r="T6" s="47">
        <v>43831</v>
      </c>
      <c r="U6" s="47">
        <v>43862</v>
      </c>
      <c r="V6" s="47">
        <v>43891</v>
      </c>
      <c r="W6" s="47">
        <v>43922</v>
      </c>
      <c r="X6" s="47">
        <v>43952</v>
      </c>
      <c r="Y6" s="47">
        <v>43983</v>
      </c>
      <c r="Z6" s="47">
        <v>44013</v>
      </c>
      <c r="AA6" s="47">
        <v>44044</v>
      </c>
      <c r="AB6" s="47">
        <v>44075</v>
      </c>
      <c r="AC6" s="47">
        <v>44105</v>
      </c>
      <c r="AD6" s="47">
        <v>44136</v>
      </c>
      <c r="AE6" s="47">
        <v>44166</v>
      </c>
      <c r="AF6" s="47">
        <v>44197</v>
      </c>
      <c r="AG6" s="47">
        <v>44228</v>
      </c>
      <c r="AH6" s="47">
        <v>44256</v>
      </c>
      <c r="AI6" s="47">
        <v>44287</v>
      </c>
      <c r="AJ6" s="47">
        <v>44317</v>
      </c>
      <c r="AK6" s="47">
        <v>44348</v>
      </c>
      <c r="AL6" s="47">
        <v>44378</v>
      </c>
      <c r="AM6" s="47">
        <v>44409</v>
      </c>
      <c r="AN6" s="47">
        <v>44440</v>
      </c>
      <c r="AO6" s="47">
        <v>44470</v>
      </c>
      <c r="AP6" s="47">
        <v>44501</v>
      </c>
      <c r="AQ6" s="47">
        <v>44531</v>
      </c>
    </row>
    <row r="7" spans="1:43" ht="14.25" customHeight="1" x14ac:dyDescent="0.25">
      <c r="A7" s="4" t="s">
        <v>22</v>
      </c>
      <c r="B7" s="4"/>
      <c r="C7" s="48">
        <v>2018</v>
      </c>
      <c r="D7" s="48">
        <v>2018</v>
      </c>
      <c r="E7" s="48">
        <v>2018</v>
      </c>
      <c r="F7" s="48">
        <v>2018</v>
      </c>
      <c r="G7" s="48">
        <v>2019</v>
      </c>
      <c r="H7" s="48">
        <v>2019</v>
      </c>
      <c r="I7" s="48">
        <v>2019</v>
      </c>
      <c r="J7" s="48">
        <v>2019</v>
      </c>
      <c r="K7" s="48">
        <v>2019</v>
      </c>
      <c r="L7" s="48">
        <v>2019</v>
      </c>
      <c r="M7" s="48">
        <v>2019</v>
      </c>
      <c r="N7" s="48">
        <v>2019</v>
      </c>
      <c r="O7" s="48">
        <v>2019</v>
      </c>
      <c r="P7" s="48">
        <v>2019</v>
      </c>
      <c r="Q7" s="48">
        <v>2019</v>
      </c>
      <c r="R7" s="48">
        <v>2019</v>
      </c>
      <c r="S7" s="48">
        <v>2019</v>
      </c>
      <c r="T7" s="48">
        <v>2020</v>
      </c>
      <c r="U7" s="48">
        <v>2020</v>
      </c>
      <c r="V7" s="48">
        <v>2020</v>
      </c>
      <c r="W7" s="48">
        <v>2020</v>
      </c>
      <c r="X7" s="48">
        <v>2020</v>
      </c>
      <c r="Y7" s="48">
        <v>2020</v>
      </c>
      <c r="Z7" s="48">
        <v>2020</v>
      </c>
      <c r="AA7" s="48">
        <v>2020</v>
      </c>
      <c r="AB7" s="48">
        <v>2020</v>
      </c>
      <c r="AC7" s="48">
        <v>2020</v>
      </c>
      <c r="AD7" s="48">
        <v>2020</v>
      </c>
      <c r="AE7" s="48">
        <v>2020</v>
      </c>
      <c r="AF7" s="48">
        <v>2021</v>
      </c>
      <c r="AG7" s="48">
        <v>2021</v>
      </c>
      <c r="AH7" s="48">
        <v>2021</v>
      </c>
      <c r="AI7" s="48">
        <v>2021</v>
      </c>
      <c r="AJ7" s="48">
        <v>2021</v>
      </c>
      <c r="AK7" s="48">
        <v>2021</v>
      </c>
      <c r="AL7" s="48">
        <v>2021</v>
      </c>
      <c r="AM7" s="48">
        <v>2021</v>
      </c>
      <c r="AN7" s="48">
        <v>2021</v>
      </c>
      <c r="AO7" s="48">
        <v>2021</v>
      </c>
      <c r="AP7" s="48">
        <v>2021</v>
      </c>
      <c r="AQ7" s="48">
        <v>2021</v>
      </c>
    </row>
    <row r="8" spans="1:43" ht="25.95" customHeight="1" x14ac:dyDescent="0.25">
      <c r="A8" s="49">
        <v>1</v>
      </c>
      <c r="B8" s="50" t="s">
        <v>23</v>
      </c>
      <c r="C8" s="51">
        <v>3</v>
      </c>
      <c r="D8" s="51">
        <v>3</v>
      </c>
      <c r="E8" s="51">
        <v>3</v>
      </c>
      <c r="F8" s="51">
        <v>3</v>
      </c>
      <c r="G8" s="51">
        <v>3</v>
      </c>
      <c r="H8" s="51">
        <v>3</v>
      </c>
      <c r="I8" s="51">
        <v>3</v>
      </c>
      <c r="J8" s="51">
        <v>3</v>
      </c>
      <c r="K8" s="51">
        <v>3</v>
      </c>
      <c r="L8" s="51">
        <v>3</v>
      </c>
      <c r="M8" s="51">
        <v>3</v>
      </c>
      <c r="N8" s="51">
        <v>3</v>
      </c>
      <c r="O8" s="51">
        <v>3</v>
      </c>
      <c r="P8" s="51">
        <v>3</v>
      </c>
      <c r="Q8" s="51">
        <v>3</v>
      </c>
      <c r="R8" s="51">
        <v>3</v>
      </c>
      <c r="S8" s="51">
        <v>3</v>
      </c>
      <c r="T8" s="51">
        <v>3</v>
      </c>
      <c r="U8" s="51">
        <v>3</v>
      </c>
      <c r="V8" s="51">
        <v>3</v>
      </c>
      <c r="W8" s="51">
        <v>3</v>
      </c>
      <c r="X8" s="51">
        <v>3</v>
      </c>
      <c r="Y8" s="51">
        <v>3</v>
      </c>
      <c r="Z8" s="51"/>
      <c r="AA8" s="51"/>
      <c r="AB8" s="51"/>
      <c r="AC8" s="51"/>
      <c r="AD8" s="51"/>
      <c r="AE8" s="51"/>
      <c r="AF8" s="51"/>
      <c r="AG8" s="51"/>
      <c r="AH8" s="51"/>
      <c r="AI8" s="51"/>
      <c r="AJ8" s="51"/>
      <c r="AK8" s="51"/>
      <c r="AL8" s="51"/>
      <c r="AM8" s="51"/>
      <c r="AN8" s="51"/>
      <c r="AO8" s="51"/>
      <c r="AP8" s="51"/>
      <c r="AQ8" s="51"/>
    </row>
    <row r="9" spans="1:43" ht="25.5" customHeight="1" x14ac:dyDescent="0.25">
      <c r="A9" s="49">
        <v>2</v>
      </c>
      <c r="B9" s="50" t="s">
        <v>24</v>
      </c>
      <c r="C9" s="51">
        <v>2</v>
      </c>
      <c r="D9" s="51">
        <v>2</v>
      </c>
      <c r="E9" s="51">
        <v>2</v>
      </c>
      <c r="F9" s="51">
        <v>2</v>
      </c>
      <c r="G9" s="51">
        <v>2</v>
      </c>
      <c r="H9" s="51">
        <v>2</v>
      </c>
      <c r="I9" s="51">
        <v>2</v>
      </c>
      <c r="J9" s="51">
        <v>2</v>
      </c>
      <c r="K9" s="51">
        <v>2</v>
      </c>
      <c r="L9" s="51">
        <v>2</v>
      </c>
      <c r="M9" s="51">
        <v>2</v>
      </c>
      <c r="N9" s="51">
        <v>2</v>
      </c>
      <c r="O9" s="51">
        <v>2</v>
      </c>
      <c r="P9" s="51">
        <v>2</v>
      </c>
      <c r="Q9" s="51">
        <v>2</v>
      </c>
      <c r="R9" s="51">
        <v>2</v>
      </c>
      <c r="S9" s="51">
        <v>2</v>
      </c>
      <c r="T9" s="51">
        <v>2</v>
      </c>
      <c r="U9" s="51">
        <v>2</v>
      </c>
      <c r="V9" s="51">
        <v>2</v>
      </c>
      <c r="W9" s="51">
        <v>2</v>
      </c>
      <c r="X9" s="51">
        <v>2</v>
      </c>
      <c r="Y9" s="51">
        <v>2</v>
      </c>
      <c r="Z9" s="51"/>
      <c r="AA9" s="51"/>
      <c r="AB9" s="51"/>
      <c r="AC9" s="51"/>
      <c r="AD9" s="51"/>
      <c r="AE9" s="51"/>
      <c r="AF9" s="51"/>
      <c r="AG9" s="51"/>
      <c r="AH9" s="51"/>
      <c r="AI9" s="51"/>
      <c r="AJ9" s="51"/>
      <c r="AK9" s="51"/>
      <c r="AL9" s="51"/>
      <c r="AM9" s="51"/>
      <c r="AN9" s="51"/>
      <c r="AO9" s="51"/>
      <c r="AP9" s="51"/>
      <c r="AQ9" s="51"/>
    </row>
    <row r="10" spans="1:43" ht="21" customHeight="1" x14ac:dyDescent="0.25">
      <c r="A10" s="49">
        <v>3</v>
      </c>
      <c r="B10" s="52" t="s">
        <v>25</v>
      </c>
      <c r="C10" s="53">
        <v>43356</v>
      </c>
      <c r="D10" s="53">
        <v>43382</v>
      </c>
      <c r="E10" s="53">
        <v>43409</v>
      </c>
      <c r="F10" s="53">
        <v>43438</v>
      </c>
      <c r="G10" s="53">
        <v>43475</v>
      </c>
      <c r="H10" s="53">
        <v>43502</v>
      </c>
      <c r="I10" s="53">
        <v>43535</v>
      </c>
      <c r="J10" s="53">
        <v>43557</v>
      </c>
      <c r="K10" s="53">
        <v>43591</v>
      </c>
      <c r="L10" s="53">
        <v>43626</v>
      </c>
      <c r="M10" s="53">
        <v>43649</v>
      </c>
      <c r="N10" s="53">
        <v>43682</v>
      </c>
      <c r="O10" s="53">
        <v>43710</v>
      </c>
      <c r="P10" s="53">
        <v>43742</v>
      </c>
      <c r="Q10" s="53">
        <v>43773</v>
      </c>
      <c r="R10" s="53">
        <v>43801</v>
      </c>
      <c r="S10" s="53">
        <v>43836</v>
      </c>
      <c r="T10" s="53">
        <v>43864</v>
      </c>
      <c r="U10" s="53">
        <v>43892</v>
      </c>
      <c r="V10" s="53">
        <v>43935</v>
      </c>
      <c r="W10" s="53">
        <v>43955</v>
      </c>
      <c r="X10" s="53">
        <v>43983</v>
      </c>
      <c r="Y10" s="53">
        <v>44032</v>
      </c>
      <c r="Z10" s="53">
        <v>44046</v>
      </c>
      <c r="AA10" s="53"/>
      <c r="AB10" s="53"/>
      <c r="AC10" s="53"/>
      <c r="AD10" s="53"/>
      <c r="AE10" s="53"/>
      <c r="AF10" s="53"/>
      <c r="AG10" s="53"/>
      <c r="AH10" s="53"/>
      <c r="AI10" s="53"/>
      <c r="AJ10" s="53"/>
      <c r="AK10" s="53"/>
      <c r="AL10" s="53"/>
      <c r="AM10" s="53"/>
      <c r="AN10" s="53"/>
      <c r="AO10" s="53"/>
      <c r="AP10" s="53"/>
      <c r="AQ10" s="53"/>
    </row>
    <row r="11" spans="1:43" s="57" customFormat="1" ht="35.25" customHeight="1" x14ac:dyDescent="0.25">
      <c r="A11" s="54">
        <v>4</v>
      </c>
      <c r="B11" s="55" t="s">
        <v>26</v>
      </c>
      <c r="C11" s="56">
        <v>43230</v>
      </c>
      <c r="D11" s="56">
        <v>43241</v>
      </c>
      <c r="E11" s="56">
        <v>43241</v>
      </c>
      <c r="F11" s="56">
        <v>43241</v>
      </c>
      <c r="G11" s="56">
        <v>43241</v>
      </c>
      <c r="H11" s="56">
        <v>43241</v>
      </c>
      <c r="I11" s="56">
        <v>43340</v>
      </c>
      <c r="J11" s="56">
        <v>43334</v>
      </c>
      <c r="K11" s="56">
        <v>43340</v>
      </c>
      <c r="L11" s="56">
        <v>43340</v>
      </c>
      <c r="M11" s="56">
        <v>43493</v>
      </c>
      <c r="N11" s="56">
        <v>43510</v>
      </c>
      <c r="O11" s="56">
        <v>43510</v>
      </c>
      <c r="P11" s="56">
        <v>43510</v>
      </c>
      <c r="Q11" s="56">
        <v>43510</v>
      </c>
      <c r="R11" s="56">
        <v>43637</v>
      </c>
      <c r="S11" s="56">
        <v>43641</v>
      </c>
      <c r="T11" s="56">
        <v>43641</v>
      </c>
      <c r="U11" s="56">
        <v>43774</v>
      </c>
      <c r="V11" s="56">
        <v>43753</v>
      </c>
      <c r="W11" s="56">
        <v>43755</v>
      </c>
      <c r="X11" s="56">
        <f>MIN(X33,X49)</f>
        <v>43794</v>
      </c>
      <c r="Y11" s="56">
        <v>43851</v>
      </c>
      <c r="Z11" s="56">
        <v>43909</v>
      </c>
      <c r="AA11" s="56"/>
      <c r="AB11" s="56"/>
      <c r="AC11" s="56"/>
      <c r="AD11" s="56"/>
      <c r="AE11" s="56"/>
      <c r="AF11" s="56"/>
      <c r="AG11" s="56"/>
      <c r="AH11" s="56"/>
      <c r="AI11" s="56"/>
      <c r="AJ11" s="56"/>
      <c r="AK11" s="56"/>
      <c r="AL11" s="56"/>
      <c r="AM11" s="56"/>
      <c r="AN11" s="56"/>
      <c r="AO11" s="56"/>
      <c r="AP11" s="56"/>
      <c r="AQ11" s="56"/>
    </row>
    <row r="12" spans="1:43" ht="25.5" customHeight="1" x14ac:dyDescent="0.25">
      <c r="A12" s="3">
        <v>5</v>
      </c>
      <c r="B12" s="58" t="s">
        <v>27</v>
      </c>
      <c r="C12" s="59">
        <f t="shared" ref="C12:AQ12" si="0">SUM(C13:C14)</f>
        <v>8</v>
      </c>
      <c r="D12" s="59">
        <f t="shared" si="0"/>
        <v>4</v>
      </c>
      <c r="E12" s="59">
        <f t="shared" si="0"/>
        <v>236</v>
      </c>
      <c r="F12" s="59">
        <f t="shared" si="0"/>
        <v>151</v>
      </c>
      <c r="G12" s="59">
        <f t="shared" si="0"/>
        <v>163</v>
      </c>
      <c r="H12" s="59">
        <f t="shared" si="0"/>
        <v>191</v>
      </c>
      <c r="I12" s="59">
        <f t="shared" si="0"/>
        <v>136</v>
      </c>
      <c r="J12" s="59">
        <f t="shared" si="0"/>
        <v>211</v>
      </c>
      <c r="K12" s="59">
        <f t="shared" si="0"/>
        <v>140</v>
      </c>
      <c r="L12" s="59">
        <f t="shared" si="0"/>
        <v>198</v>
      </c>
      <c r="M12" s="59">
        <f t="shared" si="0"/>
        <v>222</v>
      </c>
      <c r="N12" s="59">
        <f t="shared" si="0"/>
        <v>217</v>
      </c>
      <c r="O12" s="59">
        <f t="shared" si="0"/>
        <v>245</v>
      </c>
      <c r="P12" s="59">
        <f t="shared" si="0"/>
        <v>253</v>
      </c>
      <c r="Q12" s="59">
        <f t="shared" si="0"/>
        <v>283</v>
      </c>
      <c r="R12" s="59">
        <f t="shared" si="0"/>
        <v>238</v>
      </c>
      <c r="S12" s="59">
        <f t="shared" si="0"/>
        <v>208</v>
      </c>
      <c r="T12" s="59">
        <f t="shared" si="0"/>
        <v>275</v>
      </c>
      <c r="U12" s="59">
        <f t="shared" si="0"/>
        <v>210</v>
      </c>
      <c r="V12" s="59">
        <f t="shared" si="0"/>
        <v>197</v>
      </c>
      <c r="W12" s="59">
        <f t="shared" si="0"/>
        <v>198</v>
      </c>
      <c r="X12" s="59">
        <f t="shared" si="0"/>
        <v>280</v>
      </c>
      <c r="Y12" s="59">
        <f t="shared" si="0"/>
        <v>258</v>
      </c>
      <c r="Z12" s="59">
        <f t="shared" si="0"/>
        <v>248</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row>
    <row r="13" spans="1:43" ht="14.25" customHeight="1" x14ac:dyDescent="0.25">
      <c r="A13" s="3"/>
      <c r="B13" s="58" t="s">
        <v>28</v>
      </c>
      <c r="C13" s="59">
        <f t="shared" ref="C13:AQ13" si="1">SUM(C37,C53)</f>
        <v>6</v>
      </c>
      <c r="D13" s="59">
        <f t="shared" si="1"/>
        <v>4</v>
      </c>
      <c r="E13" s="59">
        <f t="shared" si="1"/>
        <v>127</v>
      </c>
      <c r="F13" s="59">
        <f t="shared" si="1"/>
        <v>87</v>
      </c>
      <c r="G13" s="59">
        <f t="shared" si="1"/>
        <v>112</v>
      </c>
      <c r="H13" s="59">
        <f t="shared" si="1"/>
        <v>110</v>
      </c>
      <c r="I13" s="59">
        <f t="shared" si="1"/>
        <v>73</v>
      </c>
      <c r="J13" s="59">
        <f t="shared" si="1"/>
        <v>92</v>
      </c>
      <c r="K13" s="59">
        <f t="shared" si="1"/>
        <v>80</v>
      </c>
      <c r="L13" s="59">
        <f t="shared" si="1"/>
        <v>85</v>
      </c>
      <c r="M13" s="59">
        <f t="shared" si="1"/>
        <v>109</v>
      </c>
      <c r="N13" s="59">
        <f t="shared" si="1"/>
        <v>131</v>
      </c>
      <c r="O13" s="59">
        <f t="shared" si="1"/>
        <v>125</v>
      </c>
      <c r="P13" s="59">
        <f t="shared" si="1"/>
        <v>134</v>
      </c>
      <c r="Q13" s="59">
        <f t="shared" si="1"/>
        <v>151</v>
      </c>
      <c r="R13" s="59">
        <f t="shared" si="1"/>
        <v>119</v>
      </c>
      <c r="S13" s="59">
        <f t="shared" si="1"/>
        <v>84</v>
      </c>
      <c r="T13" s="59">
        <f t="shared" si="1"/>
        <v>166</v>
      </c>
      <c r="U13" s="59">
        <f t="shared" si="1"/>
        <v>103</v>
      </c>
      <c r="V13" s="59">
        <f t="shared" si="1"/>
        <v>92</v>
      </c>
      <c r="W13" s="59">
        <f t="shared" si="1"/>
        <v>131</v>
      </c>
      <c r="X13" s="59">
        <f t="shared" si="1"/>
        <v>135</v>
      </c>
      <c r="Y13" s="59">
        <f t="shared" si="1"/>
        <v>143</v>
      </c>
      <c r="Z13" s="59">
        <f t="shared" si="1"/>
        <v>127</v>
      </c>
      <c r="AA13" s="59">
        <f t="shared" si="1"/>
        <v>0</v>
      </c>
      <c r="AB13" s="59">
        <f t="shared" si="1"/>
        <v>0</v>
      </c>
      <c r="AC13" s="59">
        <f t="shared" si="1"/>
        <v>0</v>
      </c>
      <c r="AD13" s="59">
        <f t="shared" si="1"/>
        <v>0</v>
      </c>
      <c r="AE13" s="59">
        <f t="shared" si="1"/>
        <v>0</v>
      </c>
      <c r="AF13" s="59">
        <f t="shared" si="1"/>
        <v>0</v>
      </c>
      <c r="AG13" s="59">
        <f t="shared" si="1"/>
        <v>0</v>
      </c>
      <c r="AH13" s="59">
        <f t="shared" si="1"/>
        <v>0</v>
      </c>
      <c r="AI13" s="59">
        <f t="shared" si="1"/>
        <v>0</v>
      </c>
      <c r="AJ13" s="59">
        <f t="shared" si="1"/>
        <v>0</v>
      </c>
      <c r="AK13" s="59">
        <f t="shared" si="1"/>
        <v>0</v>
      </c>
      <c r="AL13" s="59">
        <f t="shared" si="1"/>
        <v>0</v>
      </c>
      <c r="AM13" s="59">
        <f t="shared" si="1"/>
        <v>0</v>
      </c>
      <c r="AN13" s="59">
        <f t="shared" si="1"/>
        <v>0</v>
      </c>
      <c r="AO13" s="59">
        <f t="shared" si="1"/>
        <v>0</v>
      </c>
      <c r="AP13" s="59">
        <f t="shared" si="1"/>
        <v>0</v>
      </c>
      <c r="AQ13" s="59">
        <f t="shared" si="1"/>
        <v>0</v>
      </c>
    </row>
    <row r="14" spans="1:43" ht="14.25" customHeight="1" x14ac:dyDescent="0.25">
      <c r="A14" s="3"/>
      <c r="B14" s="58" t="s">
        <v>29</v>
      </c>
      <c r="C14" s="59">
        <f t="shared" ref="C14:AQ14" si="2">SUM(C38,C54)</f>
        <v>2</v>
      </c>
      <c r="D14" s="59">
        <f t="shared" si="2"/>
        <v>0</v>
      </c>
      <c r="E14" s="59">
        <f t="shared" si="2"/>
        <v>109</v>
      </c>
      <c r="F14" s="59">
        <f t="shared" si="2"/>
        <v>64</v>
      </c>
      <c r="G14" s="59">
        <f t="shared" si="2"/>
        <v>51</v>
      </c>
      <c r="H14" s="59">
        <f t="shared" si="2"/>
        <v>81</v>
      </c>
      <c r="I14" s="59">
        <f t="shared" si="2"/>
        <v>63</v>
      </c>
      <c r="J14" s="59">
        <f t="shared" si="2"/>
        <v>119</v>
      </c>
      <c r="K14" s="59">
        <f t="shared" si="2"/>
        <v>60</v>
      </c>
      <c r="L14" s="59">
        <f t="shared" si="2"/>
        <v>113</v>
      </c>
      <c r="M14" s="59">
        <f t="shared" si="2"/>
        <v>113</v>
      </c>
      <c r="N14" s="59">
        <f t="shared" si="2"/>
        <v>86</v>
      </c>
      <c r="O14" s="59">
        <f t="shared" si="2"/>
        <v>120</v>
      </c>
      <c r="P14" s="59">
        <f t="shared" si="2"/>
        <v>119</v>
      </c>
      <c r="Q14" s="59">
        <f t="shared" si="2"/>
        <v>132</v>
      </c>
      <c r="R14" s="59">
        <f t="shared" si="2"/>
        <v>119</v>
      </c>
      <c r="S14" s="59">
        <f t="shared" si="2"/>
        <v>124</v>
      </c>
      <c r="T14" s="59">
        <f t="shared" si="2"/>
        <v>109</v>
      </c>
      <c r="U14" s="59">
        <f t="shared" si="2"/>
        <v>107</v>
      </c>
      <c r="V14" s="59">
        <f t="shared" si="2"/>
        <v>105</v>
      </c>
      <c r="W14" s="59">
        <f t="shared" si="2"/>
        <v>67</v>
      </c>
      <c r="X14" s="59">
        <f t="shared" si="2"/>
        <v>145</v>
      </c>
      <c r="Y14" s="59">
        <f t="shared" si="2"/>
        <v>115</v>
      </c>
      <c r="Z14" s="59">
        <f t="shared" si="2"/>
        <v>121</v>
      </c>
      <c r="AA14" s="59">
        <f t="shared" si="2"/>
        <v>0</v>
      </c>
      <c r="AB14" s="59">
        <f t="shared" si="2"/>
        <v>0</v>
      </c>
      <c r="AC14" s="59">
        <f t="shared" si="2"/>
        <v>0</v>
      </c>
      <c r="AD14" s="59">
        <f t="shared" si="2"/>
        <v>0</v>
      </c>
      <c r="AE14" s="59">
        <f t="shared" si="2"/>
        <v>0</v>
      </c>
      <c r="AF14" s="59">
        <f t="shared" si="2"/>
        <v>0</v>
      </c>
      <c r="AG14" s="59">
        <f t="shared" si="2"/>
        <v>0</v>
      </c>
      <c r="AH14" s="59">
        <f t="shared" si="2"/>
        <v>0</v>
      </c>
      <c r="AI14" s="59">
        <f t="shared" si="2"/>
        <v>0</v>
      </c>
      <c r="AJ14" s="59">
        <f t="shared" si="2"/>
        <v>0</v>
      </c>
      <c r="AK14" s="59">
        <f t="shared" si="2"/>
        <v>0</v>
      </c>
      <c r="AL14" s="59">
        <f t="shared" si="2"/>
        <v>0</v>
      </c>
      <c r="AM14" s="59">
        <f t="shared" si="2"/>
        <v>0</v>
      </c>
      <c r="AN14" s="59">
        <f t="shared" si="2"/>
        <v>0</v>
      </c>
      <c r="AO14" s="59">
        <f t="shared" si="2"/>
        <v>0</v>
      </c>
      <c r="AP14" s="59">
        <f t="shared" si="2"/>
        <v>0</v>
      </c>
      <c r="AQ14" s="59">
        <f t="shared" si="2"/>
        <v>0</v>
      </c>
    </row>
    <row r="15" spans="1:43" ht="25.5" customHeight="1" x14ac:dyDescent="0.25">
      <c r="A15" s="3">
        <v>6</v>
      </c>
      <c r="B15" s="58" t="s">
        <v>30</v>
      </c>
      <c r="C15" s="59">
        <f t="shared" ref="C15:AQ15" si="3">SUM(C16:C17)</f>
        <v>288</v>
      </c>
      <c r="D15" s="59">
        <f t="shared" si="3"/>
        <v>320</v>
      </c>
      <c r="E15" s="59">
        <f t="shared" si="3"/>
        <v>352</v>
      </c>
      <c r="F15" s="59">
        <f t="shared" si="3"/>
        <v>320</v>
      </c>
      <c r="G15" s="59">
        <f t="shared" si="3"/>
        <v>240</v>
      </c>
      <c r="H15" s="59">
        <f t="shared" si="3"/>
        <v>272</v>
      </c>
      <c r="I15" s="59">
        <f t="shared" si="3"/>
        <v>304</v>
      </c>
      <c r="J15" s="59">
        <f t="shared" si="3"/>
        <v>272</v>
      </c>
      <c r="K15" s="59">
        <f t="shared" si="3"/>
        <v>256</v>
      </c>
      <c r="L15" s="59">
        <f t="shared" si="3"/>
        <v>352</v>
      </c>
      <c r="M15" s="59">
        <f t="shared" si="3"/>
        <v>312</v>
      </c>
      <c r="N15" s="59">
        <f t="shared" si="3"/>
        <v>280</v>
      </c>
      <c r="O15" s="59">
        <f t="shared" si="3"/>
        <v>304</v>
      </c>
      <c r="P15" s="59">
        <f t="shared" si="3"/>
        <v>312</v>
      </c>
      <c r="Q15" s="59">
        <f t="shared" si="3"/>
        <v>352</v>
      </c>
      <c r="R15" s="59">
        <f t="shared" si="3"/>
        <v>312</v>
      </c>
      <c r="S15" s="59">
        <f t="shared" si="3"/>
        <v>224</v>
      </c>
      <c r="T15" s="59">
        <f t="shared" si="3"/>
        <v>312</v>
      </c>
      <c r="U15" s="59">
        <f t="shared" si="3"/>
        <v>304</v>
      </c>
      <c r="V15" s="59">
        <f t="shared" si="3"/>
        <v>336</v>
      </c>
      <c r="W15" s="59">
        <f t="shared" si="3"/>
        <v>200</v>
      </c>
      <c r="X15" s="59">
        <f t="shared" si="3"/>
        <v>320</v>
      </c>
      <c r="Y15" s="59">
        <f t="shared" si="3"/>
        <v>336</v>
      </c>
      <c r="Z15" s="59">
        <f t="shared" si="3"/>
        <v>336</v>
      </c>
      <c r="AA15" s="59">
        <f t="shared" si="3"/>
        <v>0</v>
      </c>
      <c r="AB15" s="59">
        <f t="shared" si="3"/>
        <v>0</v>
      </c>
      <c r="AC15" s="59">
        <f t="shared" si="3"/>
        <v>0</v>
      </c>
      <c r="AD15" s="59">
        <f t="shared" si="3"/>
        <v>0</v>
      </c>
      <c r="AE15" s="59">
        <f t="shared" si="3"/>
        <v>0</v>
      </c>
      <c r="AF15" s="59">
        <f t="shared" si="3"/>
        <v>0</v>
      </c>
      <c r="AG15" s="59">
        <f t="shared" si="3"/>
        <v>0</v>
      </c>
      <c r="AH15" s="59">
        <f t="shared" si="3"/>
        <v>0</v>
      </c>
      <c r="AI15" s="59">
        <f t="shared" si="3"/>
        <v>0</v>
      </c>
      <c r="AJ15" s="59">
        <f t="shared" si="3"/>
        <v>0</v>
      </c>
      <c r="AK15" s="59">
        <f t="shared" si="3"/>
        <v>0</v>
      </c>
      <c r="AL15" s="59">
        <f t="shared" si="3"/>
        <v>0</v>
      </c>
      <c r="AM15" s="59">
        <f t="shared" si="3"/>
        <v>0</v>
      </c>
      <c r="AN15" s="59">
        <f t="shared" si="3"/>
        <v>0</v>
      </c>
      <c r="AO15" s="59">
        <f t="shared" si="3"/>
        <v>0</v>
      </c>
      <c r="AP15" s="59">
        <f t="shared" si="3"/>
        <v>0</v>
      </c>
      <c r="AQ15" s="59">
        <f t="shared" si="3"/>
        <v>0</v>
      </c>
    </row>
    <row r="16" spans="1:43" ht="25.5" customHeight="1" x14ac:dyDescent="0.25">
      <c r="A16" s="3"/>
      <c r="B16" s="58" t="s">
        <v>31</v>
      </c>
      <c r="C16" s="59">
        <f>'Cálculo de Cuota'!C19</f>
        <v>144</v>
      </c>
      <c r="D16" s="59">
        <f>'Cálculo de Cuota'!D19</f>
        <v>160</v>
      </c>
      <c r="E16" s="59">
        <f>'Cálculo de Cuota'!E19</f>
        <v>176</v>
      </c>
      <c r="F16" s="59">
        <f>'Cálculo de Cuota'!F19</f>
        <v>152</v>
      </c>
      <c r="G16" s="59">
        <f>'Cálculo de Cuota'!G19</f>
        <v>120</v>
      </c>
      <c r="H16" s="59">
        <f>'Cálculo de Cuota'!H19</f>
        <v>136</v>
      </c>
      <c r="I16" s="59">
        <f>'Cálculo de Cuota'!I19</f>
        <v>144</v>
      </c>
      <c r="J16" s="59">
        <f>'Cálculo de Cuota'!J19</f>
        <v>112</v>
      </c>
      <c r="K16" s="59">
        <f>'Cálculo de Cuota'!K19</f>
        <v>128</v>
      </c>
      <c r="L16" s="59">
        <f>'Cálculo de Cuota'!L19</f>
        <v>176</v>
      </c>
      <c r="M16" s="59">
        <f>'Cálculo de Cuota'!M19</f>
        <v>152</v>
      </c>
      <c r="N16" s="59">
        <f>'Cálculo de Cuota'!N19</f>
        <v>152</v>
      </c>
      <c r="O16" s="59">
        <f>'Cálculo de Cuota'!O19</f>
        <v>152</v>
      </c>
      <c r="P16" s="59">
        <f>'Cálculo de Cuota'!P19</f>
        <v>168</v>
      </c>
      <c r="Q16" s="59">
        <f>'Cálculo de Cuota'!Q19</f>
        <v>176</v>
      </c>
      <c r="R16" s="59">
        <f>'Cálculo de Cuota'!R19</f>
        <v>160</v>
      </c>
      <c r="S16" s="59">
        <f>'Cálculo de Cuota'!S19</f>
        <v>104</v>
      </c>
      <c r="T16" s="59">
        <f>'Cálculo de Cuota'!T19</f>
        <v>152</v>
      </c>
      <c r="U16" s="59">
        <f>'Cálculo de Cuota'!U19</f>
        <v>152</v>
      </c>
      <c r="V16" s="59">
        <f>'Cálculo de Cuota'!V19</f>
        <v>168</v>
      </c>
      <c r="W16" s="59">
        <f>'Cálculo de Cuota'!W19</f>
        <v>88</v>
      </c>
      <c r="X16" s="59">
        <f>'Cálculo de Cuota'!X19</f>
        <v>160</v>
      </c>
      <c r="Y16" s="59">
        <f>'Cálculo de Cuota'!Y19</f>
        <v>176</v>
      </c>
      <c r="Z16" s="59">
        <f>'Cálculo de Cuota'!Z19</f>
        <v>176</v>
      </c>
      <c r="AA16" s="59">
        <f>'Cálculo de Cuota'!AA19</f>
        <v>0</v>
      </c>
      <c r="AB16" s="59">
        <f>'Cálculo de Cuota'!AB19</f>
        <v>0</v>
      </c>
      <c r="AC16" s="59">
        <f>'Cálculo de Cuota'!AC19</f>
        <v>0</v>
      </c>
      <c r="AD16" s="59">
        <f>'Cálculo de Cuota'!AD19</f>
        <v>0</v>
      </c>
      <c r="AE16" s="59">
        <f>'Cálculo de Cuota'!AE19</f>
        <v>0</v>
      </c>
      <c r="AF16" s="59">
        <f>'Cálculo de Cuota'!AF19</f>
        <v>0</v>
      </c>
      <c r="AG16" s="59">
        <f>'Cálculo de Cuota'!AG19</f>
        <v>0</v>
      </c>
      <c r="AH16" s="59">
        <f>'Cálculo de Cuota'!AH19</f>
        <v>0</v>
      </c>
      <c r="AI16" s="59">
        <f>'Cálculo de Cuota'!AI19</f>
        <v>0</v>
      </c>
      <c r="AJ16" s="59">
        <f>'Cálculo de Cuota'!AJ19</f>
        <v>0</v>
      </c>
      <c r="AK16" s="59">
        <f>'Cálculo de Cuota'!AK19</f>
        <v>0</v>
      </c>
      <c r="AL16" s="59">
        <f>'Cálculo de Cuota'!AL19</f>
        <v>0</v>
      </c>
      <c r="AM16" s="59">
        <f>'Cálculo de Cuota'!AM19</f>
        <v>0</v>
      </c>
      <c r="AN16" s="59">
        <f>'Cálculo de Cuota'!AN19</f>
        <v>0</v>
      </c>
      <c r="AO16" s="59">
        <f>'Cálculo de Cuota'!AO19</f>
        <v>0</v>
      </c>
      <c r="AP16" s="59">
        <f>'Cálculo de Cuota'!AP19</f>
        <v>0</v>
      </c>
      <c r="AQ16" s="59">
        <f>'Cálculo de Cuota'!AQ19</f>
        <v>0</v>
      </c>
    </row>
    <row r="17" spans="1:43" ht="25.5" customHeight="1" x14ac:dyDescent="0.25">
      <c r="A17" s="3"/>
      <c r="B17" s="58" t="s">
        <v>32</v>
      </c>
      <c r="C17" s="59">
        <f>'Cálculo de Cuota'!C20</f>
        <v>144</v>
      </c>
      <c r="D17" s="59">
        <f>'Cálculo de Cuota'!D20</f>
        <v>160</v>
      </c>
      <c r="E17" s="59">
        <f>'Cálculo de Cuota'!E20</f>
        <v>176</v>
      </c>
      <c r="F17" s="59">
        <f>'Cálculo de Cuota'!F20</f>
        <v>168</v>
      </c>
      <c r="G17" s="59">
        <f>'Cálculo de Cuota'!G20</f>
        <v>120</v>
      </c>
      <c r="H17" s="59">
        <f>'Cálculo de Cuota'!H20</f>
        <v>136</v>
      </c>
      <c r="I17" s="59">
        <f>'Cálculo de Cuota'!I20</f>
        <v>160</v>
      </c>
      <c r="J17" s="59">
        <f>'Cálculo de Cuota'!J20</f>
        <v>160</v>
      </c>
      <c r="K17" s="59">
        <f>'Cálculo de Cuota'!K20</f>
        <v>128</v>
      </c>
      <c r="L17" s="59">
        <f>'Cálculo de Cuota'!L20</f>
        <v>176</v>
      </c>
      <c r="M17" s="59">
        <f>'Cálculo de Cuota'!M20</f>
        <v>160</v>
      </c>
      <c r="N17" s="59">
        <f>'Cálculo de Cuota'!N20</f>
        <v>128</v>
      </c>
      <c r="O17" s="59">
        <f>'Cálculo de Cuota'!O20</f>
        <v>152</v>
      </c>
      <c r="P17" s="59">
        <f>'Cálculo de Cuota'!P20</f>
        <v>144</v>
      </c>
      <c r="Q17" s="59">
        <f>'Cálculo de Cuota'!Q20</f>
        <v>176</v>
      </c>
      <c r="R17" s="59">
        <f>'Cálculo de Cuota'!R20</f>
        <v>152</v>
      </c>
      <c r="S17" s="59">
        <f>'Cálculo de Cuota'!S20</f>
        <v>120</v>
      </c>
      <c r="T17" s="59">
        <f>'Cálculo de Cuota'!T20</f>
        <v>160</v>
      </c>
      <c r="U17" s="59">
        <f>'Cálculo de Cuota'!U20</f>
        <v>152</v>
      </c>
      <c r="V17" s="59">
        <f>'Cálculo de Cuota'!V20</f>
        <v>168</v>
      </c>
      <c r="W17" s="59">
        <f>'Cálculo de Cuota'!W20</f>
        <v>112</v>
      </c>
      <c r="X17" s="59">
        <f>'Cálculo de Cuota'!X20</f>
        <v>160</v>
      </c>
      <c r="Y17" s="59">
        <f>'Cálculo de Cuota'!Y20</f>
        <v>160</v>
      </c>
      <c r="Z17" s="59">
        <f>'Cálculo de Cuota'!Z20</f>
        <v>160</v>
      </c>
      <c r="AA17" s="59">
        <f>'Cálculo de Cuota'!AA20</f>
        <v>0</v>
      </c>
      <c r="AB17" s="59">
        <f>'Cálculo de Cuota'!AB20</f>
        <v>0</v>
      </c>
      <c r="AC17" s="59">
        <f>'Cálculo de Cuota'!AC20</f>
        <v>0</v>
      </c>
      <c r="AD17" s="59">
        <f>'Cálculo de Cuota'!AD20</f>
        <v>0</v>
      </c>
      <c r="AE17" s="59">
        <f>'Cálculo de Cuota'!AE20</f>
        <v>0</v>
      </c>
      <c r="AF17" s="59">
        <f>'Cálculo de Cuota'!AF20</f>
        <v>0</v>
      </c>
      <c r="AG17" s="59">
        <f>'Cálculo de Cuota'!AG20</f>
        <v>0</v>
      </c>
      <c r="AH17" s="59">
        <f>'Cálculo de Cuota'!AH20</f>
        <v>0</v>
      </c>
      <c r="AI17" s="59">
        <f>'Cálculo de Cuota'!AI20</f>
        <v>0</v>
      </c>
      <c r="AJ17" s="59">
        <f>'Cálculo de Cuota'!AJ20</f>
        <v>0</v>
      </c>
      <c r="AK17" s="59">
        <f>'Cálculo de Cuota'!AK20</f>
        <v>0</v>
      </c>
      <c r="AL17" s="59">
        <f>'Cálculo de Cuota'!AL20</f>
        <v>0</v>
      </c>
      <c r="AM17" s="59">
        <f>'Cálculo de Cuota'!AM20</f>
        <v>0</v>
      </c>
      <c r="AN17" s="59">
        <f>'Cálculo de Cuota'!AN20</f>
        <v>0</v>
      </c>
      <c r="AO17" s="59">
        <f>'Cálculo de Cuota'!AO20</f>
        <v>0</v>
      </c>
      <c r="AP17" s="59">
        <f>'Cálculo de Cuota'!AP20</f>
        <v>0</v>
      </c>
      <c r="AQ17" s="59">
        <f>'Cálculo de Cuota'!AQ20</f>
        <v>0</v>
      </c>
    </row>
    <row r="18" spans="1:43" ht="14.25" customHeight="1" x14ac:dyDescent="0.25">
      <c r="A18" s="2">
        <v>7</v>
      </c>
      <c r="B18" s="58" t="s">
        <v>33</v>
      </c>
      <c r="C18" s="59">
        <f t="shared" ref="C18:AQ18" si="4">SUM(C19:C21)</f>
        <v>51</v>
      </c>
      <c r="D18" s="59">
        <f t="shared" si="4"/>
        <v>29</v>
      </c>
      <c r="E18" s="59">
        <f t="shared" si="4"/>
        <v>49</v>
      </c>
      <c r="F18" s="59">
        <f t="shared" si="4"/>
        <v>38</v>
      </c>
      <c r="G18" s="59">
        <f t="shared" si="4"/>
        <v>35</v>
      </c>
      <c r="H18" s="59">
        <f t="shared" si="4"/>
        <v>33</v>
      </c>
      <c r="I18" s="59">
        <f t="shared" si="4"/>
        <v>39</v>
      </c>
      <c r="J18" s="59">
        <f t="shared" si="4"/>
        <v>41</v>
      </c>
      <c r="K18" s="59">
        <f t="shared" si="4"/>
        <v>36</v>
      </c>
      <c r="L18" s="59">
        <f t="shared" si="4"/>
        <v>49</v>
      </c>
      <c r="M18" s="59">
        <f t="shared" si="4"/>
        <v>48</v>
      </c>
      <c r="N18" s="59">
        <f t="shared" si="4"/>
        <v>56</v>
      </c>
      <c r="O18" s="59">
        <f t="shared" si="4"/>
        <v>48</v>
      </c>
      <c r="P18" s="59">
        <f t="shared" si="4"/>
        <v>48</v>
      </c>
      <c r="Q18" s="59">
        <f t="shared" si="4"/>
        <v>53</v>
      </c>
      <c r="R18" s="59">
        <f t="shared" si="4"/>
        <v>48</v>
      </c>
      <c r="S18" s="59">
        <f t="shared" si="4"/>
        <v>48</v>
      </c>
      <c r="T18" s="59">
        <f t="shared" si="4"/>
        <v>49</v>
      </c>
      <c r="U18" s="59">
        <f t="shared" si="4"/>
        <v>41</v>
      </c>
      <c r="V18" s="59">
        <f t="shared" si="4"/>
        <v>58</v>
      </c>
      <c r="W18" s="59">
        <f t="shared" si="4"/>
        <v>31</v>
      </c>
      <c r="X18" s="59">
        <f t="shared" si="4"/>
        <v>50</v>
      </c>
      <c r="Y18" s="59">
        <f t="shared" si="4"/>
        <v>50</v>
      </c>
      <c r="Z18" s="59">
        <f t="shared" si="4"/>
        <v>50</v>
      </c>
      <c r="AA18" s="59">
        <f t="shared" si="4"/>
        <v>0</v>
      </c>
      <c r="AB18" s="59">
        <f t="shared" si="4"/>
        <v>0</v>
      </c>
      <c r="AC18" s="59">
        <f t="shared" si="4"/>
        <v>0</v>
      </c>
      <c r="AD18" s="59">
        <f t="shared" si="4"/>
        <v>0</v>
      </c>
      <c r="AE18" s="59">
        <f t="shared" si="4"/>
        <v>0</v>
      </c>
      <c r="AF18" s="59">
        <f t="shared" si="4"/>
        <v>0</v>
      </c>
      <c r="AG18" s="59">
        <f t="shared" si="4"/>
        <v>0</v>
      </c>
      <c r="AH18" s="59">
        <f t="shared" si="4"/>
        <v>0</v>
      </c>
      <c r="AI18" s="59">
        <f t="shared" si="4"/>
        <v>0</v>
      </c>
      <c r="AJ18" s="59">
        <f t="shared" si="4"/>
        <v>0</v>
      </c>
      <c r="AK18" s="59">
        <f t="shared" si="4"/>
        <v>0</v>
      </c>
      <c r="AL18" s="59">
        <f t="shared" si="4"/>
        <v>0</v>
      </c>
      <c r="AM18" s="59">
        <f t="shared" si="4"/>
        <v>0</v>
      </c>
      <c r="AN18" s="59">
        <f t="shared" si="4"/>
        <v>0</v>
      </c>
      <c r="AO18" s="59">
        <f t="shared" si="4"/>
        <v>0</v>
      </c>
      <c r="AP18" s="59">
        <f t="shared" si="4"/>
        <v>0</v>
      </c>
      <c r="AQ18" s="59">
        <f t="shared" si="4"/>
        <v>0</v>
      </c>
    </row>
    <row r="19" spans="1:43" ht="14.25" customHeight="1" x14ac:dyDescent="0.25">
      <c r="A19" s="2"/>
      <c r="B19" s="58" t="s">
        <v>34</v>
      </c>
      <c r="C19" s="59">
        <f t="shared" ref="C19:AQ19" si="5">C39+C55</f>
        <v>23</v>
      </c>
      <c r="D19" s="59">
        <f t="shared" si="5"/>
        <v>14</v>
      </c>
      <c r="E19" s="59">
        <f t="shared" si="5"/>
        <v>17</v>
      </c>
      <c r="F19" s="59">
        <f t="shared" si="5"/>
        <v>16</v>
      </c>
      <c r="G19" s="59">
        <f t="shared" si="5"/>
        <v>10</v>
      </c>
      <c r="H19" s="59">
        <f t="shared" si="5"/>
        <v>11</v>
      </c>
      <c r="I19" s="59">
        <f t="shared" si="5"/>
        <v>14</v>
      </c>
      <c r="J19" s="59">
        <f t="shared" si="5"/>
        <v>14</v>
      </c>
      <c r="K19" s="59">
        <f t="shared" si="5"/>
        <v>16</v>
      </c>
      <c r="L19" s="59">
        <f t="shared" si="5"/>
        <v>18</v>
      </c>
      <c r="M19" s="59">
        <f t="shared" si="5"/>
        <v>17</v>
      </c>
      <c r="N19" s="59">
        <f t="shared" si="5"/>
        <v>20</v>
      </c>
      <c r="O19" s="59">
        <f t="shared" si="5"/>
        <v>18</v>
      </c>
      <c r="P19" s="59">
        <f t="shared" si="5"/>
        <v>15</v>
      </c>
      <c r="Q19" s="59">
        <f t="shared" si="5"/>
        <v>18</v>
      </c>
      <c r="R19" s="59">
        <f t="shared" si="5"/>
        <v>13</v>
      </c>
      <c r="S19" s="59">
        <f t="shared" si="5"/>
        <v>14</v>
      </c>
      <c r="T19" s="59">
        <f t="shared" si="5"/>
        <v>18</v>
      </c>
      <c r="U19" s="59">
        <f t="shared" si="5"/>
        <v>16</v>
      </c>
      <c r="V19" s="59">
        <f t="shared" si="5"/>
        <v>21</v>
      </c>
      <c r="W19" s="59">
        <f t="shared" si="5"/>
        <v>7</v>
      </c>
      <c r="X19" s="59">
        <f t="shared" si="5"/>
        <v>20</v>
      </c>
      <c r="Y19" s="59">
        <f t="shared" si="5"/>
        <v>16</v>
      </c>
      <c r="Z19" s="59">
        <f t="shared" si="5"/>
        <v>17</v>
      </c>
      <c r="AA19" s="59">
        <f t="shared" si="5"/>
        <v>0</v>
      </c>
      <c r="AB19" s="59">
        <f t="shared" si="5"/>
        <v>0</v>
      </c>
      <c r="AC19" s="59">
        <f t="shared" si="5"/>
        <v>0</v>
      </c>
      <c r="AD19" s="59">
        <f t="shared" si="5"/>
        <v>0</v>
      </c>
      <c r="AE19" s="59">
        <f t="shared" si="5"/>
        <v>0</v>
      </c>
      <c r="AF19" s="59">
        <f t="shared" si="5"/>
        <v>0</v>
      </c>
      <c r="AG19" s="59">
        <f t="shared" si="5"/>
        <v>0</v>
      </c>
      <c r="AH19" s="59">
        <f t="shared" si="5"/>
        <v>0</v>
      </c>
      <c r="AI19" s="59">
        <f t="shared" si="5"/>
        <v>0</v>
      </c>
      <c r="AJ19" s="59">
        <f t="shared" si="5"/>
        <v>0</v>
      </c>
      <c r="AK19" s="59">
        <f t="shared" si="5"/>
        <v>0</v>
      </c>
      <c r="AL19" s="59">
        <f t="shared" si="5"/>
        <v>0</v>
      </c>
      <c r="AM19" s="59">
        <f t="shared" si="5"/>
        <v>0</v>
      </c>
      <c r="AN19" s="59">
        <f t="shared" si="5"/>
        <v>0</v>
      </c>
      <c r="AO19" s="59">
        <f t="shared" si="5"/>
        <v>0</v>
      </c>
      <c r="AP19" s="59">
        <f t="shared" si="5"/>
        <v>0</v>
      </c>
      <c r="AQ19" s="59">
        <f t="shared" si="5"/>
        <v>0</v>
      </c>
    </row>
    <row r="20" spans="1:43" ht="14.25" customHeight="1" x14ac:dyDescent="0.25">
      <c r="A20" s="2"/>
      <c r="B20" s="58" t="s">
        <v>35</v>
      </c>
      <c r="C20" s="59">
        <f t="shared" ref="C20:AQ20" si="6">C40+C56</f>
        <v>10</v>
      </c>
      <c r="D20" s="59">
        <f t="shared" si="6"/>
        <v>9</v>
      </c>
      <c r="E20" s="59">
        <f t="shared" si="6"/>
        <v>14</v>
      </c>
      <c r="F20" s="59">
        <f t="shared" si="6"/>
        <v>10</v>
      </c>
      <c r="G20" s="59">
        <f t="shared" si="6"/>
        <v>12</v>
      </c>
      <c r="H20" s="59">
        <f t="shared" si="6"/>
        <v>9</v>
      </c>
      <c r="I20" s="59">
        <f t="shared" si="6"/>
        <v>11</v>
      </c>
      <c r="J20" s="59">
        <f t="shared" si="6"/>
        <v>16</v>
      </c>
      <c r="K20" s="59">
        <f t="shared" si="6"/>
        <v>4</v>
      </c>
      <c r="L20" s="59">
        <f t="shared" si="6"/>
        <v>15</v>
      </c>
      <c r="M20" s="59">
        <f t="shared" si="6"/>
        <v>15</v>
      </c>
      <c r="N20" s="59">
        <f t="shared" si="6"/>
        <v>17</v>
      </c>
      <c r="O20" s="59">
        <f t="shared" si="6"/>
        <v>12</v>
      </c>
      <c r="P20" s="59">
        <f t="shared" si="6"/>
        <v>18</v>
      </c>
      <c r="Q20" s="59">
        <f t="shared" si="6"/>
        <v>17</v>
      </c>
      <c r="R20" s="59">
        <f t="shared" si="6"/>
        <v>17</v>
      </c>
      <c r="S20" s="59">
        <f t="shared" si="6"/>
        <v>19</v>
      </c>
      <c r="T20" s="59">
        <f t="shared" si="6"/>
        <v>14</v>
      </c>
      <c r="U20" s="59">
        <f t="shared" si="6"/>
        <v>12</v>
      </c>
      <c r="V20" s="59">
        <f t="shared" si="6"/>
        <v>19</v>
      </c>
      <c r="W20" s="59">
        <f t="shared" si="6"/>
        <v>12</v>
      </c>
      <c r="X20" s="59">
        <f t="shared" si="6"/>
        <v>17</v>
      </c>
      <c r="Y20" s="59">
        <f t="shared" si="6"/>
        <v>18</v>
      </c>
      <c r="Z20" s="59">
        <f t="shared" si="6"/>
        <v>16</v>
      </c>
      <c r="AA20" s="59">
        <f t="shared" si="6"/>
        <v>0</v>
      </c>
      <c r="AB20" s="59">
        <f t="shared" si="6"/>
        <v>0</v>
      </c>
      <c r="AC20" s="59">
        <f t="shared" si="6"/>
        <v>0</v>
      </c>
      <c r="AD20" s="59">
        <f t="shared" si="6"/>
        <v>0</v>
      </c>
      <c r="AE20" s="59">
        <f t="shared" si="6"/>
        <v>0</v>
      </c>
      <c r="AF20" s="59">
        <f t="shared" si="6"/>
        <v>0</v>
      </c>
      <c r="AG20" s="59">
        <f t="shared" si="6"/>
        <v>0</v>
      </c>
      <c r="AH20" s="59">
        <f t="shared" si="6"/>
        <v>0</v>
      </c>
      <c r="AI20" s="59">
        <f t="shared" si="6"/>
        <v>0</v>
      </c>
      <c r="AJ20" s="59">
        <f t="shared" si="6"/>
        <v>0</v>
      </c>
      <c r="AK20" s="59">
        <f t="shared" si="6"/>
        <v>0</v>
      </c>
      <c r="AL20" s="59">
        <f t="shared" si="6"/>
        <v>0</v>
      </c>
      <c r="AM20" s="59">
        <f t="shared" si="6"/>
        <v>0</v>
      </c>
      <c r="AN20" s="59">
        <f t="shared" si="6"/>
        <v>0</v>
      </c>
      <c r="AO20" s="59">
        <f t="shared" si="6"/>
        <v>0</v>
      </c>
      <c r="AP20" s="59">
        <f t="shared" si="6"/>
        <v>0</v>
      </c>
      <c r="AQ20" s="59">
        <f t="shared" si="6"/>
        <v>0</v>
      </c>
    </row>
    <row r="21" spans="1:43" ht="14.25" customHeight="1" x14ac:dyDescent="0.25">
      <c r="A21" s="2"/>
      <c r="B21" s="58" t="s">
        <v>36</v>
      </c>
      <c r="C21" s="60">
        <f t="shared" ref="C21:AQ21" si="7">C41+C57</f>
        <v>18</v>
      </c>
      <c r="D21" s="60">
        <f t="shared" si="7"/>
        <v>6</v>
      </c>
      <c r="E21" s="60">
        <f t="shared" si="7"/>
        <v>18</v>
      </c>
      <c r="F21" s="60">
        <f t="shared" si="7"/>
        <v>12</v>
      </c>
      <c r="G21" s="60">
        <f t="shared" si="7"/>
        <v>13</v>
      </c>
      <c r="H21" s="60">
        <f t="shared" si="7"/>
        <v>13</v>
      </c>
      <c r="I21" s="60">
        <f t="shared" si="7"/>
        <v>14</v>
      </c>
      <c r="J21" s="60">
        <f t="shared" si="7"/>
        <v>11</v>
      </c>
      <c r="K21" s="60">
        <f t="shared" si="7"/>
        <v>16</v>
      </c>
      <c r="L21" s="60">
        <f t="shared" si="7"/>
        <v>16</v>
      </c>
      <c r="M21" s="60">
        <f t="shared" si="7"/>
        <v>16</v>
      </c>
      <c r="N21" s="60">
        <f t="shared" si="7"/>
        <v>19</v>
      </c>
      <c r="O21" s="60">
        <f t="shared" si="7"/>
        <v>18</v>
      </c>
      <c r="P21" s="60">
        <f t="shared" si="7"/>
        <v>15</v>
      </c>
      <c r="Q21" s="60">
        <f t="shared" si="7"/>
        <v>18</v>
      </c>
      <c r="R21" s="60">
        <f t="shared" si="7"/>
        <v>18</v>
      </c>
      <c r="S21" s="60">
        <f t="shared" si="7"/>
        <v>15</v>
      </c>
      <c r="T21" s="60">
        <f t="shared" si="7"/>
        <v>17</v>
      </c>
      <c r="U21" s="60">
        <f t="shared" si="7"/>
        <v>13</v>
      </c>
      <c r="V21" s="60">
        <f t="shared" si="7"/>
        <v>18</v>
      </c>
      <c r="W21" s="60">
        <f t="shared" si="7"/>
        <v>12</v>
      </c>
      <c r="X21" s="60">
        <f t="shared" si="7"/>
        <v>13</v>
      </c>
      <c r="Y21" s="60">
        <f t="shared" si="7"/>
        <v>16</v>
      </c>
      <c r="Z21" s="60">
        <f t="shared" si="7"/>
        <v>17</v>
      </c>
      <c r="AA21" s="60">
        <f t="shared" si="7"/>
        <v>0</v>
      </c>
      <c r="AB21" s="60">
        <f t="shared" si="7"/>
        <v>0</v>
      </c>
      <c r="AC21" s="60">
        <f t="shared" si="7"/>
        <v>0</v>
      </c>
      <c r="AD21" s="60">
        <f t="shared" si="7"/>
        <v>0</v>
      </c>
      <c r="AE21" s="60">
        <f t="shared" si="7"/>
        <v>0</v>
      </c>
      <c r="AF21" s="60">
        <f t="shared" si="7"/>
        <v>0</v>
      </c>
      <c r="AG21" s="60">
        <f t="shared" si="7"/>
        <v>0</v>
      </c>
      <c r="AH21" s="60">
        <f t="shared" si="7"/>
        <v>0</v>
      </c>
      <c r="AI21" s="60">
        <f t="shared" si="7"/>
        <v>0</v>
      </c>
      <c r="AJ21" s="60">
        <f t="shared" si="7"/>
        <v>0</v>
      </c>
      <c r="AK21" s="60">
        <f t="shared" si="7"/>
        <v>0</v>
      </c>
      <c r="AL21" s="60">
        <f t="shared" si="7"/>
        <v>0</v>
      </c>
      <c r="AM21" s="60">
        <f t="shared" si="7"/>
        <v>0</v>
      </c>
      <c r="AN21" s="60">
        <f t="shared" si="7"/>
        <v>0</v>
      </c>
      <c r="AO21" s="60">
        <f t="shared" si="7"/>
        <v>0</v>
      </c>
      <c r="AP21" s="60">
        <f t="shared" si="7"/>
        <v>0</v>
      </c>
      <c r="AQ21" s="60">
        <f t="shared" si="7"/>
        <v>0</v>
      </c>
    </row>
    <row r="22" spans="1:43" ht="27" customHeight="1" x14ac:dyDescent="0.25">
      <c r="A22" s="2">
        <v>8</v>
      </c>
      <c r="B22" s="58" t="s">
        <v>37</v>
      </c>
      <c r="C22" s="59">
        <f t="shared" ref="C22:AQ22" si="8">SUM(C23:C25)</f>
        <v>43.2</v>
      </c>
      <c r="D22" s="59">
        <f t="shared" si="8"/>
        <v>34.400000000000006</v>
      </c>
      <c r="E22" s="59">
        <f t="shared" si="8"/>
        <v>46.4</v>
      </c>
      <c r="F22" s="59">
        <f t="shared" si="8"/>
        <v>48.000000000000007</v>
      </c>
      <c r="G22" s="59">
        <f t="shared" si="8"/>
        <v>36</v>
      </c>
      <c r="H22" s="59">
        <f t="shared" si="8"/>
        <v>43.2</v>
      </c>
      <c r="I22" s="59">
        <f t="shared" si="8"/>
        <v>44.8</v>
      </c>
      <c r="J22" s="59">
        <f t="shared" si="8"/>
        <v>47.2</v>
      </c>
      <c r="K22" s="59">
        <f t="shared" si="8"/>
        <v>31.200000000000003</v>
      </c>
      <c r="L22" s="59">
        <f t="shared" si="8"/>
        <v>51.2</v>
      </c>
      <c r="M22" s="59">
        <f t="shared" si="8"/>
        <v>47.2</v>
      </c>
      <c r="N22" s="59">
        <f t="shared" si="8"/>
        <v>52.800000000000004</v>
      </c>
      <c r="O22" s="59">
        <f t="shared" si="8"/>
        <v>46.400000000000006</v>
      </c>
      <c r="P22" s="59">
        <f t="shared" si="8"/>
        <v>46.4</v>
      </c>
      <c r="Q22" s="59">
        <f t="shared" si="8"/>
        <v>47.2</v>
      </c>
      <c r="R22" s="59">
        <f t="shared" si="8"/>
        <v>46.400000000000006</v>
      </c>
      <c r="S22" s="59">
        <f t="shared" si="8"/>
        <v>34.4</v>
      </c>
      <c r="T22" s="59">
        <f t="shared" si="8"/>
        <v>48</v>
      </c>
      <c r="U22" s="59">
        <f t="shared" si="8"/>
        <v>42.400000000000006</v>
      </c>
      <c r="V22" s="59">
        <f t="shared" si="8"/>
        <v>49.6</v>
      </c>
      <c r="W22" s="59">
        <f t="shared" si="8"/>
        <v>33.6</v>
      </c>
      <c r="X22" s="59">
        <f t="shared" si="8"/>
        <v>44.8</v>
      </c>
      <c r="Y22" s="59">
        <f t="shared" si="8"/>
        <v>48.800000000000004</v>
      </c>
      <c r="Z22" s="59">
        <f t="shared" si="8"/>
        <v>52.800000000000004</v>
      </c>
      <c r="AA22" s="59">
        <f t="shared" si="8"/>
        <v>0</v>
      </c>
      <c r="AB22" s="59">
        <f t="shared" si="8"/>
        <v>0</v>
      </c>
      <c r="AC22" s="59">
        <f t="shared" si="8"/>
        <v>0</v>
      </c>
      <c r="AD22" s="59">
        <f t="shared" si="8"/>
        <v>0</v>
      </c>
      <c r="AE22" s="59">
        <f t="shared" si="8"/>
        <v>0</v>
      </c>
      <c r="AF22" s="59">
        <f t="shared" si="8"/>
        <v>0</v>
      </c>
      <c r="AG22" s="59">
        <f t="shared" si="8"/>
        <v>0</v>
      </c>
      <c r="AH22" s="59">
        <f t="shared" si="8"/>
        <v>0</v>
      </c>
      <c r="AI22" s="59">
        <f t="shared" si="8"/>
        <v>0</v>
      </c>
      <c r="AJ22" s="59">
        <f t="shared" si="8"/>
        <v>0</v>
      </c>
      <c r="AK22" s="59">
        <f t="shared" si="8"/>
        <v>0</v>
      </c>
      <c r="AL22" s="59">
        <f t="shared" si="8"/>
        <v>0</v>
      </c>
      <c r="AM22" s="59">
        <f t="shared" si="8"/>
        <v>0</v>
      </c>
      <c r="AN22" s="59">
        <f t="shared" si="8"/>
        <v>0</v>
      </c>
      <c r="AO22" s="59">
        <f t="shared" si="8"/>
        <v>0</v>
      </c>
      <c r="AP22" s="59">
        <f t="shared" si="8"/>
        <v>0</v>
      </c>
      <c r="AQ22" s="59">
        <f t="shared" si="8"/>
        <v>0</v>
      </c>
    </row>
    <row r="23" spans="1:43" ht="14.25" customHeight="1" x14ac:dyDescent="0.25">
      <c r="A23" s="2"/>
      <c r="B23" s="58" t="s">
        <v>34</v>
      </c>
      <c r="C23" s="59">
        <f>'Cálculo de Cuota'!C21</f>
        <v>14.4</v>
      </c>
      <c r="D23" s="59">
        <f>'Cálculo de Cuota'!D21</f>
        <v>12.8</v>
      </c>
      <c r="E23" s="59">
        <f>'Cálculo de Cuota'!E21</f>
        <v>15.200000000000001</v>
      </c>
      <c r="F23" s="59">
        <f>'Cálculo de Cuota'!F21</f>
        <v>16.8</v>
      </c>
      <c r="G23" s="59">
        <f>'Cálculo de Cuota'!G21</f>
        <v>12</v>
      </c>
      <c r="H23" s="59">
        <f>'Cálculo de Cuota'!H21</f>
        <v>13.600000000000001</v>
      </c>
      <c r="I23" s="59">
        <f>'Cálculo de Cuota'!I21</f>
        <v>14.4</v>
      </c>
      <c r="J23" s="59">
        <f>'Cálculo de Cuota'!J21</f>
        <v>16</v>
      </c>
      <c r="K23" s="59">
        <f>'Cálculo de Cuota'!K21</f>
        <v>9.6000000000000014</v>
      </c>
      <c r="L23" s="59">
        <f>'Cálculo de Cuota'!L21</f>
        <v>16.8</v>
      </c>
      <c r="M23" s="59">
        <f>'Cálculo de Cuota'!M21</f>
        <v>15.200000000000001</v>
      </c>
      <c r="N23" s="59">
        <f>'Cálculo de Cuota'!N21</f>
        <v>17.600000000000001</v>
      </c>
      <c r="O23" s="59">
        <f>'Cálculo de Cuota'!O21</f>
        <v>15.200000000000001</v>
      </c>
      <c r="P23" s="59">
        <f>'Cálculo de Cuota'!P21</f>
        <v>14.4</v>
      </c>
      <c r="Q23" s="59">
        <f>'Cálculo de Cuota'!Q21</f>
        <v>16</v>
      </c>
      <c r="R23" s="59">
        <f>'Cálculo de Cuota'!R21</f>
        <v>13.600000000000001</v>
      </c>
      <c r="S23" s="59">
        <f>'Cálculo de Cuota'!S21</f>
        <v>12</v>
      </c>
      <c r="T23" s="59">
        <f>'Cálculo de Cuota'!T21</f>
        <v>16</v>
      </c>
      <c r="U23" s="59">
        <f>'Cálculo de Cuota'!U21</f>
        <v>13.600000000000001</v>
      </c>
      <c r="V23" s="59">
        <f>'Cálculo de Cuota'!V21</f>
        <v>16.8</v>
      </c>
      <c r="W23" s="59">
        <f>'Cálculo de Cuota'!W21</f>
        <v>11.200000000000001</v>
      </c>
      <c r="X23" s="59">
        <f>'Cálculo de Cuota'!X21</f>
        <v>16</v>
      </c>
      <c r="Y23" s="59">
        <f>'Cálculo de Cuota'!Y21</f>
        <v>16.8</v>
      </c>
      <c r="Z23" s="59">
        <f>'Cálculo de Cuota'!Z21</f>
        <v>17.600000000000001</v>
      </c>
      <c r="AA23" s="59">
        <f>'Cálculo de Cuota'!AA21</f>
        <v>0</v>
      </c>
      <c r="AB23" s="59">
        <f>'Cálculo de Cuota'!AB21</f>
        <v>0</v>
      </c>
      <c r="AC23" s="59">
        <f>'Cálculo de Cuota'!AC21</f>
        <v>0</v>
      </c>
      <c r="AD23" s="59">
        <f>'Cálculo de Cuota'!AD21</f>
        <v>0</v>
      </c>
      <c r="AE23" s="59">
        <f>'Cálculo de Cuota'!AE21</f>
        <v>0</v>
      </c>
      <c r="AF23" s="59">
        <f>'Cálculo de Cuota'!AF21</f>
        <v>0</v>
      </c>
      <c r="AG23" s="59">
        <f>'Cálculo de Cuota'!AG21</f>
        <v>0</v>
      </c>
      <c r="AH23" s="59">
        <f>'Cálculo de Cuota'!AH21</f>
        <v>0</v>
      </c>
      <c r="AI23" s="59">
        <f>'Cálculo de Cuota'!AI21</f>
        <v>0</v>
      </c>
      <c r="AJ23" s="59">
        <f>'Cálculo de Cuota'!AJ21</f>
        <v>0</v>
      </c>
      <c r="AK23" s="59">
        <f>'Cálculo de Cuota'!AK21</f>
        <v>0</v>
      </c>
      <c r="AL23" s="59">
        <f>'Cálculo de Cuota'!AL21</f>
        <v>0</v>
      </c>
      <c r="AM23" s="59">
        <f>'Cálculo de Cuota'!AM21</f>
        <v>0</v>
      </c>
      <c r="AN23" s="59">
        <f>'Cálculo de Cuota'!AN21</f>
        <v>0</v>
      </c>
      <c r="AO23" s="59">
        <f>'Cálculo de Cuota'!AO21</f>
        <v>0</v>
      </c>
      <c r="AP23" s="59">
        <f>'Cálculo de Cuota'!AP21</f>
        <v>0</v>
      </c>
      <c r="AQ23" s="59">
        <f>'Cálculo de Cuota'!AQ21</f>
        <v>0</v>
      </c>
    </row>
    <row r="24" spans="1:43" ht="14.25" customHeight="1" x14ac:dyDescent="0.25">
      <c r="A24" s="2"/>
      <c r="B24" s="58" t="s">
        <v>35</v>
      </c>
      <c r="C24" s="59">
        <f>'Cálculo de Cuota'!C22</f>
        <v>14.4</v>
      </c>
      <c r="D24" s="59">
        <f>'Cálculo de Cuota'!D22</f>
        <v>12</v>
      </c>
      <c r="E24" s="59">
        <f>'Cálculo de Cuota'!E22</f>
        <v>16.8</v>
      </c>
      <c r="F24" s="59">
        <f>'Cálculo de Cuota'!F22</f>
        <v>17.600000000000001</v>
      </c>
      <c r="G24" s="59">
        <f>'Cálculo de Cuota'!G22</f>
        <v>12</v>
      </c>
      <c r="H24" s="59">
        <f>'Cálculo de Cuota'!H22</f>
        <v>15.200000000000001</v>
      </c>
      <c r="I24" s="59">
        <f>'Cálculo de Cuota'!I22</f>
        <v>16</v>
      </c>
      <c r="J24" s="59">
        <f>'Cálculo de Cuota'!J22</f>
        <v>15.200000000000001</v>
      </c>
      <c r="K24" s="59">
        <f>'Cálculo de Cuota'!K22</f>
        <v>9.6000000000000014</v>
      </c>
      <c r="L24" s="59">
        <f>'Cálculo de Cuota'!L22</f>
        <v>17.600000000000001</v>
      </c>
      <c r="M24" s="59">
        <f>'Cálculo de Cuota'!M22</f>
        <v>16</v>
      </c>
      <c r="N24" s="59">
        <f>'Cálculo de Cuota'!N22</f>
        <v>17.600000000000001</v>
      </c>
      <c r="O24" s="59">
        <f>'Cálculo de Cuota'!O22</f>
        <v>16</v>
      </c>
      <c r="P24" s="59">
        <f>'Cálculo de Cuota'!P22</f>
        <v>16</v>
      </c>
      <c r="Q24" s="59">
        <f>'Cálculo de Cuota'!Q22</f>
        <v>16</v>
      </c>
      <c r="R24" s="59">
        <f>'Cálculo de Cuota'!R22</f>
        <v>16</v>
      </c>
      <c r="S24" s="59">
        <f>'Cálculo de Cuota'!S22</f>
        <v>12</v>
      </c>
      <c r="T24" s="59">
        <f>'Cálculo de Cuota'!T22</f>
        <v>16</v>
      </c>
      <c r="U24" s="59">
        <f>'Cálculo de Cuota'!U22</f>
        <v>16</v>
      </c>
      <c r="V24" s="59">
        <f>'Cálculo de Cuota'!V22</f>
        <v>16.8</v>
      </c>
      <c r="W24" s="59">
        <f>'Cálculo de Cuota'!W22</f>
        <v>11.200000000000001</v>
      </c>
      <c r="X24" s="59">
        <f>'Cálculo de Cuota'!X22</f>
        <v>16</v>
      </c>
      <c r="Y24" s="59">
        <f>'Cálculo de Cuota'!Y22</f>
        <v>16.8</v>
      </c>
      <c r="Z24" s="59">
        <f>'Cálculo de Cuota'!Z22</f>
        <v>17.600000000000001</v>
      </c>
      <c r="AA24" s="59">
        <f>'Cálculo de Cuota'!AA22</f>
        <v>0</v>
      </c>
      <c r="AB24" s="59">
        <f>'Cálculo de Cuota'!AB22</f>
        <v>0</v>
      </c>
      <c r="AC24" s="59">
        <f>'Cálculo de Cuota'!AC22</f>
        <v>0</v>
      </c>
      <c r="AD24" s="59">
        <f>'Cálculo de Cuota'!AD22</f>
        <v>0</v>
      </c>
      <c r="AE24" s="59">
        <f>'Cálculo de Cuota'!AE22</f>
        <v>0</v>
      </c>
      <c r="AF24" s="59">
        <f>'Cálculo de Cuota'!AF22</f>
        <v>0</v>
      </c>
      <c r="AG24" s="59">
        <f>'Cálculo de Cuota'!AG22</f>
        <v>0</v>
      </c>
      <c r="AH24" s="59">
        <f>'Cálculo de Cuota'!AH22</f>
        <v>0</v>
      </c>
      <c r="AI24" s="59">
        <f>'Cálculo de Cuota'!AI22</f>
        <v>0</v>
      </c>
      <c r="AJ24" s="59">
        <f>'Cálculo de Cuota'!AJ22</f>
        <v>0</v>
      </c>
      <c r="AK24" s="59">
        <f>'Cálculo de Cuota'!AK22</f>
        <v>0</v>
      </c>
      <c r="AL24" s="59">
        <f>'Cálculo de Cuota'!AL22</f>
        <v>0</v>
      </c>
      <c r="AM24" s="59">
        <f>'Cálculo de Cuota'!AM22</f>
        <v>0</v>
      </c>
      <c r="AN24" s="59">
        <f>'Cálculo de Cuota'!AN22</f>
        <v>0</v>
      </c>
      <c r="AO24" s="59">
        <f>'Cálculo de Cuota'!AO22</f>
        <v>0</v>
      </c>
      <c r="AP24" s="59">
        <f>'Cálculo de Cuota'!AP22</f>
        <v>0</v>
      </c>
      <c r="AQ24" s="59">
        <f>'Cálculo de Cuota'!AQ22</f>
        <v>0</v>
      </c>
    </row>
    <row r="25" spans="1:43" ht="14.25" customHeight="1" x14ac:dyDescent="0.25">
      <c r="A25" s="2"/>
      <c r="B25" s="58" t="s">
        <v>36</v>
      </c>
      <c r="C25" s="61">
        <f>'Cálculo de Cuota'!C23</f>
        <v>14.4</v>
      </c>
      <c r="D25" s="61">
        <f>'Cálculo de Cuota'!D23</f>
        <v>9.6000000000000014</v>
      </c>
      <c r="E25" s="61">
        <f>'Cálculo de Cuota'!E23</f>
        <v>14.4</v>
      </c>
      <c r="F25" s="61">
        <f>'Cálculo de Cuota'!F23</f>
        <v>13.600000000000001</v>
      </c>
      <c r="G25" s="61">
        <f>'Cálculo de Cuota'!G23</f>
        <v>12</v>
      </c>
      <c r="H25" s="61">
        <f>'Cálculo de Cuota'!H23</f>
        <v>14.4</v>
      </c>
      <c r="I25" s="61">
        <f>'Cálculo de Cuota'!I23</f>
        <v>14.4</v>
      </c>
      <c r="J25" s="61">
        <f>'Cálculo de Cuota'!J23</f>
        <v>16</v>
      </c>
      <c r="K25" s="61">
        <f>'Cálculo de Cuota'!K23</f>
        <v>12</v>
      </c>
      <c r="L25" s="61">
        <f>'Cálculo de Cuota'!L23</f>
        <v>16.8</v>
      </c>
      <c r="M25" s="61">
        <f>'Cálculo de Cuota'!M23</f>
        <v>16</v>
      </c>
      <c r="N25" s="61">
        <f>'Cálculo de Cuota'!N23</f>
        <v>17.600000000000001</v>
      </c>
      <c r="O25" s="61">
        <f>'Cálculo de Cuota'!O23</f>
        <v>15.200000000000001</v>
      </c>
      <c r="P25" s="61">
        <f>'Cálculo de Cuota'!P23</f>
        <v>16</v>
      </c>
      <c r="Q25" s="61">
        <f>'Cálculo de Cuota'!Q23</f>
        <v>15.200000000000001</v>
      </c>
      <c r="R25" s="61">
        <f>'Cálculo de Cuota'!R23</f>
        <v>16.8</v>
      </c>
      <c r="S25" s="61">
        <f>'Cálculo de Cuota'!S23</f>
        <v>10.4</v>
      </c>
      <c r="T25" s="61">
        <f>'Cálculo de Cuota'!T23</f>
        <v>16</v>
      </c>
      <c r="U25" s="61">
        <f>'Cálculo de Cuota'!U23</f>
        <v>12.8</v>
      </c>
      <c r="V25" s="61">
        <f>'Cálculo de Cuota'!V23</f>
        <v>16</v>
      </c>
      <c r="W25" s="61">
        <f>'Cálculo de Cuota'!W23</f>
        <v>11.200000000000001</v>
      </c>
      <c r="X25" s="61">
        <f>'Cálculo de Cuota'!X23</f>
        <v>12.8</v>
      </c>
      <c r="Y25" s="61">
        <f>'Cálculo de Cuota'!Y23</f>
        <v>15.200000000000001</v>
      </c>
      <c r="Z25" s="61">
        <f>'Cálculo de Cuota'!Z23</f>
        <v>17.600000000000001</v>
      </c>
      <c r="AA25" s="61">
        <f>'Cálculo de Cuota'!AA23</f>
        <v>0</v>
      </c>
      <c r="AB25" s="61">
        <f>'Cálculo de Cuota'!AB23</f>
        <v>0</v>
      </c>
      <c r="AC25" s="61">
        <f>'Cálculo de Cuota'!AC23</f>
        <v>0</v>
      </c>
      <c r="AD25" s="61">
        <f>'Cálculo de Cuota'!AD23</f>
        <v>0</v>
      </c>
      <c r="AE25" s="61">
        <f>'Cálculo de Cuota'!AE23</f>
        <v>0</v>
      </c>
      <c r="AF25" s="61">
        <f>'Cálculo de Cuota'!AF23</f>
        <v>0</v>
      </c>
      <c r="AG25" s="61">
        <f>'Cálculo de Cuota'!AG23</f>
        <v>0</v>
      </c>
      <c r="AH25" s="61">
        <f>'Cálculo de Cuota'!AH23</f>
        <v>0</v>
      </c>
      <c r="AI25" s="61">
        <f>'Cálculo de Cuota'!AI23</f>
        <v>0</v>
      </c>
      <c r="AJ25" s="61">
        <f>'Cálculo de Cuota'!AJ23</f>
        <v>0</v>
      </c>
      <c r="AK25" s="61">
        <f>'Cálculo de Cuota'!AK23</f>
        <v>0</v>
      </c>
      <c r="AL25" s="61">
        <f>'Cálculo de Cuota'!AL23</f>
        <v>0</v>
      </c>
      <c r="AM25" s="61">
        <f>'Cálculo de Cuota'!AM23</f>
        <v>0</v>
      </c>
      <c r="AN25" s="61">
        <f>'Cálculo de Cuota'!AN23</f>
        <v>0</v>
      </c>
      <c r="AO25" s="61">
        <f>'Cálculo de Cuota'!AO23</f>
        <v>0</v>
      </c>
      <c r="AP25" s="61">
        <f>'Cálculo de Cuota'!AP23</f>
        <v>0</v>
      </c>
      <c r="AQ25" s="61">
        <f>'Cálculo de Cuota'!AQ23</f>
        <v>0</v>
      </c>
    </row>
    <row r="26" spans="1:43" ht="14.25" customHeight="1" x14ac:dyDescent="0.25">
      <c r="A26" s="4" t="s">
        <v>38</v>
      </c>
      <c r="B26" s="4"/>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row>
    <row r="27" spans="1:43" ht="14.25" customHeight="1" x14ac:dyDescent="0.25">
      <c r="A27" s="52">
        <v>1</v>
      </c>
      <c r="B27" s="52" t="s">
        <v>39</v>
      </c>
      <c r="C27" s="62">
        <v>112</v>
      </c>
      <c r="D27" s="62">
        <v>130</v>
      </c>
      <c r="E27" s="62">
        <v>127</v>
      </c>
      <c r="F27" s="62">
        <v>109</v>
      </c>
      <c r="G27" s="62">
        <v>109</v>
      </c>
      <c r="H27" s="62">
        <v>104</v>
      </c>
      <c r="I27" s="62">
        <v>91</v>
      </c>
      <c r="J27" s="62">
        <v>95</v>
      </c>
      <c r="K27" s="62">
        <v>110</v>
      </c>
      <c r="L27" s="62">
        <v>125</v>
      </c>
      <c r="M27" s="62">
        <v>134</v>
      </c>
      <c r="N27" s="62">
        <v>127</v>
      </c>
      <c r="O27" s="62">
        <v>107</v>
      </c>
      <c r="P27" s="62">
        <v>95</v>
      </c>
      <c r="Q27" s="62">
        <v>104</v>
      </c>
      <c r="R27" s="62">
        <v>111</v>
      </c>
      <c r="S27" s="62">
        <v>120</v>
      </c>
      <c r="T27" s="62">
        <v>107</v>
      </c>
      <c r="U27" s="62">
        <v>110</v>
      </c>
      <c r="V27" s="62">
        <v>109</v>
      </c>
      <c r="W27" s="62">
        <v>102</v>
      </c>
      <c r="X27" s="62">
        <v>104</v>
      </c>
      <c r="Y27" s="62">
        <v>96</v>
      </c>
      <c r="Z27" s="62">
        <v>88</v>
      </c>
      <c r="AA27" s="62"/>
      <c r="AB27" s="62"/>
      <c r="AC27" s="62"/>
      <c r="AD27" s="62"/>
      <c r="AE27" s="62"/>
      <c r="AF27" s="62"/>
      <c r="AG27" s="62"/>
      <c r="AH27" s="62"/>
      <c r="AI27" s="62"/>
      <c r="AJ27" s="62"/>
      <c r="AK27" s="62"/>
      <c r="AL27" s="62"/>
      <c r="AM27" s="62"/>
      <c r="AN27" s="62"/>
      <c r="AO27" s="62"/>
      <c r="AP27" s="62"/>
      <c r="AQ27" s="62"/>
    </row>
    <row r="28" spans="1:43" ht="14.25" customHeight="1" x14ac:dyDescent="0.25">
      <c r="A28" s="52">
        <v>2</v>
      </c>
      <c r="B28" s="52" t="s">
        <v>40</v>
      </c>
      <c r="C28" s="62">
        <v>41</v>
      </c>
      <c r="D28" s="62">
        <v>16</v>
      </c>
      <c r="E28" s="62">
        <v>19</v>
      </c>
      <c r="F28" s="62">
        <v>12</v>
      </c>
      <c r="G28" s="62">
        <v>15</v>
      </c>
      <c r="H28" s="62">
        <v>19</v>
      </c>
      <c r="I28" s="62">
        <v>23</v>
      </c>
      <c r="J28" s="62">
        <v>36</v>
      </c>
      <c r="K28" s="62">
        <v>32</v>
      </c>
      <c r="L28" s="62">
        <v>31</v>
      </c>
      <c r="M28" s="62">
        <v>12</v>
      </c>
      <c r="N28" s="62">
        <v>13</v>
      </c>
      <c r="O28" s="62">
        <v>13</v>
      </c>
      <c r="P28" s="62">
        <v>23</v>
      </c>
      <c r="Q28" s="62">
        <v>23</v>
      </c>
      <c r="R28" s="62">
        <v>29</v>
      </c>
      <c r="S28" s="62">
        <v>8</v>
      </c>
      <c r="T28" s="62">
        <v>23</v>
      </c>
      <c r="U28" s="62">
        <v>19</v>
      </c>
      <c r="V28" s="62">
        <v>19</v>
      </c>
      <c r="W28" s="62">
        <v>10</v>
      </c>
      <c r="X28" s="62">
        <v>26</v>
      </c>
      <c r="Y28" s="62">
        <v>12</v>
      </c>
      <c r="Z28" s="62">
        <v>20</v>
      </c>
      <c r="AA28" s="62"/>
      <c r="AB28" s="62"/>
      <c r="AC28" s="62"/>
      <c r="AD28" s="62"/>
      <c r="AE28" s="62"/>
      <c r="AF28" s="62"/>
      <c r="AG28" s="62"/>
      <c r="AH28" s="62"/>
      <c r="AI28" s="62"/>
      <c r="AJ28" s="62"/>
      <c r="AK28" s="62"/>
      <c r="AL28" s="62"/>
      <c r="AM28" s="62"/>
      <c r="AN28" s="62"/>
      <c r="AO28" s="62"/>
      <c r="AP28" s="62"/>
      <c r="AQ28" s="62"/>
    </row>
    <row r="29" spans="1:43" ht="14.25" customHeight="1" x14ac:dyDescent="0.25">
      <c r="A29" s="52">
        <v>3</v>
      </c>
      <c r="B29" s="52" t="s">
        <v>41</v>
      </c>
      <c r="C29" s="62">
        <v>0</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c r="AB29" s="62"/>
      <c r="AC29" s="62"/>
      <c r="AD29" s="62"/>
      <c r="AE29" s="62"/>
      <c r="AF29" s="62"/>
      <c r="AG29" s="62"/>
      <c r="AH29" s="62"/>
      <c r="AI29" s="62"/>
      <c r="AJ29" s="62"/>
      <c r="AK29" s="62"/>
      <c r="AL29" s="62"/>
      <c r="AM29" s="62"/>
      <c r="AN29" s="62"/>
      <c r="AO29" s="62"/>
      <c r="AP29" s="62"/>
      <c r="AQ29" s="62"/>
    </row>
    <row r="30" spans="1:43" ht="14.25" customHeight="1" x14ac:dyDescent="0.25">
      <c r="A30" s="52">
        <v>4</v>
      </c>
      <c r="B30" s="52" t="s">
        <v>42</v>
      </c>
      <c r="C30" s="62">
        <v>23</v>
      </c>
      <c r="D30" s="62">
        <v>19</v>
      </c>
      <c r="E30" s="62">
        <v>37</v>
      </c>
      <c r="F30" s="62">
        <v>12</v>
      </c>
      <c r="G30" s="62">
        <v>19</v>
      </c>
      <c r="H30" s="62">
        <v>32</v>
      </c>
      <c r="I30" s="62">
        <v>19</v>
      </c>
      <c r="J30" s="62">
        <v>21</v>
      </c>
      <c r="K30" s="62">
        <v>17</v>
      </c>
      <c r="L30" s="62">
        <v>22</v>
      </c>
      <c r="M30" s="62">
        <v>6</v>
      </c>
      <c r="N30" s="62">
        <v>24</v>
      </c>
      <c r="O30" s="62">
        <v>21</v>
      </c>
      <c r="P30" s="62">
        <v>20</v>
      </c>
      <c r="Q30" s="62">
        <v>16</v>
      </c>
      <c r="R30" s="62">
        <v>20</v>
      </c>
      <c r="S30" s="62">
        <v>21</v>
      </c>
      <c r="T30" s="62">
        <v>20</v>
      </c>
      <c r="U30" s="62">
        <v>20</v>
      </c>
      <c r="V30" s="62">
        <v>26</v>
      </c>
      <c r="W30" s="62">
        <v>8</v>
      </c>
      <c r="X30" s="62">
        <v>34</v>
      </c>
      <c r="Y30" s="62">
        <v>20</v>
      </c>
      <c r="Z30" s="62">
        <v>16</v>
      </c>
      <c r="AA30" s="62"/>
      <c r="AB30" s="62"/>
      <c r="AC30" s="62"/>
      <c r="AD30" s="62"/>
      <c r="AE30" s="62"/>
      <c r="AF30" s="62"/>
      <c r="AG30" s="62"/>
      <c r="AH30" s="62"/>
      <c r="AI30" s="62"/>
      <c r="AJ30" s="62"/>
      <c r="AK30" s="62"/>
      <c r="AL30" s="62"/>
      <c r="AM30" s="62"/>
      <c r="AN30" s="62"/>
      <c r="AO30" s="62"/>
      <c r="AP30" s="62"/>
      <c r="AQ30" s="62"/>
    </row>
    <row r="31" spans="1:43" ht="14.25" customHeight="1" x14ac:dyDescent="0.25">
      <c r="A31" s="52">
        <v>5</v>
      </c>
      <c r="B31" s="52" t="s">
        <v>43</v>
      </c>
      <c r="C31" s="62">
        <v>130</v>
      </c>
      <c r="D31" s="62">
        <v>127</v>
      </c>
      <c r="E31" s="62">
        <v>109</v>
      </c>
      <c r="F31" s="62">
        <v>109</v>
      </c>
      <c r="G31" s="62">
        <v>105</v>
      </c>
      <c r="H31" s="62">
        <v>91</v>
      </c>
      <c r="I31" s="62">
        <v>95</v>
      </c>
      <c r="J31" s="62">
        <v>110</v>
      </c>
      <c r="K31" s="62">
        <v>125</v>
      </c>
      <c r="L31" s="62">
        <v>134</v>
      </c>
      <c r="M31" s="62">
        <v>130</v>
      </c>
      <c r="N31" s="62">
        <v>116</v>
      </c>
      <c r="O31" s="62">
        <v>99</v>
      </c>
      <c r="P31" s="62">
        <v>98</v>
      </c>
      <c r="Q31" s="62">
        <v>111</v>
      </c>
      <c r="R31" s="62">
        <v>120</v>
      </c>
      <c r="S31" s="62">
        <v>107</v>
      </c>
      <c r="T31" s="62">
        <v>110</v>
      </c>
      <c r="U31" s="62">
        <v>109</v>
      </c>
      <c r="V31" s="62">
        <v>102</v>
      </c>
      <c r="W31" s="62">
        <v>104</v>
      </c>
      <c r="X31" s="62">
        <v>96</v>
      </c>
      <c r="Y31" s="62">
        <v>88</v>
      </c>
      <c r="Z31" s="62">
        <v>92</v>
      </c>
      <c r="AA31" s="62"/>
      <c r="AB31" s="62"/>
      <c r="AC31" s="62"/>
      <c r="AD31" s="62"/>
      <c r="AE31" s="62"/>
      <c r="AF31" s="62"/>
      <c r="AG31" s="62"/>
      <c r="AH31" s="62"/>
      <c r="AI31" s="62"/>
      <c r="AJ31" s="62"/>
      <c r="AK31" s="62"/>
      <c r="AL31" s="62"/>
      <c r="AM31" s="62"/>
      <c r="AN31" s="62"/>
      <c r="AO31" s="62"/>
      <c r="AP31" s="62"/>
      <c r="AQ31" s="62"/>
    </row>
    <row r="32" spans="1:43" s="57" customFormat="1" ht="38.25" customHeight="1" x14ac:dyDescent="0.25">
      <c r="A32" s="55">
        <v>6</v>
      </c>
      <c r="B32" s="55" t="s">
        <v>44</v>
      </c>
      <c r="C32" s="56">
        <v>43192</v>
      </c>
      <c r="D32" s="56">
        <v>43235</v>
      </c>
      <c r="E32" s="56">
        <v>43241</v>
      </c>
      <c r="F32" s="56">
        <v>43255</v>
      </c>
      <c r="G32" s="56">
        <v>43328</v>
      </c>
      <c r="H32" s="56">
        <v>43339</v>
      </c>
      <c r="I32" s="56">
        <v>43363</v>
      </c>
      <c r="J32" s="56">
        <v>43410</v>
      </c>
      <c r="K32" s="56">
        <v>43440</v>
      </c>
      <c r="L32" s="56">
        <v>43496</v>
      </c>
      <c r="M32" s="56">
        <v>43500</v>
      </c>
      <c r="N32" s="56">
        <v>43500</v>
      </c>
      <c r="O32" s="56">
        <v>43579</v>
      </c>
      <c r="P32" s="56">
        <v>43595</v>
      </c>
      <c r="Q32" s="56">
        <v>43595</v>
      </c>
      <c r="R32" s="56">
        <v>43620</v>
      </c>
      <c r="S32" s="56">
        <v>43714</v>
      </c>
      <c r="T32" s="56">
        <v>43719</v>
      </c>
      <c r="U32" s="56">
        <v>43742</v>
      </c>
      <c r="V32" s="56">
        <v>43809</v>
      </c>
      <c r="W32" s="56">
        <v>43812</v>
      </c>
      <c r="X32" s="56">
        <v>43840</v>
      </c>
      <c r="Y32" s="56">
        <v>43840</v>
      </c>
      <c r="Z32" s="56">
        <v>43865</v>
      </c>
      <c r="AA32" s="56"/>
      <c r="AB32" s="56"/>
      <c r="AC32" s="56"/>
      <c r="AD32" s="56"/>
      <c r="AE32" s="56"/>
      <c r="AF32" s="56"/>
      <c r="AG32" s="56"/>
      <c r="AH32" s="56"/>
      <c r="AI32" s="56"/>
      <c r="AJ32" s="56"/>
      <c r="AK32" s="56"/>
      <c r="AL32" s="56"/>
      <c r="AM32" s="56"/>
      <c r="AN32" s="56"/>
      <c r="AO32" s="56"/>
      <c r="AP32" s="56"/>
      <c r="AQ32" s="56"/>
    </row>
    <row r="33" spans="1:43" s="57" customFormat="1" ht="25.5" customHeight="1" x14ac:dyDescent="0.25">
      <c r="A33" s="55">
        <v>7</v>
      </c>
      <c r="B33" s="55" t="s">
        <v>26</v>
      </c>
      <c r="C33" s="56">
        <v>43336</v>
      </c>
      <c r="D33" s="56">
        <v>43299</v>
      </c>
      <c r="E33" s="56">
        <v>43291</v>
      </c>
      <c r="F33" s="56">
        <v>43355</v>
      </c>
      <c r="G33" s="56">
        <v>43355</v>
      </c>
      <c r="H33" s="56">
        <v>43355</v>
      </c>
      <c r="I33" s="56">
        <v>43424</v>
      </c>
      <c r="J33" s="56">
        <v>43486</v>
      </c>
      <c r="K33" s="56">
        <v>43509</v>
      </c>
      <c r="L33" s="56">
        <v>43522</v>
      </c>
      <c r="M33" s="56">
        <v>43563</v>
      </c>
      <c r="N33" s="56">
        <v>43563</v>
      </c>
      <c r="O33" s="56">
        <v>43581</v>
      </c>
      <c r="P33" s="56">
        <v>43642</v>
      </c>
      <c r="Q33" s="56">
        <v>43642</v>
      </c>
      <c r="R33" s="56">
        <v>43662</v>
      </c>
      <c r="S33" s="56">
        <v>43770</v>
      </c>
      <c r="T33" s="56">
        <v>43850</v>
      </c>
      <c r="U33" s="56">
        <v>43850</v>
      </c>
      <c r="V33" s="56">
        <v>43851</v>
      </c>
      <c r="W33" s="56">
        <v>43851</v>
      </c>
      <c r="X33" s="56">
        <v>43851</v>
      </c>
      <c r="Y33" s="56">
        <v>43851</v>
      </c>
      <c r="Z33" s="56">
        <v>44046</v>
      </c>
      <c r="AA33" s="56"/>
      <c r="AB33" s="56"/>
      <c r="AC33" s="56"/>
      <c r="AD33" s="56"/>
      <c r="AE33" s="56"/>
      <c r="AF33" s="56"/>
      <c r="AG33" s="56"/>
      <c r="AH33" s="56"/>
      <c r="AI33" s="56"/>
      <c r="AJ33" s="56"/>
      <c r="AK33" s="56"/>
      <c r="AL33" s="56"/>
      <c r="AM33" s="56"/>
      <c r="AN33" s="56"/>
      <c r="AO33" s="56"/>
      <c r="AP33" s="56"/>
      <c r="AQ33" s="56"/>
    </row>
    <row r="34" spans="1:43" s="57" customFormat="1" ht="25.5" customHeight="1" x14ac:dyDescent="0.25">
      <c r="A34" s="63">
        <v>8</v>
      </c>
      <c r="B34" s="63" t="s">
        <v>45</v>
      </c>
      <c r="C34" s="64">
        <v>43342</v>
      </c>
      <c r="D34" s="64">
        <v>43372</v>
      </c>
      <c r="E34" s="64">
        <v>43404</v>
      </c>
      <c r="F34" s="64">
        <v>43434</v>
      </c>
      <c r="G34" s="64">
        <v>43455</v>
      </c>
      <c r="H34" s="64">
        <v>43496</v>
      </c>
      <c r="I34" s="64">
        <v>43524</v>
      </c>
      <c r="J34" s="64">
        <v>43545</v>
      </c>
      <c r="K34" s="64">
        <v>43585</v>
      </c>
      <c r="L34" s="64">
        <v>43616</v>
      </c>
      <c r="M34" s="64">
        <v>43644</v>
      </c>
      <c r="N34" s="64">
        <v>43677</v>
      </c>
      <c r="O34" s="64">
        <v>43707</v>
      </c>
      <c r="P34" s="64">
        <v>43738</v>
      </c>
      <c r="Q34" s="64">
        <v>43768</v>
      </c>
      <c r="R34" s="64">
        <v>43798</v>
      </c>
      <c r="S34" s="64">
        <v>43819</v>
      </c>
      <c r="T34" s="64">
        <v>43861</v>
      </c>
      <c r="U34" s="64">
        <v>43888</v>
      </c>
      <c r="V34" s="64">
        <v>43920</v>
      </c>
      <c r="W34" s="64">
        <v>43951</v>
      </c>
      <c r="X34" s="64">
        <v>43980</v>
      </c>
      <c r="Y34" s="64">
        <v>44012</v>
      </c>
      <c r="Z34" s="64">
        <v>44042</v>
      </c>
      <c r="AA34" s="64"/>
      <c r="AB34" s="64"/>
      <c r="AC34" s="64"/>
      <c r="AD34" s="64"/>
      <c r="AE34" s="64"/>
      <c r="AF34" s="64"/>
      <c r="AG34" s="64"/>
      <c r="AH34" s="64"/>
      <c r="AI34" s="64"/>
      <c r="AJ34" s="64"/>
      <c r="AK34" s="64"/>
      <c r="AL34" s="64"/>
      <c r="AM34" s="64"/>
      <c r="AN34" s="64"/>
      <c r="AO34" s="64"/>
      <c r="AP34" s="64"/>
      <c r="AQ34" s="64"/>
    </row>
    <row r="35" spans="1:43" ht="27" customHeight="1" x14ac:dyDescent="0.25">
      <c r="A35" s="52">
        <v>9</v>
      </c>
      <c r="B35" s="52" t="s">
        <v>46</v>
      </c>
      <c r="C35" s="65">
        <v>107</v>
      </c>
      <c r="D35" s="65">
        <v>108</v>
      </c>
      <c r="E35" s="65">
        <v>41</v>
      </c>
      <c r="F35" s="65">
        <v>37</v>
      </c>
      <c r="G35" s="65">
        <v>34</v>
      </c>
      <c r="H35" s="65">
        <v>34</v>
      </c>
      <c r="I35" s="65">
        <v>42</v>
      </c>
      <c r="J35" s="65">
        <v>46</v>
      </c>
      <c r="K35" s="65">
        <v>65</v>
      </c>
      <c r="L35" s="65">
        <v>70</v>
      </c>
      <c r="M35" s="65">
        <v>64</v>
      </c>
      <c r="N35" s="65">
        <v>51</v>
      </c>
      <c r="O35" s="65">
        <v>44</v>
      </c>
      <c r="P35" s="65">
        <v>44</v>
      </c>
      <c r="Q35" s="65">
        <v>41</v>
      </c>
      <c r="R35" s="65">
        <v>57</v>
      </c>
      <c r="S35" s="65">
        <v>56</v>
      </c>
      <c r="T35" s="65">
        <v>54</v>
      </c>
      <c r="U35" s="65">
        <v>55</v>
      </c>
      <c r="V35" s="65">
        <v>45</v>
      </c>
      <c r="W35" s="65">
        <v>36</v>
      </c>
      <c r="X35" s="65">
        <v>44</v>
      </c>
      <c r="Y35" s="65">
        <v>31</v>
      </c>
      <c r="Z35" s="65">
        <v>37</v>
      </c>
      <c r="AA35" s="65"/>
      <c r="AB35" s="65"/>
      <c r="AC35" s="65"/>
      <c r="AD35" s="65"/>
      <c r="AE35" s="65"/>
      <c r="AF35" s="65"/>
      <c r="AG35" s="65"/>
      <c r="AH35" s="65"/>
      <c r="AI35" s="65"/>
      <c r="AJ35" s="65"/>
      <c r="AK35" s="65"/>
      <c r="AL35" s="65"/>
      <c r="AM35" s="65"/>
      <c r="AN35" s="65"/>
      <c r="AO35" s="65"/>
      <c r="AP35" s="65"/>
      <c r="AQ35" s="65"/>
    </row>
    <row r="36" spans="1:43" ht="25.5" customHeight="1" x14ac:dyDescent="0.25">
      <c r="A36" s="1">
        <v>10</v>
      </c>
      <c r="B36" s="66" t="s">
        <v>27</v>
      </c>
      <c r="C36" s="67">
        <f t="shared" ref="C36:AQ36" si="9">SUM(C37:C38)</f>
        <v>7</v>
      </c>
      <c r="D36" s="67">
        <f t="shared" si="9"/>
        <v>4</v>
      </c>
      <c r="E36" s="67">
        <f t="shared" si="9"/>
        <v>144</v>
      </c>
      <c r="F36" s="67">
        <f t="shared" si="9"/>
        <v>94</v>
      </c>
      <c r="G36" s="67">
        <f t="shared" si="9"/>
        <v>115</v>
      </c>
      <c r="H36" s="67">
        <f t="shared" si="9"/>
        <v>121</v>
      </c>
      <c r="I36" s="67">
        <f t="shared" si="9"/>
        <v>73</v>
      </c>
      <c r="J36" s="67">
        <f t="shared" si="9"/>
        <v>115</v>
      </c>
      <c r="K36" s="67">
        <f t="shared" si="9"/>
        <v>66</v>
      </c>
      <c r="L36" s="67">
        <f t="shared" si="9"/>
        <v>102</v>
      </c>
      <c r="M36" s="67">
        <f t="shared" si="9"/>
        <v>105</v>
      </c>
      <c r="N36" s="67">
        <f t="shared" si="9"/>
        <v>113</v>
      </c>
      <c r="O36" s="67">
        <f t="shared" si="9"/>
        <v>97</v>
      </c>
      <c r="P36" s="67">
        <f t="shared" si="9"/>
        <v>131</v>
      </c>
      <c r="Q36" s="67">
        <f t="shared" si="9"/>
        <v>120</v>
      </c>
      <c r="R36" s="67">
        <f t="shared" si="9"/>
        <v>100</v>
      </c>
      <c r="S36" s="67">
        <f t="shared" si="9"/>
        <v>76</v>
      </c>
      <c r="T36" s="67">
        <f t="shared" si="9"/>
        <v>132</v>
      </c>
      <c r="U36" s="67">
        <f t="shared" si="9"/>
        <v>111</v>
      </c>
      <c r="V36" s="67">
        <f t="shared" si="9"/>
        <v>105</v>
      </c>
      <c r="W36" s="67">
        <f t="shared" si="9"/>
        <v>75</v>
      </c>
      <c r="X36" s="67">
        <f t="shared" si="9"/>
        <v>124</v>
      </c>
      <c r="Y36" s="67">
        <f t="shared" si="9"/>
        <v>99</v>
      </c>
      <c r="Z36" s="67">
        <f t="shared" si="9"/>
        <v>114</v>
      </c>
      <c r="AA36" s="67">
        <f t="shared" si="9"/>
        <v>0</v>
      </c>
      <c r="AB36" s="67">
        <f t="shared" si="9"/>
        <v>0</v>
      </c>
      <c r="AC36" s="67">
        <f t="shared" si="9"/>
        <v>0</v>
      </c>
      <c r="AD36" s="67">
        <f t="shared" si="9"/>
        <v>0</v>
      </c>
      <c r="AE36" s="67">
        <f t="shared" si="9"/>
        <v>0</v>
      </c>
      <c r="AF36" s="67">
        <f t="shared" si="9"/>
        <v>0</v>
      </c>
      <c r="AG36" s="67">
        <f t="shared" si="9"/>
        <v>0</v>
      </c>
      <c r="AH36" s="67">
        <f t="shared" si="9"/>
        <v>0</v>
      </c>
      <c r="AI36" s="67">
        <f t="shared" si="9"/>
        <v>0</v>
      </c>
      <c r="AJ36" s="67">
        <f t="shared" si="9"/>
        <v>0</v>
      </c>
      <c r="AK36" s="67">
        <f t="shared" si="9"/>
        <v>0</v>
      </c>
      <c r="AL36" s="67">
        <f t="shared" si="9"/>
        <v>0</v>
      </c>
      <c r="AM36" s="67">
        <f t="shared" si="9"/>
        <v>0</v>
      </c>
      <c r="AN36" s="67">
        <f t="shared" si="9"/>
        <v>0</v>
      </c>
      <c r="AO36" s="67">
        <f t="shared" si="9"/>
        <v>0</v>
      </c>
      <c r="AP36" s="67">
        <f t="shared" si="9"/>
        <v>0</v>
      </c>
      <c r="AQ36" s="67">
        <f t="shared" si="9"/>
        <v>0</v>
      </c>
    </row>
    <row r="37" spans="1:43" ht="14.25" customHeight="1" x14ac:dyDescent="0.25">
      <c r="A37" s="1"/>
      <c r="B37" s="52" t="s">
        <v>47</v>
      </c>
      <c r="C37" s="62">
        <v>5</v>
      </c>
      <c r="D37" s="62">
        <v>4</v>
      </c>
      <c r="E37" s="62">
        <v>75</v>
      </c>
      <c r="F37" s="62">
        <v>53</v>
      </c>
      <c r="G37" s="62">
        <v>76</v>
      </c>
      <c r="H37" s="62">
        <v>71</v>
      </c>
      <c r="I37" s="62">
        <v>35</v>
      </c>
      <c r="J37" s="62">
        <v>61</v>
      </c>
      <c r="K37" s="62">
        <v>38</v>
      </c>
      <c r="L37" s="62">
        <v>40</v>
      </c>
      <c r="M37" s="62">
        <v>52</v>
      </c>
      <c r="N37" s="62">
        <v>74</v>
      </c>
      <c r="O37" s="62">
        <v>48</v>
      </c>
      <c r="P37" s="62">
        <v>65</v>
      </c>
      <c r="Q37" s="62">
        <v>66</v>
      </c>
      <c r="R37" s="62">
        <v>49</v>
      </c>
      <c r="S37" s="62">
        <v>28</v>
      </c>
      <c r="T37" s="62">
        <v>80</v>
      </c>
      <c r="U37" s="62">
        <v>55</v>
      </c>
      <c r="V37" s="62">
        <v>53</v>
      </c>
      <c r="W37" s="62">
        <v>53</v>
      </c>
      <c r="X37" s="62">
        <v>66</v>
      </c>
      <c r="Y37" s="62">
        <v>62</v>
      </c>
      <c r="Z37" s="62">
        <v>56</v>
      </c>
      <c r="AA37" s="62"/>
      <c r="AB37" s="62"/>
      <c r="AC37" s="62"/>
      <c r="AD37" s="62"/>
      <c r="AE37" s="62"/>
      <c r="AF37" s="62"/>
      <c r="AG37" s="62"/>
      <c r="AH37" s="62"/>
      <c r="AI37" s="62"/>
      <c r="AJ37" s="62"/>
      <c r="AK37" s="62"/>
      <c r="AL37" s="62"/>
      <c r="AM37" s="62"/>
      <c r="AN37" s="62"/>
      <c r="AO37" s="62"/>
      <c r="AP37" s="62"/>
      <c r="AQ37" s="62"/>
    </row>
    <row r="38" spans="1:43" ht="14.25" customHeight="1" x14ac:dyDescent="0.25">
      <c r="A38" s="1"/>
      <c r="B38" s="52" t="s">
        <v>48</v>
      </c>
      <c r="C38" s="62">
        <v>2</v>
      </c>
      <c r="D38" s="62">
        <v>0</v>
      </c>
      <c r="E38" s="62">
        <v>69</v>
      </c>
      <c r="F38" s="62">
        <v>41</v>
      </c>
      <c r="G38" s="62">
        <v>39</v>
      </c>
      <c r="H38" s="62">
        <v>50</v>
      </c>
      <c r="I38" s="62">
        <v>38</v>
      </c>
      <c r="J38" s="62">
        <v>54</v>
      </c>
      <c r="K38" s="62">
        <v>28</v>
      </c>
      <c r="L38" s="62">
        <v>62</v>
      </c>
      <c r="M38" s="62">
        <v>53</v>
      </c>
      <c r="N38" s="62">
        <v>39</v>
      </c>
      <c r="O38" s="62">
        <v>49</v>
      </c>
      <c r="P38" s="62">
        <v>66</v>
      </c>
      <c r="Q38" s="62">
        <v>54</v>
      </c>
      <c r="R38" s="62">
        <v>51</v>
      </c>
      <c r="S38" s="62">
        <v>48</v>
      </c>
      <c r="T38" s="62">
        <v>52</v>
      </c>
      <c r="U38" s="62">
        <v>56</v>
      </c>
      <c r="V38" s="62">
        <v>52</v>
      </c>
      <c r="W38" s="62">
        <v>22</v>
      </c>
      <c r="X38" s="62">
        <v>58</v>
      </c>
      <c r="Y38" s="62">
        <v>37</v>
      </c>
      <c r="Z38" s="62">
        <v>58</v>
      </c>
      <c r="AA38" s="62"/>
      <c r="AB38" s="62"/>
      <c r="AC38" s="62"/>
      <c r="AD38" s="62"/>
      <c r="AE38" s="62"/>
      <c r="AF38" s="62"/>
      <c r="AG38" s="62"/>
      <c r="AH38" s="62"/>
      <c r="AI38" s="62"/>
      <c r="AJ38" s="62"/>
      <c r="AK38" s="62"/>
      <c r="AL38" s="62"/>
      <c r="AM38" s="62"/>
      <c r="AN38" s="62"/>
      <c r="AO38" s="62"/>
      <c r="AP38" s="62"/>
      <c r="AQ38" s="62"/>
    </row>
    <row r="39" spans="1:43" ht="25.5" customHeight="1" x14ac:dyDescent="0.25">
      <c r="A39" s="159">
        <v>11</v>
      </c>
      <c r="B39" s="52" t="s">
        <v>49</v>
      </c>
      <c r="C39" s="62">
        <v>18</v>
      </c>
      <c r="D39" s="62">
        <v>9</v>
      </c>
      <c r="E39" s="62">
        <v>10</v>
      </c>
      <c r="F39" s="62">
        <v>11</v>
      </c>
      <c r="G39" s="62">
        <v>5</v>
      </c>
      <c r="H39" s="62">
        <v>6</v>
      </c>
      <c r="I39" s="62">
        <v>9</v>
      </c>
      <c r="J39" s="62">
        <v>7</v>
      </c>
      <c r="K39" s="62">
        <v>6</v>
      </c>
      <c r="L39" s="62">
        <v>8</v>
      </c>
      <c r="M39" s="62">
        <v>10</v>
      </c>
      <c r="N39" s="62">
        <v>10</v>
      </c>
      <c r="O39" s="62">
        <v>6</v>
      </c>
      <c r="P39" s="62">
        <v>4</v>
      </c>
      <c r="Q39" s="62">
        <v>10</v>
      </c>
      <c r="R39" s="62">
        <v>2</v>
      </c>
      <c r="S39" s="62">
        <v>3</v>
      </c>
      <c r="T39" s="62">
        <v>9</v>
      </c>
      <c r="U39" s="62">
        <v>13</v>
      </c>
      <c r="V39" s="62">
        <v>5</v>
      </c>
      <c r="W39" s="62">
        <v>3</v>
      </c>
      <c r="X39" s="62">
        <v>9</v>
      </c>
      <c r="Y39" s="62">
        <v>9</v>
      </c>
      <c r="Z39" s="62">
        <v>5</v>
      </c>
      <c r="AA39" s="62"/>
      <c r="AB39" s="62"/>
      <c r="AC39" s="62"/>
      <c r="AD39" s="62"/>
      <c r="AE39" s="62"/>
      <c r="AF39" s="62"/>
      <c r="AG39" s="62"/>
      <c r="AH39" s="62"/>
      <c r="AI39" s="62"/>
      <c r="AJ39" s="62"/>
      <c r="AK39" s="62"/>
      <c r="AL39" s="62"/>
      <c r="AM39" s="62"/>
      <c r="AN39" s="62"/>
      <c r="AO39" s="62"/>
      <c r="AP39" s="62"/>
      <c r="AQ39" s="62"/>
    </row>
    <row r="40" spans="1:43" ht="25.5" customHeight="1" x14ac:dyDescent="0.25">
      <c r="A40" s="159"/>
      <c r="B40" s="52" t="s">
        <v>50</v>
      </c>
      <c r="C40" s="62">
        <v>7</v>
      </c>
      <c r="D40" s="62">
        <v>7</v>
      </c>
      <c r="E40" s="62">
        <v>8</v>
      </c>
      <c r="F40" s="62">
        <v>6</v>
      </c>
      <c r="G40" s="62">
        <v>8</v>
      </c>
      <c r="H40" s="62">
        <v>8</v>
      </c>
      <c r="I40" s="62">
        <v>7</v>
      </c>
      <c r="J40" s="62">
        <v>6</v>
      </c>
      <c r="K40" s="62">
        <v>2</v>
      </c>
      <c r="L40" s="62">
        <v>8</v>
      </c>
      <c r="M40" s="62">
        <v>9</v>
      </c>
      <c r="N40" s="62">
        <v>10</v>
      </c>
      <c r="O40" s="62">
        <v>6</v>
      </c>
      <c r="P40" s="62">
        <v>9</v>
      </c>
      <c r="Q40" s="62">
        <v>7</v>
      </c>
      <c r="R40" s="62">
        <v>5</v>
      </c>
      <c r="S40" s="62">
        <v>9</v>
      </c>
      <c r="T40" s="62">
        <v>6</v>
      </c>
      <c r="U40" s="62">
        <v>5</v>
      </c>
      <c r="V40" s="62">
        <v>11</v>
      </c>
      <c r="W40" s="62">
        <v>6</v>
      </c>
      <c r="X40" s="62">
        <v>7</v>
      </c>
      <c r="Y40" s="62">
        <v>8</v>
      </c>
      <c r="Z40" s="62">
        <v>8</v>
      </c>
      <c r="AA40" s="62"/>
      <c r="AB40" s="62"/>
      <c r="AC40" s="62"/>
      <c r="AD40" s="62"/>
      <c r="AE40" s="62"/>
      <c r="AF40" s="62"/>
      <c r="AG40" s="62"/>
      <c r="AH40" s="62"/>
      <c r="AI40" s="62"/>
      <c r="AJ40" s="62"/>
      <c r="AK40" s="62"/>
      <c r="AL40" s="62"/>
      <c r="AM40" s="62"/>
      <c r="AN40" s="62"/>
      <c r="AO40" s="62"/>
      <c r="AP40" s="62"/>
      <c r="AQ40" s="62"/>
    </row>
    <row r="41" spans="1:43" ht="25.5" customHeight="1" x14ac:dyDescent="0.25">
      <c r="A41" s="68"/>
      <c r="B41" s="52" t="s">
        <v>51</v>
      </c>
      <c r="C41" s="62">
        <v>13</v>
      </c>
      <c r="D41" s="62">
        <v>4</v>
      </c>
      <c r="E41" s="62">
        <v>14</v>
      </c>
      <c r="F41" s="62">
        <v>9</v>
      </c>
      <c r="G41" s="62">
        <v>9</v>
      </c>
      <c r="H41" s="62">
        <v>8</v>
      </c>
      <c r="I41" s="62">
        <v>2</v>
      </c>
      <c r="J41" s="62">
        <v>8</v>
      </c>
      <c r="K41" s="62">
        <v>6</v>
      </c>
      <c r="L41" s="62">
        <v>6</v>
      </c>
      <c r="M41" s="62">
        <v>6</v>
      </c>
      <c r="N41" s="62">
        <v>7</v>
      </c>
      <c r="O41" s="62">
        <v>8</v>
      </c>
      <c r="P41" s="62">
        <v>6</v>
      </c>
      <c r="Q41" s="62">
        <v>7</v>
      </c>
      <c r="R41" s="62">
        <v>6</v>
      </c>
      <c r="S41" s="62">
        <v>6</v>
      </c>
      <c r="T41" s="62">
        <v>7</v>
      </c>
      <c r="U41" s="62">
        <v>6</v>
      </c>
      <c r="V41" s="62">
        <v>9</v>
      </c>
      <c r="W41" s="62">
        <v>7</v>
      </c>
      <c r="X41" s="62">
        <v>4</v>
      </c>
      <c r="Y41" s="62">
        <v>6</v>
      </c>
      <c r="Z41" s="62">
        <v>6</v>
      </c>
      <c r="AA41" s="62"/>
      <c r="AB41" s="62"/>
      <c r="AC41" s="62"/>
      <c r="AD41" s="62"/>
      <c r="AE41" s="62"/>
      <c r="AF41" s="62"/>
      <c r="AG41" s="62"/>
      <c r="AH41" s="62"/>
      <c r="AI41" s="62"/>
      <c r="AJ41" s="62"/>
      <c r="AK41" s="62"/>
      <c r="AL41" s="62"/>
      <c r="AM41" s="62"/>
      <c r="AN41" s="62"/>
      <c r="AO41" s="62"/>
      <c r="AP41" s="62"/>
      <c r="AQ41" s="62"/>
    </row>
    <row r="42" spans="1:43" ht="14.25" customHeight="1" x14ac:dyDescent="0.25">
      <c r="A42" s="4" t="s">
        <v>52</v>
      </c>
      <c r="B42" s="4"/>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row>
    <row r="43" spans="1:43" ht="14.25" customHeight="1" x14ac:dyDescent="0.25">
      <c r="A43" s="52">
        <v>1</v>
      </c>
      <c r="B43" s="52" t="s">
        <v>39</v>
      </c>
      <c r="C43" s="62">
        <v>74</v>
      </c>
      <c r="D43" s="62">
        <v>79</v>
      </c>
      <c r="E43" s="62">
        <v>85</v>
      </c>
      <c r="F43" s="62">
        <v>69</v>
      </c>
      <c r="G43" s="62">
        <v>72</v>
      </c>
      <c r="H43" s="62">
        <v>75</v>
      </c>
      <c r="I43" s="62">
        <v>76</v>
      </c>
      <c r="J43" s="62">
        <v>84</v>
      </c>
      <c r="K43" s="62">
        <v>95</v>
      </c>
      <c r="L43" s="62">
        <v>104</v>
      </c>
      <c r="M43" s="62">
        <v>115</v>
      </c>
      <c r="N43" s="62">
        <v>116</v>
      </c>
      <c r="O43" s="62">
        <v>117</v>
      </c>
      <c r="P43" s="62">
        <v>132</v>
      </c>
      <c r="Q43" s="62">
        <v>133</v>
      </c>
      <c r="R43" s="62">
        <v>132</v>
      </c>
      <c r="S43" s="62">
        <v>142</v>
      </c>
      <c r="T43" s="62">
        <v>121</v>
      </c>
      <c r="U43" s="62">
        <v>120</v>
      </c>
      <c r="V43" s="62">
        <v>112</v>
      </c>
      <c r="W43" s="62">
        <v>131</v>
      </c>
      <c r="X43" s="62">
        <v>120</v>
      </c>
      <c r="Y43" s="62">
        <v>112</v>
      </c>
      <c r="Z43" s="62">
        <v>94</v>
      </c>
      <c r="AA43" s="62"/>
      <c r="AB43" s="62"/>
      <c r="AC43" s="62"/>
      <c r="AD43" s="62"/>
      <c r="AE43" s="62"/>
      <c r="AF43" s="62"/>
      <c r="AG43" s="62"/>
      <c r="AH43" s="62"/>
      <c r="AI43" s="62"/>
      <c r="AJ43" s="62"/>
      <c r="AK43" s="62"/>
      <c r="AL43" s="62"/>
      <c r="AM43" s="62"/>
      <c r="AN43" s="62"/>
      <c r="AO43" s="62"/>
      <c r="AP43" s="62"/>
      <c r="AQ43" s="62"/>
    </row>
    <row r="44" spans="1:43" ht="14.25" customHeight="1" x14ac:dyDescent="0.25">
      <c r="A44" s="52">
        <v>2</v>
      </c>
      <c r="B44" s="52" t="s">
        <v>40</v>
      </c>
      <c r="C44" s="62">
        <v>24</v>
      </c>
      <c r="D44" s="62">
        <v>12</v>
      </c>
      <c r="E44" s="62">
        <v>9</v>
      </c>
      <c r="F44" s="62">
        <v>12</v>
      </c>
      <c r="G44" s="62">
        <v>10</v>
      </c>
      <c r="H44" s="62">
        <v>10</v>
      </c>
      <c r="I44" s="62">
        <v>24</v>
      </c>
      <c r="J44" s="62">
        <v>30</v>
      </c>
      <c r="K44" s="62">
        <v>29</v>
      </c>
      <c r="L44" s="62">
        <v>27</v>
      </c>
      <c r="M44" s="62">
        <v>27</v>
      </c>
      <c r="N44" s="62">
        <v>25</v>
      </c>
      <c r="O44" s="62">
        <v>44</v>
      </c>
      <c r="P44" s="62">
        <v>33</v>
      </c>
      <c r="Q44" s="62">
        <v>30</v>
      </c>
      <c r="R44" s="62">
        <v>33</v>
      </c>
      <c r="S44" s="62">
        <v>19</v>
      </c>
      <c r="T44" s="62">
        <v>28</v>
      </c>
      <c r="U44" s="62">
        <v>16</v>
      </c>
      <c r="V44" s="62">
        <v>32</v>
      </c>
      <c r="W44" s="62">
        <v>11</v>
      </c>
      <c r="X44" s="62">
        <v>20</v>
      </c>
      <c r="Y44" s="62">
        <v>16</v>
      </c>
      <c r="Z44" s="62">
        <v>40</v>
      </c>
      <c r="AA44" s="62"/>
      <c r="AB44" s="62"/>
      <c r="AC44" s="62"/>
      <c r="AD44" s="62"/>
      <c r="AE44" s="62"/>
      <c r="AF44" s="62"/>
      <c r="AG44" s="62"/>
      <c r="AH44" s="62"/>
      <c r="AI44" s="62"/>
      <c r="AJ44" s="62"/>
      <c r="AK44" s="62"/>
      <c r="AL44" s="62"/>
      <c r="AM44" s="62"/>
      <c r="AN44" s="62"/>
      <c r="AO44" s="62"/>
      <c r="AP44" s="62"/>
      <c r="AQ44" s="62"/>
    </row>
    <row r="45" spans="1:43" ht="14.25" customHeight="1" x14ac:dyDescent="0.25">
      <c r="A45" s="52">
        <v>3</v>
      </c>
      <c r="B45" s="52" t="s">
        <v>41</v>
      </c>
      <c r="C45" s="62">
        <v>0</v>
      </c>
      <c r="D45" s="62">
        <v>0</v>
      </c>
      <c r="E45" s="62">
        <v>0</v>
      </c>
      <c r="F45" s="62">
        <v>0</v>
      </c>
      <c r="G45" s="62">
        <v>0</v>
      </c>
      <c r="H45" s="62">
        <v>0</v>
      </c>
      <c r="I45" s="62">
        <v>0</v>
      </c>
      <c r="J45" s="62">
        <v>0</v>
      </c>
      <c r="K45" s="62">
        <v>0</v>
      </c>
      <c r="L45" s="62">
        <v>0</v>
      </c>
      <c r="M45" s="62">
        <v>0</v>
      </c>
      <c r="N45" s="62">
        <v>0</v>
      </c>
      <c r="O45" s="62">
        <v>0</v>
      </c>
      <c r="P45" s="62">
        <v>0</v>
      </c>
      <c r="Q45" s="62">
        <v>0</v>
      </c>
      <c r="R45" s="62">
        <v>1</v>
      </c>
      <c r="S45" s="62">
        <v>0</v>
      </c>
      <c r="T45" s="62">
        <v>0</v>
      </c>
      <c r="U45" s="62">
        <v>0</v>
      </c>
      <c r="V45" s="62">
        <v>0</v>
      </c>
      <c r="W45" s="62">
        <v>0</v>
      </c>
      <c r="X45" s="62">
        <v>0</v>
      </c>
      <c r="Y45" s="62">
        <v>0</v>
      </c>
      <c r="Z45" s="62">
        <v>0</v>
      </c>
      <c r="AA45" s="62"/>
      <c r="AB45" s="62"/>
      <c r="AC45" s="62"/>
      <c r="AD45" s="62"/>
      <c r="AE45" s="62"/>
      <c r="AF45" s="62"/>
      <c r="AG45" s="62"/>
      <c r="AH45" s="62"/>
      <c r="AI45" s="62"/>
      <c r="AJ45" s="62"/>
      <c r="AK45" s="62"/>
      <c r="AL45" s="62"/>
      <c r="AM45" s="62"/>
      <c r="AN45" s="62"/>
      <c r="AO45" s="62"/>
      <c r="AP45" s="62"/>
      <c r="AQ45" s="62"/>
    </row>
    <row r="46" spans="1:43" ht="14.25" customHeight="1" x14ac:dyDescent="0.25">
      <c r="A46" s="52">
        <v>4</v>
      </c>
      <c r="B46" s="52" t="s">
        <v>42</v>
      </c>
      <c r="C46" s="62">
        <v>19</v>
      </c>
      <c r="D46" s="62">
        <v>6</v>
      </c>
      <c r="E46" s="62">
        <v>18</v>
      </c>
      <c r="F46" s="62">
        <v>9</v>
      </c>
      <c r="G46" s="62">
        <v>7</v>
      </c>
      <c r="H46" s="62">
        <v>9</v>
      </c>
      <c r="I46" s="62">
        <v>16</v>
      </c>
      <c r="J46" s="62">
        <v>19</v>
      </c>
      <c r="K46" s="62">
        <v>21</v>
      </c>
      <c r="L46" s="62">
        <v>16</v>
      </c>
      <c r="M46" s="62">
        <v>19</v>
      </c>
      <c r="N46" s="62">
        <v>22</v>
      </c>
      <c r="O46" s="62">
        <v>29</v>
      </c>
      <c r="P46" s="62">
        <v>20</v>
      </c>
      <c r="Q46" s="62">
        <v>31</v>
      </c>
      <c r="R46" s="62">
        <v>23</v>
      </c>
      <c r="S46" s="62">
        <v>40</v>
      </c>
      <c r="T46" s="62">
        <v>29</v>
      </c>
      <c r="U46" s="62">
        <v>24</v>
      </c>
      <c r="V46" s="62">
        <v>13</v>
      </c>
      <c r="W46" s="62">
        <v>22</v>
      </c>
      <c r="X46" s="62">
        <v>28</v>
      </c>
      <c r="Y46" s="62">
        <v>34</v>
      </c>
      <c r="Z46" s="62">
        <v>18</v>
      </c>
      <c r="AA46" s="62"/>
      <c r="AB46" s="62"/>
      <c r="AC46" s="62"/>
      <c r="AD46" s="62"/>
      <c r="AE46" s="62"/>
      <c r="AF46" s="62"/>
      <c r="AG46" s="62"/>
      <c r="AH46" s="62"/>
      <c r="AI46" s="62"/>
      <c r="AJ46" s="62"/>
      <c r="AK46" s="62"/>
      <c r="AL46" s="62"/>
      <c r="AM46" s="62"/>
      <c r="AN46" s="62"/>
      <c r="AO46" s="62"/>
      <c r="AP46" s="62"/>
      <c r="AQ46" s="62"/>
    </row>
    <row r="47" spans="1:43" ht="14.25" customHeight="1" x14ac:dyDescent="0.25">
      <c r="A47" s="52">
        <v>5</v>
      </c>
      <c r="B47" s="52" t="s">
        <v>43</v>
      </c>
      <c r="C47" s="62">
        <v>79</v>
      </c>
      <c r="D47" s="62">
        <v>85</v>
      </c>
      <c r="E47" s="62">
        <v>66</v>
      </c>
      <c r="F47" s="62">
        <v>72</v>
      </c>
      <c r="G47" s="62">
        <v>75</v>
      </c>
      <c r="H47" s="62">
        <v>76</v>
      </c>
      <c r="I47" s="62">
        <v>84</v>
      </c>
      <c r="J47" s="62">
        <v>95</v>
      </c>
      <c r="K47" s="62">
        <v>103</v>
      </c>
      <c r="L47" s="62">
        <v>115</v>
      </c>
      <c r="M47" s="62">
        <v>123</v>
      </c>
      <c r="N47" s="62">
        <v>119</v>
      </c>
      <c r="O47" s="62">
        <v>132</v>
      </c>
      <c r="P47" s="62">
        <v>135</v>
      </c>
      <c r="Q47" s="62">
        <v>132</v>
      </c>
      <c r="R47" s="62">
        <v>143</v>
      </c>
      <c r="S47" s="62">
        <v>121</v>
      </c>
      <c r="T47" s="62">
        <v>120</v>
      </c>
      <c r="U47" s="62">
        <v>112</v>
      </c>
      <c r="V47" s="62">
        <v>131</v>
      </c>
      <c r="W47" s="62">
        <v>120</v>
      </c>
      <c r="X47" s="62">
        <v>112</v>
      </c>
      <c r="Y47" s="62">
        <v>94</v>
      </c>
      <c r="Z47" s="62">
        <v>119</v>
      </c>
      <c r="AA47" s="62"/>
      <c r="AB47" s="62"/>
      <c r="AC47" s="62"/>
      <c r="AD47" s="62"/>
      <c r="AE47" s="62"/>
      <c r="AF47" s="62"/>
      <c r="AG47" s="62"/>
      <c r="AH47" s="62"/>
      <c r="AI47" s="62"/>
      <c r="AJ47" s="62"/>
      <c r="AK47" s="62"/>
      <c r="AL47" s="62"/>
      <c r="AM47" s="62"/>
      <c r="AN47" s="62"/>
      <c r="AO47" s="62"/>
      <c r="AP47" s="62"/>
      <c r="AQ47" s="62"/>
    </row>
    <row r="48" spans="1:43" s="57" customFormat="1" ht="41.25" customHeight="1" x14ac:dyDescent="0.25">
      <c r="A48" s="55">
        <v>6</v>
      </c>
      <c r="B48" s="55" t="s">
        <v>44</v>
      </c>
      <c r="C48" s="56">
        <v>43026</v>
      </c>
      <c r="D48" s="56">
        <v>43137</v>
      </c>
      <c r="E48" s="56">
        <v>43214</v>
      </c>
      <c r="F48" s="56">
        <v>43214</v>
      </c>
      <c r="G48" s="56">
        <v>43214</v>
      </c>
      <c r="H48" s="56">
        <v>43214</v>
      </c>
      <c r="I48" s="56">
        <v>43257</v>
      </c>
      <c r="J48" s="56">
        <v>43304</v>
      </c>
      <c r="K48" s="56">
        <v>43304</v>
      </c>
      <c r="L48" s="56">
        <v>43318</v>
      </c>
      <c r="M48" s="56">
        <v>43500</v>
      </c>
      <c r="N48" s="56">
        <v>43508</v>
      </c>
      <c r="O48" s="56">
        <v>43529</v>
      </c>
      <c r="P48" s="56">
        <v>43529</v>
      </c>
      <c r="Q48" s="56">
        <v>43564</v>
      </c>
      <c r="R48" s="56">
        <v>43629</v>
      </c>
      <c r="S48" s="56">
        <v>43629</v>
      </c>
      <c r="T48" s="56">
        <v>43642</v>
      </c>
      <c r="U48" s="56">
        <v>43684</v>
      </c>
      <c r="V48" s="56">
        <v>43684</v>
      </c>
      <c r="W48" s="56">
        <v>43755</v>
      </c>
      <c r="X48" s="56">
        <v>43755</v>
      </c>
      <c r="Y48" s="56">
        <v>43875</v>
      </c>
      <c r="Z48" s="56">
        <v>43901</v>
      </c>
      <c r="AA48" s="56"/>
      <c r="AB48" s="56"/>
      <c r="AC48" s="56"/>
      <c r="AD48" s="56"/>
      <c r="AE48" s="56"/>
      <c r="AF48" s="56"/>
      <c r="AG48" s="56"/>
      <c r="AH48" s="56"/>
      <c r="AI48" s="56"/>
      <c r="AJ48" s="56"/>
      <c r="AK48" s="56"/>
      <c r="AL48" s="56"/>
      <c r="AM48" s="56"/>
      <c r="AN48" s="56"/>
      <c r="AO48" s="56"/>
      <c r="AP48" s="56"/>
      <c r="AQ48" s="56"/>
    </row>
    <row r="49" spans="1:43" s="57" customFormat="1" ht="30.75" customHeight="1" x14ac:dyDescent="0.25">
      <c r="A49" s="55">
        <v>7</v>
      </c>
      <c r="B49" s="55" t="s">
        <v>26</v>
      </c>
      <c r="C49" s="56">
        <v>43230</v>
      </c>
      <c r="D49" s="56">
        <v>43241</v>
      </c>
      <c r="E49" s="56">
        <v>43241</v>
      </c>
      <c r="F49" s="56">
        <v>43241</v>
      </c>
      <c r="G49" s="56">
        <v>43241</v>
      </c>
      <c r="H49" s="56">
        <v>43241</v>
      </c>
      <c r="I49" s="56">
        <v>43340</v>
      </c>
      <c r="J49" s="56">
        <v>43340</v>
      </c>
      <c r="K49" s="56">
        <v>43340</v>
      </c>
      <c r="L49" s="56">
        <v>43340</v>
      </c>
      <c r="M49" s="56">
        <v>43493</v>
      </c>
      <c r="N49" s="56">
        <v>43510</v>
      </c>
      <c r="O49" s="56">
        <v>43510</v>
      </c>
      <c r="P49" s="56">
        <v>43510</v>
      </c>
      <c r="Q49" s="56">
        <v>43510</v>
      </c>
      <c r="R49" s="56">
        <v>43637</v>
      </c>
      <c r="S49" s="56">
        <v>43641</v>
      </c>
      <c r="T49" s="56">
        <v>43641</v>
      </c>
      <c r="U49" s="56">
        <v>43753</v>
      </c>
      <c r="V49" s="56">
        <v>43753</v>
      </c>
      <c r="W49" s="56">
        <v>43794</v>
      </c>
      <c r="X49" s="56">
        <v>43794</v>
      </c>
      <c r="Y49" s="56">
        <v>43900</v>
      </c>
      <c r="Z49" s="56">
        <v>43909</v>
      </c>
      <c r="AA49" s="56"/>
      <c r="AB49" s="56"/>
      <c r="AC49" s="56"/>
      <c r="AD49" s="56"/>
      <c r="AE49" s="56"/>
      <c r="AF49" s="56"/>
      <c r="AG49" s="56"/>
      <c r="AH49" s="56"/>
      <c r="AI49" s="56"/>
      <c r="AJ49" s="56"/>
      <c r="AK49" s="56"/>
      <c r="AL49" s="56"/>
      <c r="AM49" s="56"/>
      <c r="AN49" s="56"/>
      <c r="AO49" s="56"/>
      <c r="AP49" s="56"/>
      <c r="AQ49" s="56"/>
    </row>
    <row r="50" spans="1:43" s="57" customFormat="1" ht="30.75" customHeight="1" x14ac:dyDescent="0.25">
      <c r="A50" s="63">
        <v>8</v>
      </c>
      <c r="B50" s="63" t="s">
        <v>45</v>
      </c>
      <c r="C50" s="64">
        <v>43342</v>
      </c>
      <c r="D50" s="64">
        <v>43371</v>
      </c>
      <c r="E50" s="64">
        <v>43404</v>
      </c>
      <c r="F50" s="64">
        <v>43434</v>
      </c>
      <c r="G50" s="64">
        <v>43455</v>
      </c>
      <c r="H50" s="64">
        <v>43495</v>
      </c>
      <c r="I50" s="64">
        <v>43524</v>
      </c>
      <c r="J50" s="64">
        <v>43545</v>
      </c>
      <c r="K50" s="64">
        <v>43585</v>
      </c>
      <c r="L50" s="64">
        <v>43616</v>
      </c>
      <c r="M50" s="64">
        <v>43644</v>
      </c>
      <c r="N50" s="64">
        <v>43677</v>
      </c>
      <c r="O50" s="64">
        <v>43707</v>
      </c>
      <c r="P50" s="64">
        <v>43738</v>
      </c>
      <c r="Q50" s="64">
        <v>43768</v>
      </c>
      <c r="R50" s="64">
        <v>43798</v>
      </c>
      <c r="S50" s="64">
        <v>43819</v>
      </c>
      <c r="T50" s="64">
        <v>43861</v>
      </c>
      <c r="U50" s="64">
        <v>43887</v>
      </c>
      <c r="V50" s="64">
        <v>43920</v>
      </c>
      <c r="W50" s="64">
        <v>43951</v>
      </c>
      <c r="X50" s="64">
        <v>43980</v>
      </c>
      <c r="Y50" s="64">
        <v>44012</v>
      </c>
      <c r="Z50" s="64">
        <v>44042</v>
      </c>
      <c r="AA50" s="64"/>
      <c r="AB50" s="64"/>
      <c r="AC50" s="64"/>
      <c r="AD50" s="64"/>
      <c r="AE50" s="64"/>
      <c r="AF50" s="64"/>
      <c r="AG50" s="64"/>
      <c r="AH50" s="64"/>
      <c r="AI50" s="64"/>
      <c r="AJ50" s="64"/>
      <c r="AK50" s="64"/>
      <c r="AL50" s="64"/>
      <c r="AM50" s="64"/>
      <c r="AN50" s="64"/>
      <c r="AO50" s="64"/>
      <c r="AP50" s="64"/>
      <c r="AQ50" s="64"/>
    </row>
    <row r="51" spans="1:43" ht="30.6" customHeight="1" x14ac:dyDescent="0.25">
      <c r="A51" s="52">
        <v>8</v>
      </c>
      <c r="B51" s="52" t="s">
        <v>46</v>
      </c>
      <c r="C51" s="65">
        <v>60</v>
      </c>
      <c r="D51" s="65">
        <v>79</v>
      </c>
      <c r="E51" s="65">
        <v>42</v>
      </c>
      <c r="F51" s="65">
        <v>41</v>
      </c>
      <c r="G51" s="65">
        <v>44</v>
      </c>
      <c r="H51" s="65">
        <v>44</v>
      </c>
      <c r="I51" s="65">
        <v>52</v>
      </c>
      <c r="J51" s="65">
        <v>53</v>
      </c>
      <c r="K51" s="65">
        <v>65</v>
      </c>
      <c r="L51" s="65">
        <v>67</v>
      </c>
      <c r="M51" s="65">
        <v>70</v>
      </c>
      <c r="N51" s="65">
        <v>74</v>
      </c>
      <c r="O51" s="65">
        <v>91</v>
      </c>
      <c r="P51" s="65">
        <v>78</v>
      </c>
      <c r="Q51" s="65">
        <v>79</v>
      </c>
      <c r="R51" s="65">
        <v>79</v>
      </c>
      <c r="S51" s="65">
        <v>77</v>
      </c>
      <c r="T51" s="65">
        <v>73</v>
      </c>
      <c r="U51" s="65">
        <v>77</v>
      </c>
      <c r="V51" s="65">
        <v>69</v>
      </c>
      <c r="W51" s="65">
        <v>65</v>
      </c>
      <c r="X51" s="65">
        <v>58</v>
      </c>
      <c r="Y51" s="65">
        <v>47</v>
      </c>
      <c r="Z51" s="65">
        <v>53</v>
      </c>
      <c r="AA51" s="65"/>
      <c r="AB51" s="65"/>
      <c r="AC51" s="65"/>
      <c r="AD51" s="65"/>
      <c r="AE51" s="65"/>
      <c r="AF51" s="65"/>
      <c r="AG51" s="65"/>
      <c r="AH51" s="65"/>
      <c r="AI51" s="65"/>
      <c r="AJ51" s="65"/>
      <c r="AK51" s="65"/>
      <c r="AL51" s="65"/>
      <c r="AM51" s="65"/>
      <c r="AN51" s="65"/>
      <c r="AO51" s="65"/>
      <c r="AP51" s="65"/>
      <c r="AQ51" s="65"/>
    </row>
    <row r="52" spans="1:43" ht="25.5" customHeight="1" x14ac:dyDescent="0.25">
      <c r="A52" s="1">
        <v>9</v>
      </c>
      <c r="B52" s="66" t="s">
        <v>27</v>
      </c>
      <c r="C52" s="67">
        <f t="shared" ref="C52:AQ52" si="10">SUM(C53:C54)</f>
        <v>1</v>
      </c>
      <c r="D52" s="67">
        <f t="shared" si="10"/>
        <v>0</v>
      </c>
      <c r="E52" s="67">
        <f t="shared" si="10"/>
        <v>92</v>
      </c>
      <c r="F52" s="67">
        <f t="shared" si="10"/>
        <v>57</v>
      </c>
      <c r="G52" s="67">
        <f t="shared" si="10"/>
        <v>48</v>
      </c>
      <c r="H52" s="67">
        <f t="shared" si="10"/>
        <v>70</v>
      </c>
      <c r="I52" s="67">
        <f t="shared" si="10"/>
        <v>63</v>
      </c>
      <c r="J52" s="67">
        <f t="shared" si="10"/>
        <v>96</v>
      </c>
      <c r="K52" s="67">
        <f t="shared" si="10"/>
        <v>74</v>
      </c>
      <c r="L52" s="67">
        <f t="shared" si="10"/>
        <v>96</v>
      </c>
      <c r="M52" s="67">
        <f t="shared" si="10"/>
        <v>117</v>
      </c>
      <c r="N52" s="67">
        <f t="shared" si="10"/>
        <v>104</v>
      </c>
      <c r="O52" s="67">
        <f t="shared" si="10"/>
        <v>148</v>
      </c>
      <c r="P52" s="67">
        <f t="shared" si="10"/>
        <v>122</v>
      </c>
      <c r="Q52" s="67">
        <f t="shared" si="10"/>
        <v>163</v>
      </c>
      <c r="R52" s="67">
        <f t="shared" si="10"/>
        <v>138</v>
      </c>
      <c r="S52" s="67">
        <f t="shared" si="10"/>
        <v>132</v>
      </c>
      <c r="T52" s="67">
        <f t="shared" si="10"/>
        <v>143</v>
      </c>
      <c r="U52" s="67">
        <f t="shared" si="10"/>
        <v>99</v>
      </c>
      <c r="V52" s="67">
        <f t="shared" si="10"/>
        <v>92</v>
      </c>
      <c r="W52" s="67">
        <f t="shared" si="10"/>
        <v>123</v>
      </c>
      <c r="X52" s="67">
        <f t="shared" si="10"/>
        <v>156</v>
      </c>
      <c r="Y52" s="67">
        <f t="shared" si="10"/>
        <v>159</v>
      </c>
      <c r="Z52" s="67">
        <f t="shared" si="10"/>
        <v>134</v>
      </c>
      <c r="AA52" s="67">
        <f t="shared" si="10"/>
        <v>0</v>
      </c>
      <c r="AB52" s="67">
        <f t="shared" si="10"/>
        <v>0</v>
      </c>
      <c r="AC52" s="67">
        <f t="shared" si="10"/>
        <v>0</v>
      </c>
      <c r="AD52" s="67">
        <f t="shared" si="10"/>
        <v>0</v>
      </c>
      <c r="AE52" s="67">
        <f t="shared" si="10"/>
        <v>0</v>
      </c>
      <c r="AF52" s="67">
        <f t="shared" si="10"/>
        <v>0</v>
      </c>
      <c r="AG52" s="67">
        <f t="shared" si="10"/>
        <v>0</v>
      </c>
      <c r="AH52" s="67">
        <f t="shared" si="10"/>
        <v>0</v>
      </c>
      <c r="AI52" s="67">
        <f t="shared" si="10"/>
        <v>0</v>
      </c>
      <c r="AJ52" s="67">
        <f t="shared" si="10"/>
        <v>0</v>
      </c>
      <c r="AK52" s="67">
        <f t="shared" si="10"/>
        <v>0</v>
      </c>
      <c r="AL52" s="67">
        <f t="shared" si="10"/>
        <v>0</v>
      </c>
      <c r="AM52" s="67">
        <f t="shared" si="10"/>
        <v>0</v>
      </c>
      <c r="AN52" s="67">
        <f t="shared" si="10"/>
        <v>0</v>
      </c>
      <c r="AO52" s="67">
        <f t="shared" si="10"/>
        <v>0</v>
      </c>
      <c r="AP52" s="67">
        <f t="shared" si="10"/>
        <v>0</v>
      </c>
      <c r="AQ52" s="67">
        <f t="shared" si="10"/>
        <v>0</v>
      </c>
    </row>
    <row r="53" spans="1:43" ht="14.25" customHeight="1" x14ac:dyDescent="0.25">
      <c r="A53" s="1"/>
      <c r="B53" s="52" t="s">
        <v>47</v>
      </c>
      <c r="C53" s="62">
        <v>1</v>
      </c>
      <c r="D53" s="62">
        <v>0</v>
      </c>
      <c r="E53" s="62">
        <v>52</v>
      </c>
      <c r="F53" s="62">
        <v>34</v>
      </c>
      <c r="G53" s="62">
        <v>36</v>
      </c>
      <c r="H53" s="62">
        <v>39</v>
      </c>
      <c r="I53" s="62">
        <v>38</v>
      </c>
      <c r="J53" s="62">
        <v>31</v>
      </c>
      <c r="K53" s="62">
        <v>42</v>
      </c>
      <c r="L53" s="62">
        <v>45</v>
      </c>
      <c r="M53" s="62">
        <v>57</v>
      </c>
      <c r="N53" s="62">
        <v>57</v>
      </c>
      <c r="O53" s="62">
        <v>77</v>
      </c>
      <c r="P53" s="62">
        <v>69</v>
      </c>
      <c r="Q53" s="62">
        <v>85</v>
      </c>
      <c r="R53" s="62">
        <v>70</v>
      </c>
      <c r="S53" s="62">
        <v>56</v>
      </c>
      <c r="T53" s="62">
        <v>86</v>
      </c>
      <c r="U53" s="62">
        <v>48</v>
      </c>
      <c r="V53" s="62">
        <v>39</v>
      </c>
      <c r="W53" s="62">
        <v>78</v>
      </c>
      <c r="X53" s="62">
        <v>69</v>
      </c>
      <c r="Y53" s="62">
        <v>81</v>
      </c>
      <c r="Z53" s="62">
        <v>71</v>
      </c>
      <c r="AA53" s="62"/>
      <c r="AB53" s="62"/>
      <c r="AC53" s="62"/>
      <c r="AD53" s="62"/>
      <c r="AE53" s="62"/>
      <c r="AF53" s="62"/>
      <c r="AG53" s="62"/>
      <c r="AH53" s="62"/>
      <c r="AI53" s="62"/>
      <c r="AJ53" s="62"/>
      <c r="AK53" s="62"/>
      <c r="AL53" s="62"/>
      <c r="AM53" s="62"/>
      <c r="AN53" s="62"/>
      <c r="AO53" s="62"/>
      <c r="AP53" s="62"/>
      <c r="AQ53" s="62"/>
    </row>
    <row r="54" spans="1:43" ht="14.25" customHeight="1" x14ac:dyDescent="0.25">
      <c r="A54" s="1"/>
      <c r="B54" s="52" t="s">
        <v>48</v>
      </c>
      <c r="C54" s="62">
        <v>0</v>
      </c>
      <c r="D54" s="62">
        <v>0</v>
      </c>
      <c r="E54" s="62">
        <v>40</v>
      </c>
      <c r="F54" s="62">
        <v>23</v>
      </c>
      <c r="G54" s="62">
        <v>12</v>
      </c>
      <c r="H54" s="62">
        <v>31</v>
      </c>
      <c r="I54" s="62">
        <v>25</v>
      </c>
      <c r="J54" s="62">
        <v>65</v>
      </c>
      <c r="K54" s="62">
        <v>32</v>
      </c>
      <c r="L54" s="62">
        <v>51</v>
      </c>
      <c r="M54" s="62">
        <v>60</v>
      </c>
      <c r="N54" s="62">
        <v>47</v>
      </c>
      <c r="O54" s="62">
        <v>71</v>
      </c>
      <c r="P54" s="62">
        <v>53</v>
      </c>
      <c r="Q54" s="62">
        <v>78</v>
      </c>
      <c r="R54" s="62">
        <v>68</v>
      </c>
      <c r="S54" s="62">
        <v>76</v>
      </c>
      <c r="T54" s="62">
        <v>57</v>
      </c>
      <c r="U54" s="62">
        <v>51</v>
      </c>
      <c r="V54" s="62">
        <v>53</v>
      </c>
      <c r="W54" s="62">
        <v>45</v>
      </c>
      <c r="X54" s="62">
        <v>87</v>
      </c>
      <c r="Y54" s="62">
        <v>78</v>
      </c>
      <c r="Z54" s="62">
        <v>63</v>
      </c>
      <c r="AA54" s="62"/>
      <c r="AB54" s="62"/>
      <c r="AC54" s="62"/>
      <c r="AD54" s="62"/>
      <c r="AE54" s="62"/>
      <c r="AF54" s="62"/>
      <c r="AG54" s="62"/>
      <c r="AH54" s="62"/>
      <c r="AI54" s="62"/>
      <c r="AJ54" s="62"/>
      <c r="AK54" s="62"/>
      <c r="AL54" s="62"/>
      <c r="AM54" s="62"/>
      <c r="AN54" s="62"/>
      <c r="AO54" s="62"/>
      <c r="AP54" s="62"/>
      <c r="AQ54" s="62"/>
    </row>
    <row r="55" spans="1:43" ht="25.5" customHeight="1" x14ac:dyDescent="0.25">
      <c r="A55" s="1">
        <v>10</v>
      </c>
      <c r="B55" s="52" t="s">
        <v>49</v>
      </c>
      <c r="C55" s="62">
        <v>5</v>
      </c>
      <c r="D55" s="62">
        <v>5</v>
      </c>
      <c r="E55" s="62">
        <v>7</v>
      </c>
      <c r="F55" s="62">
        <v>5</v>
      </c>
      <c r="G55" s="62">
        <v>5</v>
      </c>
      <c r="H55" s="62">
        <v>5</v>
      </c>
      <c r="I55" s="62">
        <v>5</v>
      </c>
      <c r="J55" s="62">
        <v>7</v>
      </c>
      <c r="K55" s="62">
        <v>10</v>
      </c>
      <c r="L55" s="62">
        <v>10</v>
      </c>
      <c r="M55" s="62">
        <v>7</v>
      </c>
      <c r="N55" s="62">
        <v>10</v>
      </c>
      <c r="O55" s="62">
        <v>12</v>
      </c>
      <c r="P55" s="62">
        <v>11</v>
      </c>
      <c r="Q55" s="62">
        <v>8</v>
      </c>
      <c r="R55" s="62">
        <v>11</v>
      </c>
      <c r="S55" s="62">
        <v>11</v>
      </c>
      <c r="T55" s="62">
        <v>9</v>
      </c>
      <c r="U55" s="62">
        <v>3</v>
      </c>
      <c r="V55" s="62">
        <v>16</v>
      </c>
      <c r="W55" s="62">
        <v>4</v>
      </c>
      <c r="X55" s="62">
        <v>11</v>
      </c>
      <c r="Y55" s="62">
        <v>7</v>
      </c>
      <c r="Z55" s="62">
        <v>12</v>
      </c>
      <c r="AA55" s="62"/>
      <c r="AB55" s="62"/>
      <c r="AC55" s="62"/>
      <c r="AD55" s="62"/>
      <c r="AE55" s="62"/>
      <c r="AF55" s="62"/>
      <c r="AG55" s="62"/>
      <c r="AH55" s="62"/>
      <c r="AI55" s="62"/>
      <c r="AJ55" s="62"/>
      <c r="AK55" s="62"/>
      <c r="AL55" s="62"/>
      <c r="AM55" s="62"/>
      <c r="AN55" s="62"/>
      <c r="AO55" s="62"/>
      <c r="AP55" s="62"/>
      <c r="AQ55" s="62"/>
    </row>
    <row r="56" spans="1:43" ht="25.5" customHeight="1" x14ac:dyDescent="0.25">
      <c r="A56" s="1">
        <v>11</v>
      </c>
      <c r="B56" s="52" t="s">
        <v>50</v>
      </c>
      <c r="C56" s="62">
        <v>3</v>
      </c>
      <c r="D56" s="62">
        <v>2</v>
      </c>
      <c r="E56" s="62">
        <v>6</v>
      </c>
      <c r="F56" s="62">
        <v>4</v>
      </c>
      <c r="G56" s="62">
        <v>4</v>
      </c>
      <c r="H56" s="62">
        <v>1</v>
      </c>
      <c r="I56" s="62">
        <v>4</v>
      </c>
      <c r="J56" s="62">
        <v>10</v>
      </c>
      <c r="K56" s="62">
        <v>2</v>
      </c>
      <c r="L56" s="62">
        <v>7</v>
      </c>
      <c r="M56" s="62">
        <v>6</v>
      </c>
      <c r="N56" s="62">
        <v>7</v>
      </c>
      <c r="O56" s="62">
        <v>6</v>
      </c>
      <c r="P56" s="62">
        <v>9</v>
      </c>
      <c r="Q56" s="62">
        <v>10</v>
      </c>
      <c r="R56" s="62">
        <v>12</v>
      </c>
      <c r="S56" s="62">
        <v>10</v>
      </c>
      <c r="T56" s="62">
        <v>8</v>
      </c>
      <c r="U56" s="62">
        <v>7</v>
      </c>
      <c r="V56" s="62">
        <v>8</v>
      </c>
      <c r="W56" s="62">
        <v>6</v>
      </c>
      <c r="X56" s="62">
        <v>10</v>
      </c>
      <c r="Y56" s="62">
        <v>10</v>
      </c>
      <c r="Z56" s="62">
        <v>8</v>
      </c>
      <c r="AA56" s="62"/>
      <c r="AB56" s="62"/>
      <c r="AC56" s="62"/>
      <c r="AD56" s="62"/>
      <c r="AE56" s="62"/>
      <c r="AF56" s="62"/>
      <c r="AG56" s="62"/>
      <c r="AH56" s="62"/>
      <c r="AI56" s="62"/>
      <c r="AJ56" s="62"/>
      <c r="AK56" s="62"/>
      <c r="AL56" s="62"/>
      <c r="AM56" s="62"/>
      <c r="AN56" s="62"/>
      <c r="AO56" s="62"/>
      <c r="AP56" s="62"/>
      <c r="AQ56" s="62"/>
    </row>
    <row r="57" spans="1:43" ht="25.5" customHeight="1" x14ac:dyDescent="0.25">
      <c r="A57" s="1">
        <v>12</v>
      </c>
      <c r="B57" s="52" t="s">
        <v>51</v>
      </c>
      <c r="C57" s="62">
        <v>5</v>
      </c>
      <c r="D57" s="62">
        <v>2</v>
      </c>
      <c r="E57" s="62">
        <v>4</v>
      </c>
      <c r="F57" s="62">
        <v>3</v>
      </c>
      <c r="G57" s="62">
        <v>4</v>
      </c>
      <c r="H57" s="62">
        <v>5</v>
      </c>
      <c r="I57" s="62">
        <v>12</v>
      </c>
      <c r="J57" s="62">
        <v>3</v>
      </c>
      <c r="K57" s="62">
        <v>10</v>
      </c>
      <c r="L57" s="62">
        <v>10</v>
      </c>
      <c r="M57" s="62">
        <v>10</v>
      </c>
      <c r="N57" s="62">
        <v>12</v>
      </c>
      <c r="O57" s="62">
        <v>10</v>
      </c>
      <c r="P57" s="62">
        <v>9</v>
      </c>
      <c r="Q57" s="62">
        <v>11</v>
      </c>
      <c r="R57" s="62">
        <v>12</v>
      </c>
      <c r="S57" s="62">
        <v>9</v>
      </c>
      <c r="T57" s="62">
        <v>10</v>
      </c>
      <c r="U57" s="62">
        <v>7</v>
      </c>
      <c r="V57" s="62">
        <v>9</v>
      </c>
      <c r="W57" s="62">
        <v>5</v>
      </c>
      <c r="X57" s="62">
        <v>9</v>
      </c>
      <c r="Y57" s="62">
        <v>10</v>
      </c>
      <c r="Z57" s="62">
        <v>11</v>
      </c>
      <c r="AA57" s="62"/>
      <c r="AB57" s="62"/>
      <c r="AC57" s="62"/>
      <c r="AD57" s="62"/>
      <c r="AE57" s="62"/>
      <c r="AF57" s="62"/>
      <c r="AG57" s="62"/>
      <c r="AH57" s="62"/>
      <c r="AI57" s="62"/>
      <c r="AJ57" s="62"/>
      <c r="AK57" s="62"/>
      <c r="AL57" s="62"/>
      <c r="AM57" s="62"/>
      <c r="AN57" s="62"/>
      <c r="AO57" s="62"/>
      <c r="AP57" s="62"/>
      <c r="AQ57" s="62"/>
    </row>
  </sheetData>
  <mergeCells count="16">
    <mergeCell ref="A55:A57"/>
    <mergeCell ref="A26:B26"/>
    <mergeCell ref="A36:A38"/>
    <mergeCell ref="A39:A40"/>
    <mergeCell ref="A42:B42"/>
    <mergeCell ref="A52:A54"/>
    <mergeCell ref="A7:B7"/>
    <mergeCell ref="A12:A14"/>
    <mergeCell ref="A15:A17"/>
    <mergeCell ref="A18:A21"/>
    <mergeCell ref="A22:A25"/>
    <mergeCell ref="A2:AQ2"/>
    <mergeCell ref="A3:AQ3"/>
    <mergeCell ref="A4:AQ4"/>
    <mergeCell ref="A5:B5"/>
    <mergeCell ref="D5:AQ5"/>
  </mergeCells>
  <pageMargins left="0" right="0" top="0.39374999999999999" bottom="0.39374999999999999" header="0" footer="0"/>
  <pageSetup firstPageNumber="0" pageOrder="overThenDown" orientation="portrait" horizontalDpi="300" verticalDpi="300"/>
  <headerFooter>
    <oddHeader>&amp;C&amp;A</oddHeader>
    <oddFooter>&amp;CPágina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42"/>
  <sheetViews>
    <sheetView tabSelected="1" zoomScale="90" zoomScaleNormal="90" workbookViewId="0">
      <pane xSplit="16" ySplit="5" topLeftCell="AK6" activePane="bottomRight" state="frozen"/>
      <selection pane="topRight" activeCell="AK1" sqref="AK1"/>
      <selection pane="bottomLeft" activeCell="A24" sqref="A24"/>
      <selection pane="bottomRight" activeCell="AN39" sqref="AN39"/>
    </sheetView>
  </sheetViews>
  <sheetFormatPr baseColWidth="10" defaultColWidth="8.7265625" defaultRowHeight="13.8" x14ac:dyDescent="0.25"/>
  <cols>
    <col min="1" max="1" width="10.453125" style="69" customWidth="1"/>
    <col min="2" max="2" width="5.1796875" customWidth="1"/>
    <col min="3" max="3" width="22.90625" customWidth="1"/>
    <col min="4" max="4" width="20.90625" customWidth="1"/>
    <col min="5" max="5" width="6.453125" customWidth="1"/>
    <col min="6" max="6" width="8.90625" customWidth="1"/>
    <col min="7" max="7" width="26.1796875" customWidth="1"/>
    <col min="8" max="8" width="3.1796875" customWidth="1"/>
    <col min="9" max="9" width="3.453125" customWidth="1"/>
    <col min="10" max="10" width="3.90625" customWidth="1"/>
    <col min="11" max="11" width="3.453125" customWidth="1"/>
    <col min="12" max="12" width="3.90625" customWidth="1"/>
    <col min="13" max="13" width="3.453125" customWidth="1"/>
    <col min="14" max="14" width="4.81640625" customWidth="1"/>
    <col min="15" max="15" width="3.1796875" customWidth="1"/>
    <col min="16" max="16" width="4.1796875" customWidth="1"/>
    <col min="17" max="38" width="8.90625" customWidth="1"/>
    <col min="39" max="1025" width="10.1796875" customWidth="1"/>
  </cols>
  <sheetData>
    <row r="1" spans="1:57" ht="60.6" customHeight="1" x14ac:dyDescent="0.25">
      <c r="A1" s="160" t="s">
        <v>53</v>
      </c>
      <c r="B1" s="160"/>
      <c r="C1" s="160"/>
      <c r="D1" s="160"/>
      <c r="E1" s="160"/>
      <c r="F1" s="160"/>
      <c r="G1" s="160"/>
      <c r="H1" s="160"/>
      <c r="I1" s="160"/>
      <c r="J1" s="160"/>
      <c r="K1" s="160"/>
      <c r="L1" s="160"/>
      <c r="M1" s="160"/>
      <c r="N1" s="160"/>
      <c r="O1" s="160"/>
      <c r="P1" s="16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row>
    <row r="2" spans="1:57" ht="48.6" customHeight="1" x14ac:dyDescent="0.25">
      <c r="A2" s="161" t="s">
        <v>54</v>
      </c>
      <c r="B2" s="161"/>
      <c r="C2" s="161"/>
      <c r="D2" s="161"/>
      <c r="E2" s="161"/>
      <c r="F2" s="161"/>
      <c r="G2" s="161"/>
      <c r="H2" s="161"/>
      <c r="I2" s="161"/>
      <c r="J2" s="161"/>
      <c r="K2" s="161"/>
      <c r="L2" s="161"/>
      <c r="M2" s="161"/>
      <c r="N2" s="161"/>
      <c r="O2" s="161"/>
      <c r="P2" s="161"/>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row>
    <row r="3" spans="1:57" ht="15" customHeight="1" x14ac:dyDescent="0.25">
      <c r="A3" s="162" t="s">
        <v>18</v>
      </c>
      <c r="B3" s="162"/>
      <c r="C3" s="162"/>
      <c r="D3" s="162"/>
      <c r="E3" s="162"/>
      <c r="F3" s="162"/>
      <c r="G3" s="162"/>
      <c r="H3" s="162"/>
      <c r="I3" s="162"/>
      <c r="J3" s="162"/>
      <c r="K3" s="162"/>
      <c r="L3" s="162"/>
      <c r="M3" s="162"/>
      <c r="N3" s="162"/>
      <c r="O3" s="162"/>
      <c r="P3" s="162"/>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row>
    <row r="4" spans="1:57" ht="15" customHeight="1" x14ac:dyDescent="0.25">
      <c r="A4" s="163" t="s">
        <v>19</v>
      </c>
      <c r="B4" s="163"/>
      <c r="C4" s="163"/>
      <c r="D4" s="163"/>
      <c r="E4" s="163"/>
      <c r="F4" s="163"/>
      <c r="G4" s="163"/>
      <c r="H4" s="164" t="s">
        <v>55</v>
      </c>
      <c r="I4" s="164"/>
      <c r="J4" s="164"/>
      <c r="K4" s="164"/>
      <c r="L4" s="164"/>
      <c r="M4" s="164"/>
      <c r="N4" s="164"/>
      <c r="O4" s="164"/>
      <c r="P4" s="164"/>
      <c r="Q4" s="71" t="s">
        <v>56</v>
      </c>
      <c r="R4" s="71"/>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row>
    <row r="5" spans="1:57" ht="15" customHeight="1" x14ac:dyDescent="0.25">
      <c r="A5" s="73" t="s">
        <v>57</v>
      </c>
      <c r="B5" s="74" t="s">
        <v>20</v>
      </c>
      <c r="C5" s="74" t="s">
        <v>58</v>
      </c>
      <c r="D5" s="74" t="s">
        <v>59</v>
      </c>
      <c r="E5" s="74" t="s">
        <v>60</v>
      </c>
      <c r="F5" s="74" t="s">
        <v>61</v>
      </c>
      <c r="G5" s="74" t="s">
        <v>62</v>
      </c>
      <c r="H5" s="165" t="s">
        <v>63</v>
      </c>
      <c r="I5" s="165"/>
      <c r="J5" s="166" t="s">
        <v>64</v>
      </c>
      <c r="K5" s="166"/>
      <c r="L5" s="166"/>
      <c r="M5" s="166"/>
      <c r="N5" s="166"/>
      <c r="O5" s="167" t="s">
        <v>65</v>
      </c>
      <c r="P5" s="167"/>
      <c r="Q5" s="75">
        <v>43313</v>
      </c>
      <c r="R5" s="75">
        <v>43344</v>
      </c>
      <c r="S5" s="75">
        <v>43374</v>
      </c>
      <c r="T5" s="75">
        <v>43405</v>
      </c>
      <c r="U5" s="75">
        <v>43435</v>
      </c>
      <c r="V5" s="75">
        <v>43466</v>
      </c>
      <c r="W5" s="75">
        <v>43497</v>
      </c>
      <c r="X5" s="75">
        <v>43525</v>
      </c>
      <c r="Y5" s="75">
        <v>43556</v>
      </c>
      <c r="Z5" s="75">
        <v>43586</v>
      </c>
      <c r="AA5" s="75">
        <v>43617</v>
      </c>
      <c r="AB5" s="75">
        <v>43647</v>
      </c>
      <c r="AC5" s="75">
        <v>43678</v>
      </c>
      <c r="AD5" s="75">
        <v>43709</v>
      </c>
      <c r="AE5" s="75">
        <v>43739</v>
      </c>
      <c r="AF5" s="75">
        <v>43770</v>
      </c>
      <c r="AG5" s="75">
        <v>43800</v>
      </c>
      <c r="AH5" s="75">
        <v>43831</v>
      </c>
      <c r="AI5" s="75">
        <v>43862</v>
      </c>
      <c r="AJ5" s="75">
        <v>43891</v>
      </c>
      <c r="AK5" s="75">
        <v>43922</v>
      </c>
      <c r="AL5" s="75">
        <v>43952</v>
      </c>
      <c r="AM5" s="75">
        <v>43983</v>
      </c>
      <c r="AN5" s="75">
        <v>44013</v>
      </c>
      <c r="AO5" s="75">
        <v>44044</v>
      </c>
      <c r="AP5" s="75">
        <v>44075</v>
      </c>
      <c r="AQ5" s="75">
        <v>44105</v>
      </c>
      <c r="AR5" s="75">
        <v>44136</v>
      </c>
      <c r="AS5" s="75">
        <v>44166</v>
      </c>
      <c r="AT5" s="75">
        <v>44197</v>
      </c>
      <c r="AU5" s="75">
        <v>44228</v>
      </c>
      <c r="AV5" s="75">
        <v>44256</v>
      </c>
      <c r="AW5" s="75">
        <v>44287</v>
      </c>
      <c r="AX5" s="75">
        <v>44317</v>
      </c>
      <c r="AY5" s="75">
        <v>44348</v>
      </c>
      <c r="AZ5" s="75">
        <v>44378</v>
      </c>
      <c r="BA5" s="75">
        <v>44409</v>
      </c>
      <c r="BB5" s="75">
        <v>44440</v>
      </c>
      <c r="BC5" s="75">
        <v>44470</v>
      </c>
      <c r="BD5" s="75">
        <v>44501</v>
      </c>
      <c r="BE5" s="75">
        <v>44531</v>
      </c>
    </row>
    <row r="6" spans="1:57" ht="31.35" customHeight="1" x14ac:dyDescent="0.25">
      <c r="A6" s="168" t="s">
        <v>66</v>
      </c>
      <c r="B6" s="169">
        <v>1</v>
      </c>
      <c r="C6" s="77" t="s">
        <v>67</v>
      </c>
      <c r="D6" s="78" t="s">
        <v>68</v>
      </c>
      <c r="E6" s="79" t="s">
        <v>69</v>
      </c>
      <c r="F6" s="80" t="s">
        <v>70</v>
      </c>
      <c r="G6" s="81" t="s">
        <v>71</v>
      </c>
      <c r="H6" s="82" t="s">
        <v>72</v>
      </c>
      <c r="I6" s="82">
        <v>33</v>
      </c>
      <c r="J6" s="83">
        <v>23</v>
      </c>
      <c r="K6" s="84" t="s">
        <v>73</v>
      </c>
      <c r="L6" s="83" t="s">
        <v>74</v>
      </c>
      <c r="M6" s="84" t="s">
        <v>73</v>
      </c>
      <c r="N6" s="83">
        <v>33</v>
      </c>
      <c r="O6" s="85" t="s">
        <v>75</v>
      </c>
      <c r="P6" s="85">
        <v>23</v>
      </c>
      <c r="Q6" s="86">
        <f t="shared" ref="Q6:BE6" si="0">SUM(Q7:Q8)</f>
        <v>65</v>
      </c>
      <c r="R6" s="86">
        <f t="shared" si="0"/>
        <v>28</v>
      </c>
      <c r="S6" s="86">
        <f t="shared" si="0"/>
        <v>28</v>
      </c>
      <c r="T6" s="86">
        <f t="shared" si="0"/>
        <v>24</v>
      </c>
      <c r="U6" s="86">
        <f t="shared" si="0"/>
        <v>25</v>
      </c>
      <c r="V6" s="86">
        <f t="shared" si="0"/>
        <v>29</v>
      </c>
      <c r="W6" s="86">
        <f t="shared" si="0"/>
        <v>47</v>
      </c>
      <c r="X6" s="86">
        <f t="shared" si="0"/>
        <v>66</v>
      </c>
      <c r="Y6" s="86">
        <f t="shared" si="0"/>
        <v>61</v>
      </c>
      <c r="Z6" s="86">
        <f t="shared" si="0"/>
        <v>58</v>
      </c>
      <c r="AA6" s="86">
        <f t="shared" si="0"/>
        <v>39</v>
      </c>
      <c r="AB6" s="86">
        <f t="shared" si="0"/>
        <v>38</v>
      </c>
      <c r="AC6" s="86">
        <f t="shared" si="0"/>
        <v>57</v>
      </c>
      <c r="AD6" s="86">
        <f t="shared" si="0"/>
        <v>56</v>
      </c>
      <c r="AE6" s="86">
        <f t="shared" si="0"/>
        <v>53</v>
      </c>
      <c r="AF6" s="86">
        <f t="shared" si="0"/>
        <v>63</v>
      </c>
      <c r="AG6" s="86">
        <f t="shared" si="0"/>
        <v>27</v>
      </c>
      <c r="AH6" s="86">
        <f t="shared" si="0"/>
        <v>51</v>
      </c>
      <c r="AI6" s="86">
        <f t="shared" si="0"/>
        <v>35</v>
      </c>
      <c r="AJ6" s="86">
        <f t="shared" si="0"/>
        <v>51</v>
      </c>
      <c r="AK6" s="86">
        <f t="shared" si="0"/>
        <v>21</v>
      </c>
      <c r="AL6" s="86">
        <f t="shared" si="0"/>
        <v>46</v>
      </c>
      <c r="AM6" s="86">
        <f t="shared" si="0"/>
        <v>28</v>
      </c>
      <c r="AN6" s="86">
        <f t="shared" si="0"/>
        <v>60</v>
      </c>
      <c r="AO6" s="86">
        <f t="shared" si="0"/>
        <v>0</v>
      </c>
      <c r="AP6" s="86">
        <f t="shared" si="0"/>
        <v>0</v>
      </c>
      <c r="AQ6" s="86">
        <f t="shared" si="0"/>
        <v>0</v>
      </c>
      <c r="AR6" s="86">
        <f t="shared" si="0"/>
        <v>0</v>
      </c>
      <c r="AS6" s="86">
        <f t="shared" si="0"/>
        <v>0</v>
      </c>
      <c r="AT6" s="86">
        <f t="shared" si="0"/>
        <v>0</v>
      </c>
      <c r="AU6" s="86">
        <f t="shared" si="0"/>
        <v>0</v>
      </c>
      <c r="AV6" s="86">
        <f t="shared" si="0"/>
        <v>0</v>
      </c>
      <c r="AW6" s="86">
        <f t="shared" si="0"/>
        <v>0</v>
      </c>
      <c r="AX6" s="86">
        <f t="shared" si="0"/>
        <v>0</v>
      </c>
      <c r="AY6" s="86">
        <f t="shared" si="0"/>
        <v>0</v>
      </c>
      <c r="AZ6" s="86">
        <f t="shared" si="0"/>
        <v>0</v>
      </c>
      <c r="BA6" s="86">
        <f t="shared" si="0"/>
        <v>0</v>
      </c>
      <c r="BB6" s="86">
        <f t="shared" si="0"/>
        <v>0</v>
      </c>
      <c r="BC6" s="86">
        <f t="shared" si="0"/>
        <v>0</v>
      </c>
      <c r="BD6" s="86">
        <f t="shared" si="0"/>
        <v>0</v>
      </c>
      <c r="BE6" s="86">
        <f t="shared" si="0"/>
        <v>0</v>
      </c>
    </row>
    <row r="7" spans="1:57" ht="14.25" customHeight="1" x14ac:dyDescent="0.25">
      <c r="A7" s="168"/>
      <c r="B7" s="169"/>
      <c r="C7" s="87" t="s">
        <v>76</v>
      </c>
      <c r="D7" s="88"/>
      <c r="E7" s="89"/>
      <c r="F7" s="90"/>
      <c r="G7" s="91"/>
      <c r="H7" s="82" t="s">
        <v>72</v>
      </c>
      <c r="I7" s="82">
        <v>15</v>
      </c>
      <c r="J7" s="83">
        <v>10</v>
      </c>
      <c r="K7" s="84" t="s">
        <v>73</v>
      </c>
      <c r="L7" s="83" t="s">
        <v>74</v>
      </c>
      <c r="M7" s="84" t="s">
        <v>73</v>
      </c>
      <c r="N7" s="83">
        <v>15</v>
      </c>
      <c r="O7" s="85" t="s">
        <v>75</v>
      </c>
      <c r="P7" s="85">
        <v>10</v>
      </c>
      <c r="Q7" s="92">
        <f>Métricas!C44+Métricas!C45</f>
        <v>24</v>
      </c>
      <c r="R7" s="92">
        <f>Métricas!D44+Métricas!D45</f>
        <v>12</v>
      </c>
      <c r="S7" s="92">
        <f>Métricas!E44+Métricas!E45</f>
        <v>9</v>
      </c>
      <c r="T7" s="92">
        <f>Métricas!F44+Métricas!F45</f>
        <v>12</v>
      </c>
      <c r="U7" s="92">
        <f>Métricas!G44+Métricas!G45</f>
        <v>10</v>
      </c>
      <c r="V7" s="92">
        <f>Métricas!H44+Métricas!H45</f>
        <v>10</v>
      </c>
      <c r="W7" s="92">
        <f>Métricas!I44+Métricas!I45</f>
        <v>24</v>
      </c>
      <c r="X7" s="92">
        <f>Métricas!J44+Métricas!J45</f>
        <v>30</v>
      </c>
      <c r="Y7" s="92">
        <f>Métricas!K44+Métricas!K45</f>
        <v>29</v>
      </c>
      <c r="Z7" s="92">
        <f>Métricas!L44+Métricas!L45</f>
        <v>27</v>
      </c>
      <c r="AA7" s="92">
        <f>Métricas!M44+Métricas!M45</f>
        <v>27</v>
      </c>
      <c r="AB7" s="92">
        <f>Métricas!N44+Métricas!N45</f>
        <v>25</v>
      </c>
      <c r="AC7" s="92">
        <f>Métricas!O44+Métricas!O45</f>
        <v>44</v>
      </c>
      <c r="AD7" s="92">
        <f>Métricas!P44+Métricas!P45</f>
        <v>33</v>
      </c>
      <c r="AE7" s="92">
        <f>Métricas!Q44+Métricas!Q45</f>
        <v>30</v>
      </c>
      <c r="AF7" s="92">
        <f>Métricas!R44+Métricas!R45</f>
        <v>34</v>
      </c>
      <c r="AG7" s="92">
        <f>Métricas!S44+Métricas!S45</f>
        <v>19</v>
      </c>
      <c r="AH7" s="92">
        <f>Métricas!T44+Métricas!T45</f>
        <v>28</v>
      </c>
      <c r="AI7" s="92">
        <f>Métricas!U44+Métricas!U45</f>
        <v>16</v>
      </c>
      <c r="AJ7" s="92">
        <f>Métricas!V44+Métricas!V45</f>
        <v>32</v>
      </c>
      <c r="AK7" s="92">
        <f>Métricas!W44+Métricas!W45</f>
        <v>11</v>
      </c>
      <c r="AL7" s="92">
        <f>Métricas!X44+Métricas!X45</f>
        <v>20</v>
      </c>
      <c r="AM7" s="92">
        <f>Métricas!Y44+Métricas!Y45</f>
        <v>16</v>
      </c>
      <c r="AN7" s="92">
        <f>Métricas!Z44+Métricas!Z45</f>
        <v>40</v>
      </c>
      <c r="AO7" s="92">
        <f>Métricas!AA44+Métricas!AA45</f>
        <v>0</v>
      </c>
      <c r="AP7" s="92">
        <f>Métricas!AB44+Métricas!AB45</f>
        <v>0</v>
      </c>
      <c r="AQ7" s="92">
        <f>Métricas!AC44+Métricas!AC45</f>
        <v>0</v>
      </c>
      <c r="AR7" s="92">
        <f>Métricas!AD44+Métricas!AD45</f>
        <v>0</v>
      </c>
      <c r="AS7" s="92">
        <f>Métricas!AE44+Métricas!AE45</f>
        <v>0</v>
      </c>
      <c r="AT7" s="92">
        <f>Métricas!AF44+Métricas!AF45</f>
        <v>0</v>
      </c>
      <c r="AU7" s="92">
        <f>Métricas!AG44+Métricas!AG45</f>
        <v>0</v>
      </c>
      <c r="AV7" s="92">
        <f>Métricas!AH44+Métricas!AH45</f>
        <v>0</v>
      </c>
      <c r="AW7" s="92">
        <f>Métricas!AI44+Métricas!AI45</f>
        <v>0</v>
      </c>
      <c r="AX7" s="92">
        <f>Métricas!AJ44+Métricas!AJ45</f>
        <v>0</v>
      </c>
      <c r="AY7" s="92">
        <f>Métricas!AK44+Métricas!AK45</f>
        <v>0</v>
      </c>
      <c r="AZ7" s="92">
        <f>Métricas!AL44+Métricas!AL45</f>
        <v>0</v>
      </c>
      <c r="BA7" s="92">
        <f>Métricas!AM44+Métricas!AM45</f>
        <v>0</v>
      </c>
      <c r="BB7" s="92">
        <f>Métricas!AN44+Métricas!AN45</f>
        <v>0</v>
      </c>
      <c r="BC7" s="92">
        <f>Métricas!AO44+Métricas!AO45</f>
        <v>0</v>
      </c>
      <c r="BD7" s="92">
        <f>Métricas!AP44+Métricas!AP45</f>
        <v>0</v>
      </c>
      <c r="BE7" s="92">
        <f>Métricas!AQ44+Métricas!AQ45</f>
        <v>0</v>
      </c>
    </row>
    <row r="8" spans="1:57" ht="14.25" customHeight="1" x14ac:dyDescent="0.25">
      <c r="A8" s="168"/>
      <c r="B8" s="169"/>
      <c r="C8" s="87" t="s">
        <v>77</v>
      </c>
      <c r="D8" s="88"/>
      <c r="E8" s="89"/>
      <c r="F8" s="90"/>
      <c r="G8" s="91"/>
      <c r="H8" s="82" t="s">
        <v>72</v>
      </c>
      <c r="I8" s="82">
        <v>18</v>
      </c>
      <c r="J8" s="83">
        <v>13</v>
      </c>
      <c r="K8" s="84" t="s">
        <v>73</v>
      </c>
      <c r="L8" s="83" t="s">
        <v>74</v>
      </c>
      <c r="M8" s="84" t="s">
        <v>73</v>
      </c>
      <c r="N8" s="83">
        <v>18</v>
      </c>
      <c r="O8" s="85" t="s">
        <v>75</v>
      </c>
      <c r="P8" s="85">
        <v>13</v>
      </c>
      <c r="Q8" s="93">
        <f>Métricas!C28+Métricas!C29</f>
        <v>41</v>
      </c>
      <c r="R8" s="93">
        <f>Métricas!D28+Métricas!D29</f>
        <v>16</v>
      </c>
      <c r="S8" s="93">
        <f>Métricas!E28+Métricas!E29</f>
        <v>19</v>
      </c>
      <c r="T8" s="93">
        <f>Métricas!F28+Métricas!F29</f>
        <v>12</v>
      </c>
      <c r="U8" s="93">
        <f>Métricas!G28+Métricas!G29</f>
        <v>15</v>
      </c>
      <c r="V8" s="93">
        <f>Métricas!H28+Métricas!H29</f>
        <v>19</v>
      </c>
      <c r="W8" s="93">
        <f>Métricas!I28+Métricas!I29</f>
        <v>23</v>
      </c>
      <c r="X8" s="93">
        <f>Métricas!J28+Métricas!J29</f>
        <v>36</v>
      </c>
      <c r="Y8" s="93">
        <f>Métricas!K28+Métricas!K29</f>
        <v>32</v>
      </c>
      <c r="Z8" s="93">
        <f>Métricas!L28+Métricas!L29</f>
        <v>31</v>
      </c>
      <c r="AA8" s="93">
        <f>Métricas!M28+Métricas!M29</f>
        <v>12</v>
      </c>
      <c r="AB8" s="93">
        <f>Métricas!N28+Métricas!N29</f>
        <v>13</v>
      </c>
      <c r="AC8" s="93">
        <f>Métricas!O28+Métricas!O29</f>
        <v>13</v>
      </c>
      <c r="AD8" s="93">
        <f>Métricas!P28+Métricas!P29</f>
        <v>23</v>
      </c>
      <c r="AE8" s="93">
        <f>Métricas!Q28+Métricas!Q29</f>
        <v>23</v>
      </c>
      <c r="AF8" s="93">
        <f>Métricas!R28+Métricas!R29</f>
        <v>29</v>
      </c>
      <c r="AG8" s="93">
        <f>Métricas!S28+Métricas!S29</f>
        <v>8</v>
      </c>
      <c r="AH8" s="93">
        <f>Métricas!T28+Métricas!T29</f>
        <v>23</v>
      </c>
      <c r="AI8" s="93">
        <f>Métricas!U28+Métricas!U29</f>
        <v>19</v>
      </c>
      <c r="AJ8" s="93">
        <f>Métricas!V28+Métricas!V29</f>
        <v>19</v>
      </c>
      <c r="AK8" s="93">
        <f>Métricas!W28+Métricas!W29</f>
        <v>10</v>
      </c>
      <c r="AL8" s="93">
        <f>Métricas!X28+Métricas!X29</f>
        <v>26</v>
      </c>
      <c r="AM8" s="93">
        <f>Métricas!Y28+Métricas!Y29</f>
        <v>12</v>
      </c>
      <c r="AN8" s="93">
        <f>Métricas!Z28+Métricas!Z29</f>
        <v>20</v>
      </c>
      <c r="AO8" s="93">
        <f>Métricas!AA28+Métricas!AA29</f>
        <v>0</v>
      </c>
      <c r="AP8" s="93">
        <f>Métricas!AB28+Métricas!AB29</f>
        <v>0</v>
      </c>
      <c r="AQ8" s="93">
        <f>Métricas!AC28+Métricas!AC29</f>
        <v>0</v>
      </c>
      <c r="AR8" s="93">
        <f>Métricas!AD28+Métricas!AD29</f>
        <v>0</v>
      </c>
      <c r="AS8" s="93">
        <f>Métricas!AE28+Métricas!AE29</f>
        <v>0</v>
      </c>
      <c r="AT8" s="93">
        <f>Métricas!AF28+Métricas!AF29</f>
        <v>0</v>
      </c>
      <c r="AU8" s="93">
        <f>Métricas!AG28+Métricas!AG29</f>
        <v>0</v>
      </c>
      <c r="AV8" s="93">
        <f>Métricas!AH28+Métricas!AH29</f>
        <v>0</v>
      </c>
      <c r="AW8" s="93">
        <f>Métricas!AI28+Métricas!AI29</f>
        <v>0</v>
      </c>
      <c r="AX8" s="93">
        <f>Métricas!AJ28+Métricas!AJ29</f>
        <v>0</v>
      </c>
      <c r="AY8" s="93">
        <f>Métricas!AK28+Métricas!AK29</f>
        <v>0</v>
      </c>
      <c r="AZ8" s="93">
        <f>Métricas!AL28+Métricas!AL29</f>
        <v>0</v>
      </c>
      <c r="BA8" s="93">
        <f>Métricas!AM28+Métricas!AM29</f>
        <v>0</v>
      </c>
      <c r="BB8" s="93">
        <f>Métricas!AN28+Métricas!AN29</f>
        <v>0</v>
      </c>
      <c r="BC8" s="93">
        <f>Métricas!AO28+Métricas!AO29</f>
        <v>0</v>
      </c>
      <c r="BD8" s="93">
        <f>Métricas!AP28+Métricas!AP29</f>
        <v>0</v>
      </c>
      <c r="BE8" s="93">
        <f>Métricas!AQ28+Métricas!AQ29</f>
        <v>0</v>
      </c>
    </row>
    <row r="9" spans="1:57" ht="33.75" customHeight="1" x14ac:dyDescent="0.25">
      <c r="A9" s="168"/>
      <c r="B9" s="169">
        <v>2</v>
      </c>
      <c r="C9" s="77" t="s">
        <v>78</v>
      </c>
      <c r="D9" s="78" t="s">
        <v>79</v>
      </c>
      <c r="E9" s="79" t="s">
        <v>69</v>
      </c>
      <c r="F9" s="80" t="s">
        <v>70</v>
      </c>
      <c r="G9" s="81" t="s">
        <v>71</v>
      </c>
      <c r="H9" s="94" t="s">
        <v>75</v>
      </c>
      <c r="I9" s="94">
        <v>23</v>
      </c>
      <c r="J9" s="84">
        <v>23</v>
      </c>
      <c r="K9" s="84" t="s">
        <v>73</v>
      </c>
      <c r="L9" s="95" t="s">
        <v>74</v>
      </c>
      <c r="M9" s="84" t="s">
        <v>73</v>
      </c>
      <c r="N9" s="95">
        <v>33</v>
      </c>
      <c r="O9" s="96" t="s">
        <v>72</v>
      </c>
      <c r="P9" s="96">
        <v>33</v>
      </c>
      <c r="Q9" s="97">
        <f t="shared" ref="Q9:BE9" si="1">SUM(Q10:Q11)</f>
        <v>42</v>
      </c>
      <c r="R9" s="97">
        <f t="shared" si="1"/>
        <v>25</v>
      </c>
      <c r="S9" s="97">
        <f t="shared" si="1"/>
        <v>55</v>
      </c>
      <c r="T9" s="97">
        <f t="shared" si="1"/>
        <v>21</v>
      </c>
      <c r="U9" s="97">
        <f t="shared" si="1"/>
        <v>26</v>
      </c>
      <c r="V9" s="97">
        <f t="shared" si="1"/>
        <v>41</v>
      </c>
      <c r="W9" s="97">
        <f t="shared" si="1"/>
        <v>35</v>
      </c>
      <c r="X9" s="97">
        <f t="shared" si="1"/>
        <v>40</v>
      </c>
      <c r="Y9" s="97">
        <f t="shared" si="1"/>
        <v>38</v>
      </c>
      <c r="Z9" s="97">
        <f t="shared" si="1"/>
        <v>38</v>
      </c>
      <c r="AA9" s="97">
        <f t="shared" si="1"/>
        <v>25</v>
      </c>
      <c r="AB9" s="97">
        <f t="shared" si="1"/>
        <v>46</v>
      </c>
      <c r="AC9" s="97">
        <f t="shared" si="1"/>
        <v>50</v>
      </c>
      <c r="AD9" s="97">
        <f t="shared" si="1"/>
        <v>40</v>
      </c>
      <c r="AE9" s="97">
        <f t="shared" si="1"/>
        <v>47</v>
      </c>
      <c r="AF9" s="97">
        <f t="shared" si="1"/>
        <v>43</v>
      </c>
      <c r="AG9" s="97">
        <f t="shared" si="1"/>
        <v>61</v>
      </c>
      <c r="AH9" s="97">
        <f t="shared" si="1"/>
        <v>49</v>
      </c>
      <c r="AI9" s="97">
        <f t="shared" si="1"/>
        <v>44</v>
      </c>
      <c r="AJ9" s="97">
        <f t="shared" si="1"/>
        <v>39</v>
      </c>
      <c r="AK9" s="97">
        <f t="shared" si="1"/>
        <v>30</v>
      </c>
      <c r="AL9" s="97">
        <f t="shared" si="1"/>
        <v>62</v>
      </c>
      <c r="AM9" s="97">
        <f t="shared" si="1"/>
        <v>54</v>
      </c>
      <c r="AN9" s="97">
        <f t="shared" si="1"/>
        <v>34</v>
      </c>
      <c r="AO9" s="97">
        <f t="shared" si="1"/>
        <v>0</v>
      </c>
      <c r="AP9" s="97">
        <f t="shared" si="1"/>
        <v>0</v>
      </c>
      <c r="AQ9" s="97">
        <f t="shared" si="1"/>
        <v>0</v>
      </c>
      <c r="AR9" s="97">
        <f t="shared" si="1"/>
        <v>0</v>
      </c>
      <c r="AS9" s="97">
        <f t="shared" si="1"/>
        <v>0</v>
      </c>
      <c r="AT9" s="97">
        <f t="shared" si="1"/>
        <v>0</v>
      </c>
      <c r="AU9" s="97">
        <f t="shared" si="1"/>
        <v>0</v>
      </c>
      <c r="AV9" s="97">
        <f t="shared" si="1"/>
        <v>0</v>
      </c>
      <c r="AW9" s="97">
        <f t="shared" si="1"/>
        <v>0</v>
      </c>
      <c r="AX9" s="97">
        <f t="shared" si="1"/>
        <v>0</v>
      </c>
      <c r="AY9" s="97">
        <f t="shared" si="1"/>
        <v>0</v>
      </c>
      <c r="AZ9" s="97">
        <f t="shared" si="1"/>
        <v>0</v>
      </c>
      <c r="BA9" s="97">
        <f t="shared" si="1"/>
        <v>0</v>
      </c>
      <c r="BB9" s="97">
        <f t="shared" si="1"/>
        <v>0</v>
      </c>
      <c r="BC9" s="97">
        <f t="shared" si="1"/>
        <v>0</v>
      </c>
      <c r="BD9" s="97">
        <f t="shared" si="1"/>
        <v>0</v>
      </c>
      <c r="BE9" s="97">
        <f t="shared" si="1"/>
        <v>0</v>
      </c>
    </row>
    <row r="10" spans="1:57" ht="14.25" customHeight="1" x14ac:dyDescent="0.25">
      <c r="A10" s="168"/>
      <c r="B10" s="169"/>
      <c r="C10" s="87" t="s">
        <v>76</v>
      </c>
      <c r="D10" s="88"/>
      <c r="E10" s="89"/>
      <c r="F10" s="90"/>
      <c r="G10" s="98"/>
      <c r="H10" s="94" t="s">
        <v>75</v>
      </c>
      <c r="I10" s="94">
        <v>10</v>
      </c>
      <c r="J10" s="84">
        <v>10</v>
      </c>
      <c r="K10" s="84" t="s">
        <v>73</v>
      </c>
      <c r="L10" s="95" t="s">
        <v>74</v>
      </c>
      <c r="M10" s="84" t="s">
        <v>73</v>
      </c>
      <c r="N10" s="95">
        <v>15</v>
      </c>
      <c r="O10" s="96" t="s">
        <v>72</v>
      </c>
      <c r="P10" s="96">
        <v>15</v>
      </c>
      <c r="Q10" s="99">
        <f>Métricas!C46</f>
        <v>19</v>
      </c>
      <c r="R10" s="99">
        <f>Métricas!D46</f>
        <v>6</v>
      </c>
      <c r="S10" s="99">
        <f>Métricas!E46</f>
        <v>18</v>
      </c>
      <c r="T10" s="99">
        <f>Métricas!F46</f>
        <v>9</v>
      </c>
      <c r="U10" s="99">
        <f>Métricas!G46</f>
        <v>7</v>
      </c>
      <c r="V10" s="99">
        <f>Métricas!H46</f>
        <v>9</v>
      </c>
      <c r="W10" s="99">
        <f>Métricas!I46</f>
        <v>16</v>
      </c>
      <c r="X10" s="99">
        <f>Métricas!J46</f>
        <v>19</v>
      </c>
      <c r="Y10" s="99">
        <f>Métricas!K46</f>
        <v>21</v>
      </c>
      <c r="Z10" s="99">
        <f>Métricas!L46</f>
        <v>16</v>
      </c>
      <c r="AA10" s="99">
        <f>Métricas!M46</f>
        <v>19</v>
      </c>
      <c r="AB10" s="99">
        <f>Métricas!N46</f>
        <v>22</v>
      </c>
      <c r="AC10" s="99">
        <f>Métricas!O46</f>
        <v>29</v>
      </c>
      <c r="AD10" s="99">
        <f>Métricas!P46</f>
        <v>20</v>
      </c>
      <c r="AE10" s="99">
        <f>Métricas!Q46</f>
        <v>31</v>
      </c>
      <c r="AF10" s="99">
        <f>Métricas!R46</f>
        <v>23</v>
      </c>
      <c r="AG10" s="99">
        <f>Métricas!S46</f>
        <v>40</v>
      </c>
      <c r="AH10" s="99">
        <f>Métricas!T46</f>
        <v>29</v>
      </c>
      <c r="AI10" s="99">
        <f>Métricas!U46</f>
        <v>24</v>
      </c>
      <c r="AJ10" s="99">
        <f>Métricas!V46</f>
        <v>13</v>
      </c>
      <c r="AK10" s="99">
        <f>Métricas!W46</f>
        <v>22</v>
      </c>
      <c r="AL10" s="99">
        <f>Métricas!X46</f>
        <v>28</v>
      </c>
      <c r="AM10" s="99">
        <f>Métricas!Y46</f>
        <v>34</v>
      </c>
      <c r="AN10" s="99">
        <f>Métricas!Z46</f>
        <v>18</v>
      </c>
      <c r="AO10" s="99">
        <f>Métricas!AA46</f>
        <v>0</v>
      </c>
      <c r="AP10" s="99">
        <f>Métricas!AB46</f>
        <v>0</v>
      </c>
      <c r="AQ10" s="99">
        <f>Métricas!AC46</f>
        <v>0</v>
      </c>
      <c r="AR10" s="99">
        <f>Métricas!AD46</f>
        <v>0</v>
      </c>
      <c r="AS10" s="99">
        <f>Métricas!AE46</f>
        <v>0</v>
      </c>
      <c r="AT10" s="99">
        <f>Métricas!AF46</f>
        <v>0</v>
      </c>
      <c r="AU10" s="99">
        <f>Métricas!AG46</f>
        <v>0</v>
      </c>
      <c r="AV10" s="99">
        <f>Métricas!AH46</f>
        <v>0</v>
      </c>
      <c r="AW10" s="99">
        <f>Métricas!AI46</f>
        <v>0</v>
      </c>
      <c r="AX10" s="99">
        <f>Métricas!AJ46</f>
        <v>0</v>
      </c>
      <c r="AY10" s="99">
        <f>Métricas!AK46</f>
        <v>0</v>
      </c>
      <c r="AZ10" s="99">
        <f>Métricas!AL46</f>
        <v>0</v>
      </c>
      <c r="BA10" s="99">
        <f>Métricas!AM46</f>
        <v>0</v>
      </c>
      <c r="BB10" s="99">
        <f>Métricas!AN46</f>
        <v>0</v>
      </c>
      <c r="BC10" s="99">
        <f>Métricas!AO46</f>
        <v>0</v>
      </c>
      <c r="BD10" s="99">
        <f>Métricas!AP46</f>
        <v>0</v>
      </c>
      <c r="BE10" s="99">
        <f>Métricas!AQ46</f>
        <v>0</v>
      </c>
    </row>
    <row r="11" spans="1:57" ht="14.25" customHeight="1" x14ac:dyDescent="0.25">
      <c r="A11" s="168"/>
      <c r="B11" s="169"/>
      <c r="C11" s="87" t="s">
        <v>77</v>
      </c>
      <c r="D11" s="88"/>
      <c r="E11" s="89"/>
      <c r="F11" s="90"/>
      <c r="G11" s="98"/>
      <c r="H11" s="94" t="s">
        <v>75</v>
      </c>
      <c r="I11" s="94">
        <v>13</v>
      </c>
      <c r="J11" s="84">
        <v>13</v>
      </c>
      <c r="K11" s="84" t="s">
        <v>73</v>
      </c>
      <c r="L11" s="95" t="s">
        <v>74</v>
      </c>
      <c r="M11" s="84" t="s">
        <v>73</v>
      </c>
      <c r="N11" s="95">
        <v>18</v>
      </c>
      <c r="O11" s="96" t="s">
        <v>72</v>
      </c>
      <c r="P11" s="96">
        <v>18</v>
      </c>
      <c r="Q11" s="99">
        <f>Métricas!C30</f>
        <v>23</v>
      </c>
      <c r="R11" s="99">
        <f>Métricas!D30</f>
        <v>19</v>
      </c>
      <c r="S11" s="99">
        <f>Métricas!E30</f>
        <v>37</v>
      </c>
      <c r="T11" s="99">
        <f>Métricas!F30</f>
        <v>12</v>
      </c>
      <c r="U11" s="99">
        <f>Métricas!G30</f>
        <v>19</v>
      </c>
      <c r="V11" s="99">
        <f>Métricas!H30</f>
        <v>32</v>
      </c>
      <c r="W11" s="99">
        <f>Métricas!I30</f>
        <v>19</v>
      </c>
      <c r="X11" s="99">
        <f>Métricas!J30</f>
        <v>21</v>
      </c>
      <c r="Y11" s="99">
        <f>Métricas!K30</f>
        <v>17</v>
      </c>
      <c r="Z11" s="99">
        <f>Métricas!L30</f>
        <v>22</v>
      </c>
      <c r="AA11" s="99">
        <f>Métricas!M30</f>
        <v>6</v>
      </c>
      <c r="AB11" s="99">
        <f>Métricas!N30</f>
        <v>24</v>
      </c>
      <c r="AC11" s="99">
        <f>Métricas!O30</f>
        <v>21</v>
      </c>
      <c r="AD11" s="99">
        <f>Métricas!P30</f>
        <v>20</v>
      </c>
      <c r="AE11" s="99">
        <f>Métricas!Q30</f>
        <v>16</v>
      </c>
      <c r="AF11" s="99">
        <f>Métricas!R30</f>
        <v>20</v>
      </c>
      <c r="AG11" s="99">
        <f>Métricas!S30</f>
        <v>21</v>
      </c>
      <c r="AH11" s="99">
        <f>Métricas!T30</f>
        <v>20</v>
      </c>
      <c r="AI11" s="99">
        <f>Métricas!U30</f>
        <v>20</v>
      </c>
      <c r="AJ11" s="99">
        <f>Métricas!V30</f>
        <v>26</v>
      </c>
      <c r="AK11" s="99">
        <f>Métricas!W30</f>
        <v>8</v>
      </c>
      <c r="AL11" s="99">
        <f>Métricas!X30</f>
        <v>34</v>
      </c>
      <c r="AM11" s="99">
        <f>Métricas!Y30</f>
        <v>20</v>
      </c>
      <c r="AN11" s="99">
        <f>Métricas!Z30</f>
        <v>16</v>
      </c>
      <c r="AO11" s="99">
        <f>Métricas!AA30</f>
        <v>0</v>
      </c>
      <c r="AP11" s="99">
        <f>Métricas!AB30</f>
        <v>0</v>
      </c>
      <c r="AQ11" s="99">
        <f>Métricas!AC30</f>
        <v>0</v>
      </c>
      <c r="AR11" s="99">
        <f>Métricas!AD30</f>
        <v>0</v>
      </c>
      <c r="AS11" s="99">
        <f>Métricas!AE30</f>
        <v>0</v>
      </c>
      <c r="AT11" s="99">
        <f>Métricas!AF30</f>
        <v>0</v>
      </c>
      <c r="AU11" s="99">
        <f>Métricas!AG30</f>
        <v>0</v>
      </c>
      <c r="AV11" s="99">
        <f>Métricas!AH30</f>
        <v>0</v>
      </c>
      <c r="AW11" s="99">
        <f>Métricas!AI30</f>
        <v>0</v>
      </c>
      <c r="AX11" s="99">
        <f>Métricas!AJ30</f>
        <v>0</v>
      </c>
      <c r="AY11" s="99">
        <f>Métricas!AK30</f>
        <v>0</v>
      </c>
      <c r="AZ11" s="99">
        <f>Métricas!AL30</f>
        <v>0</v>
      </c>
      <c r="BA11" s="99">
        <f>Métricas!AM30</f>
        <v>0</v>
      </c>
      <c r="BB11" s="99">
        <f>Métricas!AN30</f>
        <v>0</v>
      </c>
      <c r="BC11" s="99">
        <f>Métricas!AO30</f>
        <v>0</v>
      </c>
      <c r="BD11" s="99">
        <f>Métricas!AP30</f>
        <v>0</v>
      </c>
      <c r="BE11" s="99">
        <f>Métricas!AQ30</f>
        <v>0</v>
      </c>
    </row>
    <row r="12" spans="1:57" ht="33.75" customHeight="1" x14ac:dyDescent="0.25">
      <c r="A12" s="168"/>
      <c r="B12" s="169">
        <v>3</v>
      </c>
      <c r="C12" s="77" t="s">
        <v>80</v>
      </c>
      <c r="D12" s="78" t="s">
        <v>81</v>
      </c>
      <c r="E12" s="79" t="s">
        <v>69</v>
      </c>
      <c r="F12" s="80" t="s">
        <v>70</v>
      </c>
      <c r="G12" s="81" t="s">
        <v>71</v>
      </c>
      <c r="H12" s="82" t="s">
        <v>72</v>
      </c>
      <c r="I12" s="82">
        <v>68</v>
      </c>
      <c r="J12" s="83">
        <v>57</v>
      </c>
      <c r="K12" s="84" t="s">
        <v>73</v>
      </c>
      <c r="L12" s="83" t="s">
        <v>74</v>
      </c>
      <c r="M12" s="84" t="s">
        <v>73</v>
      </c>
      <c r="N12" s="83">
        <v>68</v>
      </c>
      <c r="O12" s="85" t="s">
        <v>75</v>
      </c>
      <c r="P12" s="85">
        <v>57</v>
      </c>
      <c r="Q12" s="86">
        <f t="shared" ref="Q12:BE12" si="2">Q13+Q14</f>
        <v>209</v>
      </c>
      <c r="R12" s="86">
        <f t="shared" si="2"/>
        <v>212</v>
      </c>
      <c r="S12" s="86">
        <f t="shared" si="2"/>
        <v>175</v>
      </c>
      <c r="T12" s="86">
        <f t="shared" si="2"/>
        <v>181</v>
      </c>
      <c r="U12" s="86">
        <f t="shared" si="2"/>
        <v>180</v>
      </c>
      <c r="V12" s="86">
        <f t="shared" si="2"/>
        <v>167</v>
      </c>
      <c r="W12" s="86">
        <f t="shared" si="2"/>
        <v>179</v>
      </c>
      <c r="X12" s="86">
        <f t="shared" si="2"/>
        <v>205</v>
      </c>
      <c r="Y12" s="86">
        <f t="shared" si="2"/>
        <v>228</v>
      </c>
      <c r="Z12" s="86">
        <f t="shared" si="2"/>
        <v>249</v>
      </c>
      <c r="AA12" s="86">
        <f t="shared" si="2"/>
        <v>253</v>
      </c>
      <c r="AB12" s="86">
        <f t="shared" si="2"/>
        <v>235</v>
      </c>
      <c r="AC12" s="86">
        <f t="shared" si="2"/>
        <v>231</v>
      </c>
      <c r="AD12" s="86">
        <f t="shared" si="2"/>
        <v>233</v>
      </c>
      <c r="AE12" s="86">
        <f t="shared" si="2"/>
        <v>243</v>
      </c>
      <c r="AF12" s="86">
        <f t="shared" si="2"/>
        <v>263</v>
      </c>
      <c r="AG12" s="86">
        <f t="shared" si="2"/>
        <v>228</v>
      </c>
      <c r="AH12" s="86">
        <f t="shared" si="2"/>
        <v>230</v>
      </c>
      <c r="AI12" s="86">
        <f t="shared" si="2"/>
        <v>221</v>
      </c>
      <c r="AJ12" s="86">
        <f t="shared" si="2"/>
        <v>233</v>
      </c>
      <c r="AK12" s="86">
        <f t="shared" si="2"/>
        <v>224</v>
      </c>
      <c r="AL12" s="86">
        <f t="shared" si="2"/>
        <v>208</v>
      </c>
      <c r="AM12" s="86">
        <f t="shared" si="2"/>
        <v>182</v>
      </c>
      <c r="AN12" s="86">
        <f t="shared" si="2"/>
        <v>211</v>
      </c>
      <c r="AO12" s="86">
        <f t="shared" si="2"/>
        <v>0</v>
      </c>
      <c r="AP12" s="86">
        <f t="shared" si="2"/>
        <v>0</v>
      </c>
      <c r="AQ12" s="86">
        <f t="shared" si="2"/>
        <v>0</v>
      </c>
      <c r="AR12" s="86">
        <f t="shared" si="2"/>
        <v>0</v>
      </c>
      <c r="AS12" s="86">
        <f t="shared" si="2"/>
        <v>0</v>
      </c>
      <c r="AT12" s="86">
        <f t="shared" si="2"/>
        <v>0</v>
      </c>
      <c r="AU12" s="86">
        <f t="shared" si="2"/>
        <v>0</v>
      </c>
      <c r="AV12" s="86">
        <f t="shared" si="2"/>
        <v>0</v>
      </c>
      <c r="AW12" s="86">
        <f t="shared" si="2"/>
        <v>0</v>
      </c>
      <c r="AX12" s="86">
        <f t="shared" si="2"/>
        <v>0</v>
      </c>
      <c r="AY12" s="86">
        <f t="shared" si="2"/>
        <v>0</v>
      </c>
      <c r="AZ12" s="86">
        <f t="shared" si="2"/>
        <v>0</v>
      </c>
      <c r="BA12" s="86">
        <f t="shared" si="2"/>
        <v>0</v>
      </c>
      <c r="BB12" s="86">
        <f t="shared" si="2"/>
        <v>0</v>
      </c>
      <c r="BC12" s="86">
        <f t="shared" si="2"/>
        <v>0</v>
      </c>
      <c r="BD12" s="86">
        <f t="shared" si="2"/>
        <v>0</v>
      </c>
      <c r="BE12" s="86">
        <f t="shared" si="2"/>
        <v>0</v>
      </c>
    </row>
    <row r="13" spans="1:57" ht="14.25" customHeight="1" x14ac:dyDescent="0.25">
      <c r="A13" s="168"/>
      <c r="B13" s="169"/>
      <c r="C13" s="87" t="s">
        <v>76</v>
      </c>
      <c r="D13" s="88"/>
      <c r="E13" s="89"/>
      <c r="F13" s="90"/>
      <c r="G13" s="98"/>
      <c r="H13" s="82" t="s">
        <v>72</v>
      </c>
      <c r="I13" s="82">
        <v>35</v>
      </c>
      <c r="J13" s="83">
        <v>29</v>
      </c>
      <c r="K13" s="84" t="s">
        <v>73</v>
      </c>
      <c r="L13" s="83" t="s">
        <v>74</v>
      </c>
      <c r="M13" s="84" t="s">
        <v>73</v>
      </c>
      <c r="N13" s="83">
        <v>35</v>
      </c>
      <c r="O13" s="85" t="s">
        <v>75</v>
      </c>
      <c r="P13" s="85">
        <v>29</v>
      </c>
      <c r="Q13" s="99">
        <f>Métricas!C47</f>
        <v>79</v>
      </c>
      <c r="R13" s="99">
        <f>Métricas!D47</f>
        <v>85</v>
      </c>
      <c r="S13" s="99">
        <f>Métricas!E47</f>
        <v>66</v>
      </c>
      <c r="T13" s="99">
        <f>Métricas!F47</f>
        <v>72</v>
      </c>
      <c r="U13" s="99">
        <f>Métricas!G47</f>
        <v>75</v>
      </c>
      <c r="V13" s="99">
        <f>Métricas!H47</f>
        <v>76</v>
      </c>
      <c r="W13" s="99">
        <f>Métricas!I47</f>
        <v>84</v>
      </c>
      <c r="X13" s="99">
        <f>Métricas!J47</f>
        <v>95</v>
      </c>
      <c r="Y13" s="99">
        <f>Métricas!K47</f>
        <v>103</v>
      </c>
      <c r="Z13" s="99">
        <f>Métricas!L47</f>
        <v>115</v>
      </c>
      <c r="AA13" s="99">
        <f>Métricas!M47</f>
        <v>123</v>
      </c>
      <c r="AB13" s="99">
        <f>Métricas!N47</f>
        <v>119</v>
      </c>
      <c r="AC13" s="99">
        <f>Métricas!O47</f>
        <v>132</v>
      </c>
      <c r="AD13" s="99">
        <f>Métricas!P47</f>
        <v>135</v>
      </c>
      <c r="AE13" s="99">
        <f>Métricas!Q47</f>
        <v>132</v>
      </c>
      <c r="AF13" s="99">
        <f>Métricas!R47</f>
        <v>143</v>
      </c>
      <c r="AG13" s="99">
        <f>Métricas!S47</f>
        <v>121</v>
      </c>
      <c r="AH13" s="99">
        <f>Métricas!T47</f>
        <v>120</v>
      </c>
      <c r="AI13" s="99">
        <f>Métricas!U47</f>
        <v>112</v>
      </c>
      <c r="AJ13" s="99">
        <f>Métricas!V47</f>
        <v>131</v>
      </c>
      <c r="AK13" s="99">
        <f>Métricas!W47</f>
        <v>120</v>
      </c>
      <c r="AL13" s="99">
        <f>Métricas!X47</f>
        <v>112</v>
      </c>
      <c r="AM13" s="99">
        <f>Métricas!Y47</f>
        <v>94</v>
      </c>
      <c r="AN13" s="99">
        <f>Métricas!Z47</f>
        <v>119</v>
      </c>
      <c r="AO13" s="99">
        <f>Métricas!AA47</f>
        <v>0</v>
      </c>
      <c r="AP13" s="99">
        <f>Métricas!AB47</f>
        <v>0</v>
      </c>
      <c r="AQ13" s="99">
        <f>Métricas!AC47</f>
        <v>0</v>
      </c>
      <c r="AR13" s="99">
        <f>Métricas!AD47</f>
        <v>0</v>
      </c>
      <c r="AS13" s="99">
        <f>Métricas!AE47</f>
        <v>0</v>
      </c>
      <c r="AT13" s="99">
        <f>Métricas!AF47</f>
        <v>0</v>
      </c>
      <c r="AU13" s="99">
        <f>Métricas!AG47</f>
        <v>0</v>
      </c>
      <c r="AV13" s="99">
        <f>Métricas!AH47</f>
        <v>0</v>
      </c>
      <c r="AW13" s="99">
        <f>Métricas!AI47</f>
        <v>0</v>
      </c>
      <c r="AX13" s="99">
        <f>Métricas!AJ47</f>
        <v>0</v>
      </c>
      <c r="AY13" s="99">
        <f>Métricas!AK47</f>
        <v>0</v>
      </c>
      <c r="AZ13" s="99">
        <f>Métricas!AL47</f>
        <v>0</v>
      </c>
      <c r="BA13" s="99">
        <f>Métricas!AM47</f>
        <v>0</v>
      </c>
      <c r="BB13" s="99">
        <f>Métricas!AN47</f>
        <v>0</v>
      </c>
      <c r="BC13" s="99">
        <f>Métricas!AO47</f>
        <v>0</v>
      </c>
      <c r="BD13" s="99">
        <f>Métricas!AP47</f>
        <v>0</v>
      </c>
      <c r="BE13" s="99">
        <f>Métricas!AQ47</f>
        <v>0</v>
      </c>
    </row>
    <row r="14" spans="1:57" ht="14.25" customHeight="1" x14ac:dyDescent="0.25">
      <c r="A14" s="168"/>
      <c r="B14" s="169"/>
      <c r="C14" s="87" t="s">
        <v>77</v>
      </c>
      <c r="D14" s="88"/>
      <c r="E14" s="89"/>
      <c r="F14" s="90"/>
      <c r="G14" s="98"/>
      <c r="H14" s="82" t="s">
        <v>72</v>
      </c>
      <c r="I14" s="82">
        <v>33</v>
      </c>
      <c r="J14" s="83">
        <v>28</v>
      </c>
      <c r="K14" s="84" t="s">
        <v>73</v>
      </c>
      <c r="L14" s="83" t="s">
        <v>74</v>
      </c>
      <c r="M14" s="84" t="s">
        <v>73</v>
      </c>
      <c r="N14" s="83">
        <v>33</v>
      </c>
      <c r="O14" s="85" t="s">
        <v>75</v>
      </c>
      <c r="P14" s="85">
        <v>28</v>
      </c>
      <c r="Q14" s="99">
        <f>Métricas!C31</f>
        <v>130</v>
      </c>
      <c r="R14" s="99">
        <f>Métricas!D31</f>
        <v>127</v>
      </c>
      <c r="S14" s="99">
        <f>Métricas!E31</f>
        <v>109</v>
      </c>
      <c r="T14" s="99">
        <f>Métricas!F31</f>
        <v>109</v>
      </c>
      <c r="U14" s="99">
        <f>Métricas!G31</f>
        <v>105</v>
      </c>
      <c r="V14" s="99">
        <f>Métricas!H31</f>
        <v>91</v>
      </c>
      <c r="W14" s="99">
        <f>Métricas!I31</f>
        <v>95</v>
      </c>
      <c r="X14" s="99">
        <f>Métricas!J31</f>
        <v>110</v>
      </c>
      <c r="Y14" s="99">
        <f>Métricas!K31</f>
        <v>125</v>
      </c>
      <c r="Z14" s="99">
        <f>Métricas!L31</f>
        <v>134</v>
      </c>
      <c r="AA14" s="99">
        <f>Métricas!M31</f>
        <v>130</v>
      </c>
      <c r="AB14" s="99">
        <f>Métricas!N31</f>
        <v>116</v>
      </c>
      <c r="AC14" s="99">
        <f>Métricas!O31</f>
        <v>99</v>
      </c>
      <c r="AD14" s="99">
        <f>Métricas!P31</f>
        <v>98</v>
      </c>
      <c r="AE14" s="99">
        <f>Métricas!Q31</f>
        <v>111</v>
      </c>
      <c r="AF14" s="99">
        <f>Métricas!R31</f>
        <v>120</v>
      </c>
      <c r="AG14" s="99">
        <f>Métricas!S31</f>
        <v>107</v>
      </c>
      <c r="AH14" s="99">
        <f>Métricas!T31</f>
        <v>110</v>
      </c>
      <c r="AI14" s="99">
        <f>Métricas!U31</f>
        <v>109</v>
      </c>
      <c r="AJ14" s="99">
        <f>Métricas!V31</f>
        <v>102</v>
      </c>
      <c r="AK14" s="99">
        <f>Métricas!W31</f>
        <v>104</v>
      </c>
      <c r="AL14" s="99">
        <f>Métricas!X31</f>
        <v>96</v>
      </c>
      <c r="AM14" s="99">
        <f>Métricas!Y31</f>
        <v>88</v>
      </c>
      <c r="AN14" s="99">
        <f>Métricas!Z31</f>
        <v>92</v>
      </c>
      <c r="AO14" s="99">
        <f>Métricas!AA31</f>
        <v>0</v>
      </c>
      <c r="AP14" s="99">
        <f>Métricas!AB31</f>
        <v>0</v>
      </c>
      <c r="AQ14" s="99">
        <f>Métricas!AC31</f>
        <v>0</v>
      </c>
      <c r="AR14" s="99">
        <f>Métricas!AD31</f>
        <v>0</v>
      </c>
      <c r="AS14" s="99">
        <f>Métricas!AE31</f>
        <v>0</v>
      </c>
      <c r="AT14" s="99">
        <f>Métricas!AF31</f>
        <v>0</v>
      </c>
      <c r="AU14" s="99">
        <f>Métricas!AG31</f>
        <v>0</v>
      </c>
      <c r="AV14" s="99">
        <f>Métricas!AH31</f>
        <v>0</v>
      </c>
      <c r="AW14" s="99">
        <f>Métricas!AI31</f>
        <v>0</v>
      </c>
      <c r="AX14" s="99">
        <f>Métricas!AJ31</f>
        <v>0</v>
      </c>
      <c r="AY14" s="99">
        <f>Métricas!AK31</f>
        <v>0</v>
      </c>
      <c r="AZ14" s="99">
        <f>Métricas!AL31</f>
        <v>0</v>
      </c>
      <c r="BA14" s="99">
        <f>Métricas!AM31</f>
        <v>0</v>
      </c>
      <c r="BB14" s="99">
        <f>Métricas!AN31</f>
        <v>0</v>
      </c>
      <c r="BC14" s="99">
        <f>Métricas!AO31</f>
        <v>0</v>
      </c>
      <c r="BD14" s="99">
        <f>Métricas!AP31</f>
        <v>0</v>
      </c>
      <c r="BE14" s="99">
        <f>Métricas!AQ31</f>
        <v>0</v>
      </c>
    </row>
    <row r="15" spans="1:57" ht="33.75" customHeight="1" x14ac:dyDescent="0.25">
      <c r="A15" s="168"/>
      <c r="B15" s="76">
        <v>4</v>
      </c>
      <c r="C15" s="77" t="s">
        <v>82</v>
      </c>
      <c r="D15" s="78" t="s">
        <v>83</v>
      </c>
      <c r="E15" s="79" t="s">
        <v>69</v>
      </c>
      <c r="F15" s="80" t="s">
        <v>70</v>
      </c>
      <c r="G15" s="81" t="s">
        <v>84</v>
      </c>
      <c r="H15" s="100" t="s">
        <v>75</v>
      </c>
      <c r="I15" s="101">
        <v>0.9</v>
      </c>
      <c r="J15" s="102">
        <v>0.9</v>
      </c>
      <c r="K15" s="84" t="s">
        <v>73</v>
      </c>
      <c r="L15" s="103" t="s">
        <v>74</v>
      </c>
      <c r="M15" s="84" t="s">
        <v>73</v>
      </c>
      <c r="N15" s="104">
        <v>1</v>
      </c>
      <c r="O15" s="105" t="s">
        <v>72</v>
      </c>
      <c r="P15" s="106">
        <v>1</v>
      </c>
      <c r="Q15" s="107">
        <f t="shared" ref="Q15:BE15" si="3">Q9/Q6</f>
        <v>0.64615384615384619</v>
      </c>
      <c r="R15" s="107">
        <f t="shared" si="3"/>
        <v>0.8928571428571429</v>
      </c>
      <c r="S15" s="107">
        <f t="shared" si="3"/>
        <v>1.9642857142857142</v>
      </c>
      <c r="T15" s="107">
        <f t="shared" si="3"/>
        <v>0.875</v>
      </c>
      <c r="U15" s="107">
        <f t="shared" si="3"/>
        <v>1.04</v>
      </c>
      <c r="V15" s="107">
        <f t="shared" si="3"/>
        <v>1.4137931034482758</v>
      </c>
      <c r="W15" s="107">
        <f t="shared" si="3"/>
        <v>0.74468085106382975</v>
      </c>
      <c r="X15" s="107">
        <f t="shared" si="3"/>
        <v>0.60606060606060608</v>
      </c>
      <c r="Y15" s="107">
        <f t="shared" si="3"/>
        <v>0.62295081967213117</v>
      </c>
      <c r="Z15" s="107">
        <f t="shared" si="3"/>
        <v>0.65517241379310343</v>
      </c>
      <c r="AA15" s="107">
        <f t="shared" si="3"/>
        <v>0.64102564102564108</v>
      </c>
      <c r="AB15" s="107">
        <f t="shared" si="3"/>
        <v>1.2105263157894737</v>
      </c>
      <c r="AC15" s="107">
        <f t="shared" si="3"/>
        <v>0.8771929824561403</v>
      </c>
      <c r="AD15" s="107">
        <f t="shared" si="3"/>
        <v>0.7142857142857143</v>
      </c>
      <c r="AE15" s="107">
        <f t="shared" si="3"/>
        <v>0.8867924528301887</v>
      </c>
      <c r="AF15" s="107">
        <f t="shared" si="3"/>
        <v>0.68253968253968256</v>
      </c>
      <c r="AG15" s="107">
        <f t="shared" si="3"/>
        <v>2.2592592592592591</v>
      </c>
      <c r="AH15" s="107">
        <f t="shared" si="3"/>
        <v>0.96078431372549022</v>
      </c>
      <c r="AI15" s="107">
        <f t="shared" si="3"/>
        <v>1.2571428571428571</v>
      </c>
      <c r="AJ15" s="107">
        <f t="shared" si="3"/>
        <v>0.76470588235294112</v>
      </c>
      <c r="AK15" s="107">
        <f t="shared" si="3"/>
        <v>1.4285714285714286</v>
      </c>
      <c r="AL15" s="107">
        <f t="shared" si="3"/>
        <v>1.3478260869565217</v>
      </c>
      <c r="AM15" s="107">
        <f t="shared" si="3"/>
        <v>1.9285714285714286</v>
      </c>
      <c r="AN15" s="107">
        <f t="shared" si="3"/>
        <v>0.56666666666666665</v>
      </c>
      <c r="AO15" s="107" t="e">
        <f t="shared" si="3"/>
        <v>#DIV/0!</v>
      </c>
      <c r="AP15" s="107" t="e">
        <f t="shared" si="3"/>
        <v>#DIV/0!</v>
      </c>
      <c r="AQ15" s="107" t="e">
        <f t="shared" si="3"/>
        <v>#DIV/0!</v>
      </c>
      <c r="AR15" s="107" t="e">
        <f t="shared" si="3"/>
        <v>#DIV/0!</v>
      </c>
      <c r="AS15" s="107" t="e">
        <f t="shared" si="3"/>
        <v>#DIV/0!</v>
      </c>
      <c r="AT15" s="107" t="e">
        <f t="shared" si="3"/>
        <v>#DIV/0!</v>
      </c>
      <c r="AU15" s="107" t="e">
        <f t="shared" si="3"/>
        <v>#DIV/0!</v>
      </c>
      <c r="AV15" s="107" t="e">
        <f t="shared" si="3"/>
        <v>#DIV/0!</v>
      </c>
      <c r="AW15" s="107" t="e">
        <f t="shared" si="3"/>
        <v>#DIV/0!</v>
      </c>
      <c r="AX15" s="107" t="e">
        <f t="shared" si="3"/>
        <v>#DIV/0!</v>
      </c>
      <c r="AY15" s="107" t="e">
        <f t="shared" si="3"/>
        <v>#DIV/0!</v>
      </c>
      <c r="AZ15" s="107" t="e">
        <f t="shared" si="3"/>
        <v>#DIV/0!</v>
      </c>
      <c r="BA15" s="107" t="e">
        <f t="shared" si="3"/>
        <v>#DIV/0!</v>
      </c>
      <c r="BB15" s="107" t="e">
        <f t="shared" si="3"/>
        <v>#DIV/0!</v>
      </c>
      <c r="BC15" s="107" t="e">
        <f t="shared" si="3"/>
        <v>#DIV/0!</v>
      </c>
      <c r="BD15" s="107" t="e">
        <f t="shared" si="3"/>
        <v>#DIV/0!</v>
      </c>
      <c r="BE15" s="107" t="e">
        <f t="shared" si="3"/>
        <v>#DIV/0!</v>
      </c>
    </row>
    <row r="16" spans="1:57" ht="36.6" customHeight="1" x14ac:dyDescent="0.25">
      <c r="A16" s="170" t="s">
        <v>85</v>
      </c>
      <c r="B16" s="108">
        <v>5</v>
      </c>
      <c r="C16" s="109" t="s">
        <v>86</v>
      </c>
      <c r="D16" s="109" t="s">
        <v>87</v>
      </c>
      <c r="E16" s="110" t="s">
        <v>69</v>
      </c>
      <c r="F16" s="111" t="s">
        <v>70</v>
      </c>
      <c r="G16" s="112" t="s">
        <v>88</v>
      </c>
      <c r="H16" s="113" t="s">
        <v>72</v>
      </c>
      <c r="I16" s="113">
        <v>30</v>
      </c>
      <c r="J16" s="114">
        <v>30</v>
      </c>
      <c r="K16" s="84" t="s">
        <v>73</v>
      </c>
      <c r="L16" s="115" t="s">
        <v>74</v>
      </c>
      <c r="M16" s="84" t="s">
        <v>73</v>
      </c>
      <c r="N16" s="115">
        <v>25</v>
      </c>
      <c r="O16" s="116" t="s">
        <v>75</v>
      </c>
      <c r="P16" s="116">
        <v>25</v>
      </c>
      <c r="Q16" s="117">
        <f t="shared" ref="Q16:BE16" si="4">MAX(Q17:Q18)</f>
        <v>330</v>
      </c>
      <c r="R16" s="117">
        <f t="shared" si="4"/>
        <v>245</v>
      </c>
      <c r="S16" s="117">
        <f t="shared" si="4"/>
        <v>195</v>
      </c>
      <c r="T16" s="117">
        <f t="shared" si="4"/>
        <v>224</v>
      </c>
      <c r="U16" s="117">
        <f t="shared" si="4"/>
        <v>261</v>
      </c>
      <c r="V16" s="117">
        <f t="shared" si="4"/>
        <v>288</v>
      </c>
      <c r="W16" s="117">
        <f t="shared" si="4"/>
        <v>278</v>
      </c>
      <c r="X16" s="117">
        <f t="shared" si="4"/>
        <v>253</v>
      </c>
      <c r="Y16" s="117">
        <f t="shared" si="4"/>
        <v>287</v>
      </c>
      <c r="Z16" s="117">
        <f t="shared" si="4"/>
        <v>308</v>
      </c>
      <c r="AA16" s="117">
        <f t="shared" si="4"/>
        <v>149</v>
      </c>
      <c r="AB16" s="117">
        <f t="shared" si="4"/>
        <v>182</v>
      </c>
      <c r="AC16" s="117">
        <f t="shared" si="4"/>
        <v>181</v>
      </c>
      <c r="AD16" s="117">
        <f t="shared" si="4"/>
        <v>213</v>
      </c>
      <c r="AE16" s="117">
        <f t="shared" si="4"/>
        <v>209</v>
      </c>
      <c r="AF16" s="117">
        <f t="shared" si="4"/>
        <v>181</v>
      </c>
      <c r="AG16" s="117">
        <f t="shared" si="4"/>
        <v>207</v>
      </c>
      <c r="AH16" s="117">
        <f t="shared" si="4"/>
        <v>222</v>
      </c>
      <c r="AI16" s="117">
        <f t="shared" si="4"/>
        <v>208</v>
      </c>
      <c r="AJ16" s="117">
        <f t="shared" si="4"/>
        <v>251</v>
      </c>
      <c r="AK16" s="117">
        <f t="shared" si="4"/>
        <v>200</v>
      </c>
      <c r="AL16" s="117">
        <f t="shared" si="4"/>
        <v>228</v>
      </c>
      <c r="AM16" s="117">
        <f t="shared" si="4"/>
        <v>192</v>
      </c>
      <c r="AN16" s="117">
        <f t="shared" si="4"/>
        <v>181</v>
      </c>
      <c r="AO16" s="117">
        <f t="shared" si="4"/>
        <v>0</v>
      </c>
      <c r="AP16" s="117">
        <f t="shared" si="4"/>
        <v>0</v>
      </c>
      <c r="AQ16" s="117">
        <f t="shared" si="4"/>
        <v>0</v>
      </c>
      <c r="AR16" s="117">
        <f t="shared" si="4"/>
        <v>0</v>
      </c>
      <c r="AS16" s="117">
        <f t="shared" si="4"/>
        <v>0</v>
      </c>
      <c r="AT16" s="117">
        <f t="shared" si="4"/>
        <v>0</v>
      </c>
      <c r="AU16" s="117">
        <f t="shared" si="4"/>
        <v>0</v>
      </c>
      <c r="AV16" s="117">
        <f t="shared" si="4"/>
        <v>0</v>
      </c>
      <c r="AW16" s="117">
        <f t="shared" si="4"/>
        <v>0</v>
      </c>
      <c r="AX16" s="117">
        <f t="shared" si="4"/>
        <v>0</v>
      </c>
      <c r="AY16" s="117">
        <f t="shared" si="4"/>
        <v>0</v>
      </c>
      <c r="AZ16" s="117">
        <f t="shared" si="4"/>
        <v>0</v>
      </c>
      <c r="BA16" s="117">
        <f t="shared" si="4"/>
        <v>0</v>
      </c>
      <c r="BB16" s="117">
        <f t="shared" si="4"/>
        <v>0</v>
      </c>
      <c r="BC16" s="117">
        <f t="shared" si="4"/>
        <v>0</v>
      </c>
      <c r="BD16" s="117">
        <f t="shared" si="4"/>
        <v>0</v>
      </c>
      <c r="BE16" s="117">
        <f t="shared" si="4"/>
        <v>0</v>
      </c>
    </row>
    <row r="17" spans="1:57" ht="14.25" customHeight="1" x14ac:dyDescent="0.25">
      <c r="A17" s="170"/>
      <c r="B17" s="118"/>
      <c r="C17" s="119" t="s">
        <v>76</v>
      </c>
      <c r="D17" s="120"/>
      <c r="E17" s="121"/>
      <c r="F17" s="122"/>
      <c r="G17" s="123"/>
      <c r="H17" s="113" t="s">
        <v>72</v>
      </c>
      <c r="I17" s="113">
        <v>30</v>
      </c>
      <c r="J17" s="114">
        <v>30</v>
      </c>
      <c r="K17" s="84" t="s">
        <v>73</v>
      </c>
      <c r="L17" s="115" t="s">
        <v>74</v>
      </c>
      <c r="M17" s="84" t="s">
        <v>73</v>
      </c>
      <c r="N17" s="115">
        <v>25</v>
      </c>
      <c r="O17" s="116" t="s">
        <v>75</v>
      </c>
      <c r="P17" s="116">
        <v>25</v>
      </c>
      <c r="Q17" s="124">
        <f>Métricas!C10-Métricas!C48</f>
        <v>330</v>
      </c>
      <c r="R17" s="124">
        <f>Métricas!D10-Métricas!D48</f>
        <v>245</v>
      </c>
      <c r="S17" s="124">
        <f>Métricas!E10-Métricas!E48</f>
        <v>195</v>
      </c>
      <c r="T17" s="124">
        <f>Métricas!F10-Métricas!F48</f>
        <v>224</v>
      </c>
      <c r="U17" s="124">
        <f>Métricas!G10-Métricas!G48</f>
        <v>261</v>
      </c>
      <c r="V17" s="124">
        <f>Métricas!H10-Métricas!H48</f>
        <v>288</v>
      </c>
      <c r="W17" s="124">
        <f>Métricas!I10-Métricas!I48</f>
        <v>278</v>
      </c>
      <c r="X17" s="124">
        <f>Métricas!J10-Métricas!J48</f>
        <v>253</v>
      </c>
      <c r="Y17" s="124">
        <f>Métricas!K10-Métricas!K48</f>
        <v>287</v>
      </c>
      <c r="Z17" s="124">
        <f>Métricas!L10-Métricas!L48</f>
        <v>308</v>
      </c>
      <c r="AA17" s="124">
        <f>Métricas!M10-Métricas!M48</f>
        <v>149</v>
      </c>
      <c r="AB17" s="124">
        <f>Métricas!N10-Métricas!N48</f>
        <v>174</v>
      </c>
      <c r="AC17" s="124">
        <f>Métricas!O10-Métricas!O48</f>
        <v>181</v>
      </c>
      <c r="AD17" s="124">
        <f>Métricas!P10-Métricas!P48</f>
        <v>213</v>
      </c>
      <c r="AE17" s="124">
        <f>Métricas!Q10-Métricas!Q48</f>
        <v>209</v>
      </c>
      <c r="AF17" s="124">
        <f>Métricas!R10-Métricas!R48</f>
        <v>172</v>
      </c>
      <c r="AG17" s="124">
        <f>Métricas!S10-Métricas!S48</f>
        <v>207</v>
      </c>
      <c r="AH17" s="124">
        <f>Métricas!T10-Métricas!T48</f>
        <v>222</v>
      </c>
      <c r="AI17" s="124">
        <f>Métricas!U10-Métricas!U48</f>
        <v>208</v>
      </c>
      <c r="AJ17" s="124">
        <f>Métricas!V10-Métricas!V48</f>
        <v>251</v>
      </c>
      <c r="AK17" s="124">
        <f>Métricas!W10-Métricas!W48</f>
        <v>200</v>
      </c>
      <c r="AL17" s="124">
        <f>Métricas!X10-Métricas!X48</f>
        <v>228</v>
      </c>
      <c r="AM17" s="124">
        <f>Métricas!Y10-Métricas!Y48</f>
        <v>157</v>
      </c>
      <c r="AN17" s="124">
        <f>Métricas!Z10-Métricas!Z48</f>
        <v>145</v>
      </c>
      <c r="AO17" s="124">
        <f>Métricas!AA10-Métricas!AA48</f>
        <v>0</v>
      </c>
      <c r="AP17" s="124">
        <f>Métricas!AB10-Métricas!AB48</f>
        <v>0</v>
      </c>
      <c r="AQ17" s="124">
        <f>Métricas!AC10-Métricas!AC48</f>
        <v>0</v>
      </c>
      <c r="AR17" s="124">
        <f>Métricas!AD10-Métricas!AD48</f>
        <v>0</v>
      </c>
      <c r="AS17" s="124">
        <f>Métricas!AE10-Métricas!AE48</f>
        <v>0</v>
      </c>
      <c r="AT17" s="124">
        <f>Métricas!AF10-Métricas!AF48</f>
        <v>0</v>
      </c>
      <c r="AU17" s="124">
        <f>Métricas!AG10-Métricas!AG48</f>
        <v>0</v>
      </c>
      <c r="AV17" s="124">
        <f>Métricas!AH10-Métricas!AH48</f>
        <v>0</v>
      </c>
      <c r="AW17" s="124">
        <f>Métricas!AI10-Métricas!AI48</f>
        <v>0</v>
      </c>
      <c r="AX17" s="124">
        <f>Métricas!AJ10-Métricas!AJ48</f>
        <v>0</v>
      </c>
      <c r="AY17" s="124">
        <f>Métricas!AK10-Métricas!AK48</f>
        <v>0</v>
      </c>
      <c r="AZ17" s="124">
        <f>Métricas!AL10-Métricas!AL48</f>
        <v>0</v>
      </c>
      <c r="BA17" s="124">
        <f>Métricas!AM10-Métricas!AM48</f>
        <v>0</v>
      </c>
      <c r="BB17" s="124">
        <f>Métricas!AN10-Métricas!AN48</f>
        <v>0</v>
      </c>
      <c r="BC17" s="124">
        <f>Métricas!AO10-Métricas!AO48</f>
        <v>0</v>
      </c>
      <c r="BD17" s="124">
        <f>Métricas!AP10-Métricas!AP48</f>
        <v>0</v>
      </c>
      <c r="BE17" s="124">
        <f>Métricas!AQ10-Métricas!AQ48</f>
        <v>0</v>
      </c>
    </row>
    <row r="18" spans="1:57" ht="14.25" customHeight="1" x14ac:dyDescent="0.25">
      <c r="A18" s="170"/>
      <c r="B18" s="118"/>
      <c r="C18" s="119" t="s">
        <v>77</v>
      </c>
      <c r="D18" s="120"/>
      <c r="E18" s="121"/>
      <c r="F18" s="122"/>
      <c r="G18" s="123"/>
      <c r="H18" s="113" t="s">
        <v>72</v>
      </c>
      <c r="I18" s="113">
        <v>30</v>
      </c>
      <c r="J18" s="114">
        <v>30</v>
      </c>
      <c r="K18" s="84" t="s">
        <v>73</v>
      </c>
      <c r="L18" s="115" t="s">
        <v>74</v>
      </c>
      <c r="M18" s="84" t="s">
        <v>73</v>
      </c>
      <c r="N18" s="115">
        <v>25</v>
      </c>
      <c r="O18" s="116" t="s">
        <v>75</v>
      </c>
      <c r="P18" s="116">
        <v>25</v>
      </c>
      <c r="Q18" s="124">
        <f>Métricas!C10-Métricas!C32</f>
        <v>164</v>
      </c>
      <c r="R18" s="124">
        <f>Métricas!D10-Métricas!D32</f>
        <v>147</v>
      </c>
      <c r="S18" s="124">
        <f>Métricas!E10-Métricas!E32</f>
        <v>168</v>
      </c>
      <c r="T18" s="124">
        <f>Métricas!F10-Métricas!F32</f>
        <v>183</v>
      </c>
      <c r="U18" s="124">
        <f>Métricas!G10-Métricas!G32</f>
        <v>147</v>
      </c>
      <c r="V18" s="124">
        <f>Métricas!H10-Métricas!H32</f>
        <v>163</v>
      </c>
      <c r="W18" s="124">
        <f>Métricas!I10-Métricas!I32</f>
        <v>172</v>
      </c>
      <c r="X18" s="124">
        <f>Métricas!J10-Métricas!J32</f>
        <v>147</v>
      </c>
      <c r="Y18" s="124">
        <f>Métricas!K10-Métricas!K32</f>
        <v>151</v>
      </c>
      <c r="Z18" s="124">
        <f>Métricas!L10-Métricas!L32</f>
        <v>130</v>
      </c>
      <c r="AA18" s="124">
        <f>Métricas!M10-Métricas!M32</f>
        <v>149</v>
      </c>
      <c r="AB18" s="124">
        <f>Métricas!N10-Métricas!N32</f>
        <v>182</v>
      </c>
      <c r="AC18" s="124">
        <f>Métricas!O10-Métricas!O32</f>
        <v>131</v>
      </c>
      <c r="AD18" s="124">
        <f>Métricas!P10-Métricas!P32</f>
        <v>147</v>
      </c>
      <c r="AE18" s="124">
        <f>Métricas!Q10-Métricas!Q32</f>
        <v>178</v>
      </c>
      <c r="AF18" s="124">
        <f>Métricas!R10-Métricas!R32</f>
        <v>181</v>
      </c>
      <c r="AG18" s="124">
        <f>Métricas!S10-Métricas!S32</f>
        <v>122</v>
      </c>
      <c r="AH18" s="124">
        <f>Métricas!T10-Métricas!T32</f>
        <v>145</v>
      </c>
      <c r="AI18" s="124">
        <f>Métricas!U10-Métricas!U32</f>
        <v>150</v>
      </c>
      <c r="AJ18" s="124">
        <f>Métricas!V10-Métricas!V32</f>
        <v>126</v>
      </c>
      <c r="AK18" s="124">
        <f>Métricas!W10-Métricas!W32</f>
        <v>143</v>
      </c>
      <c r="AL18" s="124">
        <f>Métricas!X10-Métricas!X32</f>
        <v>143</v>
      </c>
      <c r="AM18" s="124">
        <f>Métricas!Y10-Métricas!Y32</f>
        <v>192</v>
      </c>
      <c r="AN18" s="124">
        <f>Métricas!Z10-Métricas!Z32</f>
        <v>181</v>
      </c>
      <c r="AO18" s="124">
        <f>Métricas!AA10-Métricas!AA32</f>
        <v>0</v>
      </c>
      <c r="AP18" s="124">
        <f>Métricas!AB10-Métricas!AB32</f>
        <v>0</v>
      </c>
      <c r="AQ18" s="124">
        <f>Métricas!AC10-Métricas!AC32</f>
        <v>0</v>
      </c>
      <c r="AR18" s="124">
        <f>Métricas!AD10-Métricas!AD32</f>
        <v>0</v>
      </c>
      <c r="AS18" s="124">
        <f>Métricas!AE10-Métricas!AE32</f>
        <v>0</v>
      </c>
      <c r="AT18" s="124">
        <f>Métricas!AF10-Métricas!AF32</f>
        <v>0</v>
      </c>
      <c r="AU18" s="124">
        <f>Métricas!AG10-Métricas!AG32</f>
        <v>0</v>
      </c>
      <c r="AV18" s="124">
        <f>Métricas!AH10-Métricas!AH32</f>
        <v>0</v>
      </c>
      <c r="AW18" s="124">
        <f>Métricas!AI10-Métricas!AI32</f>
        <v>0</v>
      </c>
      <c r="AX18" s="124">
        <f>Métricas!AJ10-Métricas!AJ32</f>
        <v>0</v>
      </c>
      <c r="AY18" s="124">
        <f>Métricas!AK10-Métricas!AK32</f>
        <v>0</v>
      </c>
      <c r="AZ18" s="124">
        <f>Métricas!AL10-Métricas!AL32</f>
        <v>0</v>
      </c>
      <c r="BA18" s="124">
        <f>Métricas!AM10-Métricas!AM32</f>
        <v>0</v>
      </c>
      <c r="BB18" s="124">
        <f>Métricas!AN10-Métricas!AN32</f>
        <v>0</v>
      </c>
      <c r="BC18" s="124">
        <f>Métricas!AO10-Métricas!AO32</f>
        <v>0</v>
      </c>
      <c r="BD18" s="124">
        <f>Métricas!AP10-Métricas!AP32</f>
        <v>0</v>
      </c>
      <c r="BE18" s="124">
        <f>Métricas!AQ10-Métricas!AQ32</f>
        <v>0</v>
      </c>
    </row>
    <row r="19" spans="1:57" ht="56.25" customHeight="1" x14ac:dyDescent="0.25">
      <c r="A19" s="170"/>
      <c r="B19" s="108">
        <v>6</v>
      </c>
      <c r="C19" s="109" t="s">
        <v>89</v>
      </c>
      <c r="D19" s="109" t="s">
        <v>90</v>
      </c>
      <c r="E19" s="110" t="s">
        <v>69</v>
      </c>
      <c r="F19" s="111" t="s">
        <v>70</v>
      </c>
      <c r="G19" s="112" t="s">
        <v>91</v>
      </c>
      <c r="H19" s="113" t="s">
        <v>72</v>
      </c>
      <c r="I19" s="113">
        <v>10</v>
      </c>
      <c r="J19" s="125">
        <v>7</v>
      </c>
      <c r="K19" s="84" t="s">
        <v>73</v>
      </c>
      <c r="L19" s="126" t="s">
        <v>74</v>
      </c>
      <c r="M19" s="84" t="s">
        <v>73</v>
      </c>
      <c r="N19" s="126">
        <v>10</v>
      </c>
      <c r="O19" s="127" t="s">
        <v>75</v>
      </c>
      <c r="P19" s="127">
        <v>7</v>
      </c>
      <c r="Q19" s="117">
        <f>Métricas!C10-Métricas!C11</f>
        <v>126</v>
      </c>
      <c r="R19" s="117">
        <f>Métricas!D10-Métricas!D11</f>
        <v>141</v>
      </c>
      <c r="S19" s="117">
        <f>Métricas!E10-Métricas!E11</f>
        <v>168</v>
      </c>
      <c r="T19" s="117">
        <f>Métricas!F10-Métricas!F11</f>
        <v>197</v>
      </c>
      <c r="U19" s="117">
        <f>Métricas!G10-Métricas!G11</f>
        <v>234</v>
      </c>
      <c r="V19" s="117">
        <f>Métricas!H10-Métricas!H11</f>
        <v>261</v>
      </c>
      <c r="W19" s="117">
        <f>Métricas!I10-Métricas!I11</f>
        <v>195</v>
      </c>
      <c r="X19" s="117">
        <f>Métricas!J10-Métricas!J11</f>
        <v>223</v>
      </c>
      <c r="Y19" s="117">
        <f>Métricas!K10-Métricas!K11</f>
        <v>251</v>
      </c>
      <c r="Z19" s="117">
        <f>Métricas!L10-Métricas!L11</f>
        <v>286</v>
      </c>
      <c r="AA19" s="117">
        <f>Métricas!M10-Métricas!M11</f>
        <v>156</v>
      </c>
      <c r="AB19" s="117">
        <f>Métricas!N10-Métricas!N11</f>
        <v>172</v>
      </c>
      <c r="AC19" s="117">
        <f>Métricas!O10-Métricas!O11</f>
        <v>200</v>
      </c>
      <c r="AD19" s="117">
        <f>Métricas!P10-Métricas!P11</f>
        <v>232</v>
      </c>
      <c r="AE19" s="117">
        <f>Métricas!Q10-Métricas!Q11</f>
        <v>263</v>
      </c>
      <c r="AF19" s="117">
        <f>Métricas!R10-Métricas!R11</f>
        <v>164</v>
      </c>
      <c r="AG19" s="117">
        <f>Métricas!S10-Métricas!S11</f>
        <v>195</v>
      </c>
      <c r="AH19" s="117">
        <f>Métricas!T10-Métricas!T11</f>
        <v>223</v>
      </c>
      <c r="AI19" s="117">
        <f>Métricas!U10-Métricas!U11</f>
        <v>118</v>
      </c>
      <c r="AJ19" s="117">
        <f>Métricas!V10-Métricas!V11</f>
        <v>182</v>
      </c>
      <c r="AK19" s="117">
        <f>Métricas!W10-Métricas!W11</f>
        <v>200</v>
      </c>
      <c r="AL19" s="117">
        <f>Métricas!X10-Métricas!X11</f>
        <v>189</v>
      </c>
      <c r="AM19" s="117">
        <f>Métricas!Y10-Métricas!Y11</f>
        <v>181</v>
      </c>
      <c r="AN19" s="117">
        <f>Métricas!Z10-Métricas!Z11</f>
        <v>137</v>
      </c>
      <c r="AO19" s="117">
        <f>Métricas!AA10-Métricas!AA11</f>
        <v>0</v>
      </c>
      <c r="AP19" s="117">
        <f>Métricas!AB10-Métricas!AB11</f>
        <v>0</v>
      </c>
      <c r="AQ19" s="117">
        <f>Métricas!AC10-Métricas!AC11</f>
        <v>0</v>
      </c>
      <c r="AR19" s="117">
        <f>Métricas!AD10-Métricas!AD11</f>
        <v>0</v>
      </c>
      <c r="AS19" s="117">
        <f>Métricas!AE10-Métricas!AE11</f>
        <v>0</v>
      </c>
      <c r="AT19" s="117">
        <f>Métricas!AF10-Métricas!AF11</f>
        <v>0</v>
      </c>
      <c r="AU19" s="117">
        <f>Métricas!AG10-Métricas!AG11</f>
        <v>0</v>
      </c>
      <c r="AV19" s="117">
        <f>Métricas!AH10-Métricas!AH11</f>
        <v>0</v>
      </c>
      <c r="AW19" s="117">
        <f>Métricas!AI10-Métricas!AI11</f>
        <v>0</v>
      </c>
      <c r="AX19" s="117">
        <f>Métricas!AJ10-Métricas!AJ11</f>
        <v>0</v>
      </c>
      <c r="AY19" s="117">
        <f>Métricas!AK10-Métricas!AK11</f>
        <v>0</v>
      </c>
      <c r="AZ19" s="117">
        <f>Métricas!AL10-Métricas!AL11</f>
        <v>0</v>
      </c>
      <c r="BA19" s="117">
        <f>Métricas!AM10-Métricas!AM11</f>
        <v>0</v>
      </c>
      <c r="BB19" s="117">
        <f>Métricas!AN10-Métricas!AN11</f>
        <v>0</v>
      </c>
      <c r="BC19" s="117">
        <f>Métricas!AO10-Métricas!AO11</f>
        <v>0</v>
      </c>
      <c r="BD19" s="117">
        <f>Métricas!AP10-Métricas!AP11</f>
        <v>0</v>
      </c>
      <c r="BE19" s="117">
        <f>Métricas!AQ10-Métricas!AQ11</f>
        <v>0</v>
      </c>
    </row>
    <row r="20" spans="1:57" ht="66.75" customHeight="1" x14ac:dyDescent="0.25">
      <c r="A20" s="170"/>
      <c r="B20" s="108">
        <v>7</v>
      </c>
      <c r="C20" s="109" t="s">
        <v>92</v>
      </c>
      <c r="D20" s="109" t="s">
        <v>93</v>
      </c>
      <c r="E20" s="110" t="s">
        <v>69</v>
      </c>
      <c r="F20" s="111" t="s">
        <v>70</v>
      </c>
      <c r="G20" s="112" t="s">
        <v>94</v>
      </c>
      <c r="H20" s="82" t="s">
        <v>72</v>
      </c>
      <c r="I20" s="82">
        <v>21</v>
      </c>
      <c r="J20" s="84">
        <v>21</v>
      </c>
      <c r="K20" s="84" t="s">
        <v>73</v>
      </c>
      <c r="L20" s="84" t="s">
        <v>74</v>
      </c>
      <c r="M20" s="84" t="s">
        <v>73</v>
      </c>
      <c r="N20" s="84">
        <v>31</v>
      </c>
      <c r="O20" s="127" t="s">
        <v>75</v>
      </c>
      <c r="P20" s="85">
        <v>31</v>
      </c>
      <c r="Q20" s="128">
        <f t="shared" ref="Q20:BE20" si="5">MAX(Q21:Q22)</f>
        <v>14</v>
      </c>
      <c r="R20" s="128">
        <f t="shared" si="5"/>
        <v>11</v>
      </c>
      <c r="S20" s="128">
        <f t="shared" si="5"/>
        <v>5</v>
      </c>
      <c r="T20" s="128">
        <f t="shared" si="5"/>
        <v>4</v>
      </c>
      <c r="U20" s="128">
        <f t="shared" si="5"/>
        <v>20</v>
      </c>
      <c r="V20" s="128">
        <f t="shared" si="5"/>
        <v>7</v>
      </c>
      <c r="W20" s="128">
        <f t="shared" si="5"/>
        <v>11</v>
      </c>
      <c r="X20" s="128">
        <f t="shared" si="5"/>
        <v>12</v>
      </c>
      <c r="Y20" s="128">
        <f t="shared" si="5"/>
        <v>6</v>
      </c>
      <c r="Z20" s="128">
        <f t="shared" si="5"/>
        <v>10</v>
      </c>
      <c r="AA20" s="128">
        <f t="shared" si="5"/>
        <v>5</v>
      </c>
      <c r="AB20" s="128">
        <f t="shared" si="5"/>
        <v>5</v>
      </c>
      <c r="AC20" s="128">
        <f t="shared" si="5"/>
        <v>3</v>
      </c>
      <c r="AD20" s="128">
        <f t="shared" si="5"/>
        <v>4</v>
      </c>
      <c r="AE20" s="128">
        <f t="shared" si="5"/>
        <v>5</v>
      </c>
      <c r="AF20" s="128">
        <f t="shared" si="5"/>
        <v>3</v>
      </c>
      <c r="AG20" s="128">
        <f t="shared" si="5"/>
        <v>17</v>
      </c>
      <c r="AH20" s="128">
        <f t="shared" si="5"/>
        <v>3</v>
      </c>
      <c r="AI20" s="128">
        <f t="shared" si="5"/>
        <v>5</v>
      </c>
      <c r="AJ20" s="128">
        <f t="shared" si="5"/>
        <v>15</v>
      </c>
      <c r="AK20" s="128">
        <f t="shared" si="5"/>
        <v>4</v>
      </c>
      <c r="AL20" s="128">
        <f t="shared" si="5"/>
        <v>3</v>
      </c>
      <c r="AM20" s="128">
        <f t="shared" si="5"/>
        <v>20</v>
      </c>
      <c r="AN20" s="128">
        <f t="shared" si="5"/>
        <v>4</v>
      </c>
      <c r="AO20" s="128">
        <f t="shared" si="5"/>
        <v>0</v>
      </c>
      <c r="AP20" s="128">
        <f t="shared" si="5"/>
        <v>0</v>
      </c>
      <c r="AQ20" s="128">
        <f t="shared" si="5"/>
        <v>0</v>
      </c>
      <c r="AR20" s="128">
        <f t="shared" si="5"/>
        <v>0</v>
      </c>
      <c r="AS20" s="128">
        <f t="shared" si="5"/>
        <v>0</v>
      </c>
      <c r="AT20" s="128">
        <f t="shared" si="5"/>
        <v>0</v>
      </c>
      <c r="AU20" s="128">
        <f t="shared" si="5"/>
        <v>0</v>
      </c>
      <c r="AV20" s="128">
        <f t="shared" si="5"/>
        <v>0</v>
      </c>
      <c r="AW20" s="128">
        <f t="shared" si="5"/>
        <v>0</v>
      </c>
      <c r="AX20" s="128">
        <f t="shared" si="5"/>
        <v>0</v>
      </c>
      <c r="AY20" s="128">
        <f t="shared" si="5"/>
        <v>0</v>
      </c>
      <c r="AZ20" s="128">
        <f t="shared" si="5"/>
        <v>0</v>
      </c>
      <c r="BA20" s="128">
        <f t="shared" si="5"/>
        <v>0</v>
      </c>
      <c r="BB20" s="128">
        <f t="shared" si="5"/>
        <v>0</v>
      </c>
      <c r="BC20" s="128">
        <f t="shared" si="5"/>
        <v>0</v>
      </c>
      <c r="BD20" s="128">
        <f t="shared" si="5"/>
        <v>0</v>
      </c>
      <c r="BE20" s="128">
        <f t="shared" si="5"/>
        <v>0</v>
      </c>
    </row>
    <row r="21" spans="1:57" ht="15" customHeight="1" x14ac:dyDescent="0.25">
      <c r="A21" s="170"/>
      <c r="B21" s="129"/>
      <c r="C21" s="130" t="s">
        <v>76</v>
      </c>
      <c r="D21" s="131"/>
      <c r="E21" s="132"/>
      <c r="F21" s="133"/>
      <c r="G21" s="134"/>
      <c r="H21" s="82" t="s">
        <v>72</v>
      </c>
      <c r="I21" s="82">
        <v>15</v>
      </c>
      <c r="J21" s="84">
        <v>10</v>
      </c>
      <c r="K21" s="84" t="s">
        <v>73</v>
      </c>
      <c r="L21" s="84" t="s">
        <v>74</v>
      </c>
      <c r="M21" s="84" t="s">
        <v>73</v>
      </c>
      <c r="N21" s="84">
        <v>15</v>
      </c>
      <c r="O21" s="127" t="s">
        <v>75</v>
      </c>
      <c r="P21" s="85">
        <v>10</v>
      </c>
      <c r="Q21" s="128">
        <f>Métricas!C10-Métricas!C50</f>
        <v>14</v>
      </c>
      <c r="R21" s="128">
        <f>Métricas!D10-Métricas!D50</f>
        <v>11</v>
      </c>
      <c r="S21" s="128">
        <f>Métricas!E10-Métricas!E50</f>
        <v>5</v>
      </c>
      <c r="T21" s="128">
        <f>Métricas!F10-Métricas!F50</f>
        <v>4</v>
      </c>
      <c r="U21" s="128">
        <f>Métricas!G10-Métricas!G50</f>
        <v>20</v>
      </c>
      <c r="V21" s="128">
        <f>Métricas!H10-Métricas!H50</f>
        <v>7</v>
      </c>
      <c r="W21" s="128">
        <f>Métricas!I10-Métricas!I50</f>
        <v>11</v>
      </c>
      <c r="X21" s="128">
        <f>Métricas!J10-Métricas!J50</f>
        <v>12</v>
      </c>
      <c r="Y21" s="128">
        <f>Métricas!K10-Métricas!K50</f>
        <v>6</v>
      </c>
      <c r="Z21" s="128">
        <f>Métricas!L10-Métricas!L50</f>
        <v>10</v>
      </c>
      <c r="AA21" s="128">
        <f>Métricas!M10-Métricas!M50</f>
        <v>5</v>
      </c>
      <c r="AB21" s="128">
        <f>Métricas!N10-Métricas!N50</f>
        <v>5</v>
      </c>
      <c r="AC21" s="128">
        <f>Métricas!O10-Métricas!O50</f>
        <v>3</v>
      </c>
      <c r="AD21" s="128">
        <f>Métricas!P10-Métricas!P50</f>
        <v>4</v>
      </c>
      <c r="AE21" s="128">
        <f>Métricas!Q10-Métricas!Q50</f>
        <v>5</v>
      </c>
      <c r="AF21" s="128">
        <f>Métricas!R10-Métricas!R50</f>
        <v>3</v>
      </c>
      <c r="AG21" s="128">
        <f>Métricas!S10-Métricas!S50</f>
        <v>17</v>
      </c>
      <c r="AH21" s="128">
        <f>Métricas!T10-Métricas!T50</f>
        <v>3</v>
      </c>
      <c r="AI21" s="128">
        <f>Métricas!U10-Métricas!U50</f>
        <v>5</v>
      </c>
      <c r="AJ21" s="128">
        <f>Métricas!V10-Métricas!V50</f>
        <v>15</v>
      </c>
      <c r="AK21" s="128">
        <f>Métricas!W10-Métricas!W50</f>
        <v>4</v>
      </c>
      <c r="AL21" s="128">
        <f>Métricas!X10-Métricas!X50</f>
        <v>3</v>
      </c>
      <c r="AM21" s="128">
        <f>Métricas!Y10-Métricas!Y50</f>
        <v>20</v>
      </c>
      <c r="AN21" s="128">
        <f>Métricas!Z10-Métricas!Z50</f>
        <v>4</v>
      </c>
      <c r="AO21" s="128">
        <f>Métricas!AA10-Métricas!AA50</f>
        <v>0</v>
      </c>
      <c r="AP21" s="128">
        <f>Métricas!AB10-Métricas!AB50</f>
        <v>0</v>
      </c>
      <c r="AQ21" s="128">
        <f>Métricas!AC10-Métricas!AC50</f>
        <v>0</v>
      </c>
      <c r="AR21" s="128">
        <f>Métricas!AD10-Métricas!AD50</f>
        <v>0</v>
      </c>
      <c r="AS21" s="128">
        <f>Métricas!AE10-Métricas!AE50</f>
        <v>0</v>
      </c>
      <c r="AT21" s="128">
        <f>Métricas!AF10-Métricas!AF50</f>
        <v>0</v>
      </c>
      <c r="AU21" s="128">
        <f>Métricas!AG10-Métricas!AG50</f>
        <v>0</v>
      </c>
      <c r="AV21" s="128">
        <f>Métricas!AH10-Métricas!AH50</f>
        <v>0</v>
      </c>
      <c r="AW21" s="128">
        <f>Métricas!AI10-Métricas!AI50</f>
        <v>0</v>
      </c>
      <c r="AX21" s="128">
        <f>Métricas!AJ10-Métricas!AJ50</f>
        <v>0</v>
      </c>
      <c r="AY21" s="128">
        <f>Métricas!AK10-Métricas!AK50</f>
        <v>0</v>
      </c>
      <c r="AZ21" s="128">
        <f>Métricas!AL10-Métricas!AL50</f>
        <v>0</v>
      </c>
      <c r="BA21" s="128">
        <f>Métricas!AM10-Métricas!AM50</f>
        <v>0</v>
      </c>
      <c r="BB21" s="128">
        <f>Métricas!AN10-Métricas!AN50</f>
        <v>0</v>
      </c>
      <c r="BC21" s="128">
        <f>Métricas!AO10-Métricas!AO50</f>
        <v>0</v>
      </c>
      <c r="BD21" s="128">
        <f>Métricas!AP10-Métricas!AP50</f>
        <v>0</v>
      </c>
      <c r="BE21" s="128">
        <f>Métricas!AQ10-Métricas!AQ50</f>
        <v>0</v>
      </c>
    </row>
    <row r="22" spans="1:57" ht="15" customHeight="1" x14ac:dyDescent="0.25">
      <c r="A22" s="170"/>
      <c r="B22" s="129"/>
      <c r="C22" s="130" t="s">
        <v>77</v>
      </c>
      <c r="D22" s="131"/>
      <c r="E22" s="132"/>
      <c r="F22" s="133"/>
      <c r="G22" s="134"/>
      <c r="H22" s="82" t="s">
        <v>72</v>
      </c>
      <c r="I22" s="82">
        <v>16</v>
      </c>
      <c r="J22" s="84">
        <v>11</v>
      </c>
      <c r="K22" s="84" t="s">
        <v>73</v>
      </c>
      <c r="L22" s="84" t="s">
        <v>74</v>
      </c>
      <c r="M22" s="84" t="s">
        <v>73</v>
      </c>
      <c r="N22" s="84">
        <v>16</v>
      </c>
      <c r="O22" s="127" t="s">
        <v>75</v>
      </c>
      <c r="P22" s="85">
        <v>11</v>
      </c>
      <c r="Q22" s="128">
        <f>Métricas!C10-Métricas!C34</f>
        <v>14</v>
      </c>
      <c r="R22" s="128">
        <f>Métricas!D10-Métricas!D34</f>
        <v>10</v>
      </c>
      <c r="S22" s="128">
        <f>Métricas!E10-Métricas!E34</f>
        <v>5</v>
      </c>
      <c r="T22" s="128">
        <f>Métricas!F10-Métricas!F34</f>
        <v>4</v>
      </c>
      <c r="U22" s="128">
        <f>Métricas!G10-Métricas!G34</f>
        <v>20</v>
      </c>
      <c r="V22" s="128">
        <f>Métricas!H10-Métricas!H34</f>
        <v>6</v>
      </c>
      <c r="W22" s="128">
        <f>Métricas!I10-Métricas!I34</f>
        <v>11</v>
      </c>
      <c r="X22" s="128">
        <f>Métricas!J10-Métricas!J34</f>
        <v>12</v>
      </c>
      <c r="Y22" s="128">
        <f>Métricas!K10-Métricas!K34</f>
        <v>6</v>
      </c>
      <c r="Z22" s="128">
        <f>Métricas!L10-Métricas!L34</f>
        <v>10</v>
      </c>
      <c r="AA22" s="128">
        <f>Métricas!M10-Métricas!M34</f>
        <v>5</v>
      </c>
      <c r="AB22" s="128">
        <f>Métricas!N10-Métricas!N34</f>
        <v>5</v>
      </c>
      <c r="AC22" s="128">
        <f>Métricas!O10-Métricas!O34</f>
        <v>3</v>
      </c>
      <c r="AD22" s="128">
        <f>Métricas!P10-Métricas!P34</f>
        <v>4</v>
      </c>
      <c r="AE22" s="128">
        <f>Métricas!Q10-Métricas!Q34</f>
        <v>5</v>
      </c>
      <c r="AF22" s="128">
        <f>Métricas!R10-Métricas!R34</f>
        <v>3</v>
      </c>
      <c r="AG22" s="128">
        <f>Métricas!S10-Métricas!S34</f>
        <v>17</v>
      </c>
      <c r="AH22" s="128">
        <f>Métricas!T10-Métricas!T34</f>
        <v>3</v>
      </c>
      <c r="AI22" s="128">
        <f>Métricas!U10-Métricas!U34</f>
        <v>4</v>
      </c>
      <c r="AJ22" s="128">
        <f>Métricas!V10-Métricas!V34</f>
        <v>15</v>
      </c>
      <c r="AK22" s="128">
        <f>Métricas!W10-Métricas!W34</f>
        <v>4</v>
      </c>
      <c r="AL22" s="128">
        <f>Métricas!X10-Métricas!X34</f>
        <v>3</v>
      </c>
      <c r="AM22" s="128">
        <f>Métricas!Y10-Métricas!Y34</f>
        <v>20</v>
      </c>
      <c r="AN22" s="128">
        <f>Métricas!Z10-Métricas!Z34</f>
        <v>4</v>
      </c>
      <c r="AO22" s="128">
        <f>Métricas!AA10-Métricas!AA34</f>
        <v>0</v>
      </c>
      <c r="AP22" s="128">
        <f>Métricas!AB10-Métricas!AB34</f>
        <v>0</v>
      </c>
      <c r="AQ22" s="128">
        <f>Métricas!AC10-Métricas!AC34</f>
        <v>0</v>
      </c>
      <c r="AR22" s="128">
        <f>Métricas!AD10-Métricas!AD34</f>
        <v>0</v>
      </c>
      <c r="AS22" s="128">
        <f>Métricas!AE10-Métricas!AE34</f>
        <v>0</v>
      </c>
      <c r="AT22" s="128">
        <f>Métricas!AF10-Métricas!AF34</f>
        <v>0</v>
      </c>
      <c r="AU22" s="128">
        <f>Métricas!AG10-Métricas!AG34</f>
        <v>0</v>
      </c>
      <c r="AV22" s="128">
        <f>Métricas!AH10-Métricas!AH34</f>
        <v>0</v>
      </c>
      <c r="AW22" s="128">
        <f>Métricas!AI10-Métricas!AI34</f>
        <v>0</v>
      </c>
      <c r="AX22" s="128">
        <f>Métricas!AJ10-Métricas!AJ34</f>
        <v>0</v>
      </c>
      <c r="AY22" s="128">
        <f>Métricas!AK10-Métricas!AK34</f>
        <v>0</v>
      </c>
      <c r="AZ22" s="128">
        <f>Métricas!AL10-Métricas!AL34</f>
        <v>0</v>
      </c>
      <c r="BA22" s="128">
        <f>Métricas!AM10-Métricas!AM34</f>
        <v>0</v>
      </c>
      <c r="BB22" s="128">
        <f>Métricas!AN10-Métricas!AN34</f>
        <v>0</v>
      </c>
      <c r="BC22" s="128">
        <f>Métricas!AO10-Métricas!AO34</f>
        <v>0</v>
      </c>
      <c r="BD22" s="128">
        <f>Métricas!AP10-Métricas!AP34</f>
        <v>0</v>
      </c>
      <c r="BE22" s="128">
        <f>Métricas!AQ10-Métricas!AQ34</f>
        <v>0</v>
      </c>
    </row>
    <row r="23" spans="1:57" ht="32.25" customHeight="1" x14ac:dyDescent="0.25">
      <c r="A23" s="171" t="s">
        <v>95</v>
      </c>
      <c r="B23" s="135">
        <v>8</v>
      </c>
      <c r="C23" s="136" t="s">
        <v>46</v>
      </c>
      <c r="D23" s="137" t="s">
        <v>96</v>
      </c>
      <c r="E23" s="138" t="s">
        <v>69</v>
      </c>
      <c r="F23" s="139" t="s">
        <v>70</v>
      </c>
      <c r="G23" s="140" t="s">
        <v>88</v>
      </c>
      <c r="H23" s="82" t="s">
        <v>72</v>
      </c>
      <c r="I23" s="82">
        <v>33</v>
      </c>
      <c r="J23" s="83">
        <v>23</v>
      </c>
      <c r="K23" s="84" t="s">
        <v>73</v>
      </c>
      <c r="L23" s="83" t="s">
        <v>74</v>
      </c>
      <c r="M23" s="84" t="s">
        <v>73</v>
      </c>
      <c r="N23" s="83">
        <v>33</v>
      </c>
      <c r="O23" s="85" t="s">
        <v>75</v>
      </c>
      <c r="P23" s="85">
        <v>23</v>
      </c>
      <c r="Q23" s="141">
        <f t="shared" ref="Q23:BE23" si="6">SUM(Q24:Q25)</f>
        <v>167</v>
      </c>
      <c r="R23" s="141">
        <f t="shared" si="6"/>
        <v>187</v>
      </c>
      <c r="S23" s="141">
        <f t="shared" si="6"/>
        <v>83</v>
      </c>
      <c r="T23" s="141">
        <f t="shared" si="6"/>
        <v>78</v>
      </c>
      <c r="U23" s="141">
        <f t="shared" si="6"/>
        <v>78</v>
      </c>
      <c r="V23" s="141">
        <f t="shared" si="6"/>
        <v>78</v>
      </c>
      <c r="W23" s="141">
        <f t="shared" si="6"/>
        <v>94</v>
      </c>
      <c r="X23" s="141">
        <f t="shared" si="6"/>
        <v>99</v>
      </c>
      <c r="Y23" s="141">
        <f t="shared" si="6"/>
        <v>130</v>
      </c>
      <c r="Z23" s="141">
        <f t="shared" si="6"/>
        <v>137</v>
      </c>
      <c r="AA23" s="141">
        <f t="shared" si="6"/>
        <v>134</v>
      </c>
      <c r="AB23" s="141">
        <f t="shared" si="6"/>
        <v>125</v>
      </c>
      <c r="AC23" s="141">
        <f t="shared" si="6"/>
        <v>135</v>
      </c>
      <c r="AD23" s="141">
        <f t="shared" si="6"/>
        <v>122</v>
      </c>
      <c r="AE23" s="141">
        <f t="shared" si="6"/>
        <v>120</v>
      </c>
      <c r="AF23" s="141">
        <f t="shared" si="6"/>
        <v>136</v>
      </c>
      <c r="AG23" s="141">
        <f t="shared" si="6"/>
        <v>133</v>
      </c>
      <c r="AH23" s="141">
        <f t="shared" si="6"/>
        <v>127</v>
      </c>
      <c r="AI23" s="141">
        <f t="shared" si="6"/>
        <v>132</v>
      </c>
      <c r="AJ23" s="141">
        <f t="shared" si="6"/>
        <v>114</v>
      </c>
      <c r="AK23" s="141">
        <f t="shared" si="6"/>
        <v>101</v>
      </c>
      <c r="AL23" s="141">
        <f t="shared" si="6"/>
        <v>102</v>
      </c>
      <c r="AM23" s="141">
        <f t="shared" si="6"/>
        <v>78</v>
      </c>
      <c r="AN23" s="141">
        <f t="shared" si="6"/>
        <v>90</v>
      </c>
      <c r="AO23" s="141">
        <f t="shared" si="6"/>
        <v>0</v>
      </c>
      <c r="AP23" s="141">
        <f t="shared" si="6"/>
        <v>0</v>
      </c>
      <c r="AQ23" s="141">
        <f t="shared" si="6"/>
        <v>0</v>
      </c>
      <c r="AR23" s="141">
        <f t="shared" si="6"/>
        <v>0</v>
      </c>
      <c r="AS23" s="141">
        <f t="shared" si="6"/>
        <v>0</v>
      </c>
      <c r="AT23" s="141">
        <f t="shared" si="6"/>
        <v>0</v>
      </c>
      <c r="AU23" s="141">
        <f t="shared" si="6"/>
        <v>0</v>
      </c>
      <c r="AV23" s="141">
        <f t="shared" si="6"/>
        <v>0</v>
      </c>
      <c r="AW23" s="141">
        <f t="shared" si="6"/>
        <v>0</v>
      </c>
      <c r="AX23" s="141">
        <f t="shared" si="6"/>
        <v>0</v>
      </c>
      <c r="AY23" s="141">
        <f t="shared" si="6"/>
        <v>0</v>
      </c>
      <c r="AZ23" s="141">
        <f t="shared" si="6"/>
        <v>0</v>
      </c>
      <c r="BA23" s="141">
        <f t="shared" si="6"/>
        <v>0</v>
      </c>
      <c r="BB23" s="141">
        <f t="shared" si="6"/>
        <v>0</v>
      </c>
      <c r="BC23" s="141">
        <f t="shared" si="6"/>
        <v>0</v>
      </c>
      <c r="BD23" s="141">
        <f t="shared" si="6"/>
        <v>0</v>
      </c>
      <c r="BE23" s="141">
        <f t="shared" si="6"/>
        <v>0</v>
      </c>
    </row>
    <row r="24" spans="1:57" ht="14.25" customHeight="1" x14ac:dyDescent="0.25">
      <c r="A24" s="171"/>
      <c r="B24" s="142"/>
      <c r="C24" s="143" t="s">
        <v>76</v>
      </c>
      <c r="D24" s="144"/>
      <c r="E24" s="145"/>
      <c r="F24" s="146"/>
      <c r="G24" s="147"/>
      <c r="H24" s="82" t="s">
        <v>72</v>
      </c>
      <c r="I24" s="82">
        <v>15</v>
      </c>
      <c r="J24" s="83">
        <v>10</v>
      </c>
      <c r="K24" s="84" t="s">
        <v>73</v>
      </c>
      <c r="L24" s="83" t="s">
        <v>74</v>
      </c>
      <c r="M24" s="84" t="s">
        <v>73</v>
      </c>
      <c r="N24" s="83">
        <v>15</v>
      </c>
      <c r="O24" s="85" t="s">
        <v>75</v>
      </c>
      <c r="P24" s="85">
        <v>10</v>
      </c>
      <c r="Q24" s="148">
        <f>Métricas!C51</f>
        <v>60</v>
      </c>
      <c r="R24" s="148">
        <f>Métricas!D51</f>
        <v>79</v>
      </c>
      <c r="S24" s="148">
        <f>Métricas!E51</f>
        <v>42</v>
      </c>
      <c r="T24" s="148">
        <f>Métricas!F51</f>
        <v>41</v>
      </c>
      <c r="U24" s="148">
        <f>Métricas!G51</f>
        <v>44</v>
      </c>
      <c r="V24" s="148">
        <f>Métricas!H51</f>
        <v>44</v>
      </c>
      <c r="W24" s="148">
        <f>Métricas!I51</f>
        <v>52</v>
      </c>
      <c r="X24" s="148">
        <f>Métricas!J51</f>
        <v>53</v>
      </c>
      <c r="Y24" s="148">
        <f>Métricas!K51</f>
        <v>65</v>
      </c>
      <c r="Z24" s="148">
        <f>Métricas!L51</f>
        <v>67</v>
      </c>
      <c r="AA24" s="148">
        <f>Métricas!M51</f>
        <v>70</v>
      </c>
      <c r="AB24" s="148">
        <f>Métricas!N51</f>
        <v>74</v>
      </c>
      <c r="AC24" s="148">
        <f>Métricas!O51</f>
        <v>91</v>
      </c>
      <c r="AD24" s="148">
        <f>Métricas!P51</f>
        <v>78</v>
      </c>
      <c r="AE24" s="148">
        <f>Métricas!Q51</f>
        <v>79</v>
      </c>
      <c r="AF24" s="148">
        <f>Métricas!R51</f>
        <v>79</v>
      </c>
      <c r="AG24" s="148">
        <f>Métricas!S51</f>
        <v>77</v>
      </c>
      <c r="AH24" s="148">
        <f>Métricas!T51</f>
        <v>73</v>
      </c>
      <c r="AI24" s="148">
        <f>Métricas!U51</f>
        <v>77</v>
      </c>
      <c r="AJ24" s="148">
        <f>Métricas!V51</f>
        <v>69</v>
      </c>
      <c r="AK24" s="148">
        <f>Métricas!W51</f>
        <v>65</v>
      </c>
      <c r="AL24" s="148">
        <f>Métricas!X51</f>
        <v>58</v>
      </c>
      <c r="AM24" s="148">
        <f>Métricas!Y51</f>
        <v>47</v>
      </c>
      <c r="AN24" s="148">
        <f>Métricas!Z51</f>
        <v>53</v>
      </c>
      <c r="AO24" s="148">
        <f>Métricas!AA51</f>
        <v>0</v>
      </c>
      <c r="AP24" s="148">
        <f>Métricas!AB51</f>
        <v>0</v>
      </c>
      <c r="AQ24" s="148">
        <f>Métricas!AC51</f>
        <v>0</v>
      </c>
      <c r="AR24" s="148">
        <f>Métricas!AD51</f>
        <v>0</v>
      </c>
      <c r="AS24" s="148">
        <f>Métricas!AE51</f>
        <v>0</v>
      </c>
      <c r="AT24" s="148">
        <f>Métricas!AF51</f>
        <v>0</v>
      </c>
      <c r="AU24" s="148">
        <f>Métricas!AG51</f>
        <v>0</v>
      </c>
      <c r="AV24" s="148">
        <f>Métricas!AH51</f>
        <v>0</v>
      </c>
      <c r="AW24" s="148">
        <f>Métricas!AI51</f>
        <v>0</v>
      </c>
      <c r="AX24" s="148">
        <f>Métricas!AJ51</f>
        <v>0</v>
      </c>
      <c r="AY24" s="148">
        <f>Métricas!AK51</f>
        <v>0</v>
      </c>
      <c r="AZ24" s="148">
        <f>Métricas!AL51</f>
        <v>0</v>
      </c>
      <c r="BA24" s="148">
        <f>Métricas!AM51</f>
        <v>0</v>
      </c>
      <c r="BB24" s="148">
        <f>Métricas!AN51</f>
        <v>0</v>
      </c>
      <c r="BC24" s="148">
        <f>Métricas!AO51</f>
        <v>0</v>
      </c>
      <c r="BD24" s="148">
        <f>Métricas!AP51</f>
        <v>0</v>
      </c>
      <c r="BE24" s="148">
        <f>Métricas!AQ51</f>
        <v>0</v>
      </c>
    </row>
    <row r="25" spans="1:57" ht="14.25" customHeight="1" x14ac:dyDescent="0.25">
      <c r="A25" s="171"/>
      <c r="B25" s="142"/>
      <c r="C25" s="143" t="s">
        <v>77</v>
      </c>
      <c r="D25" s="144"/>
      <c r="E25" s="145"/>
      <c r="F25" s="146"/>
      <c r="G25" s="147"/>
      <c r="H25" s="82" t="s">
        <v>72</v>
      </c>
      <c r="I25" s="82">
        <v>18</v>
      </c>
      <c r="J25" s="83">
        <v>13</v>
      </c>
      <c r="K25" s="84" t="s">
        <v>73</v>
      </c>
      <c r="L25" s="83" t="s">
        <v>74</v>
      </c>
      <c r="M25" s="84" t="s">
        <v>73</v>
      </c>
      <c r="N25" s="83">
        <v>18</v>
      </c>
      <c r="O25" s="85" t="s">
        <v>75</v>
      </c>
      <c r="P25" s="85">
        <v>13</v>
      </c>
      <c r="Q25" s="148">
        <f>Métricas!C35</f>
        <v>107</v>
      </c>
      <c r="R25" s="148">
        <f>Métricas!D35</f>
        <v>108</v>
      </c>
      <c r="S25" s="148">
        <f>Métricas!E35</f>
        <v>41</v>
      </c>
      <c r="T25" s="148">
        <f>Métricas!F35</f>
        <v>37</v>
      </c>
      <c r="U25" s="148">
        <f>Métricas!G35</f>
        <v>34</v>
      </c>
      <c r="V25" s="148">
        <f>Métricas!H35</f>
        <v>34</v>
      </c>
      <c r="W25" s="148">
        <f>Métricas!I35</f>
        <v>42</v>
      </c>
      <c r="X25" s="148">
        <f>Métricas!J35</f>
        <v>46</v>
      </c>
      <c r="Y25" s="148">
        <f>Métricas!K35</f>
        <v>65</v>
      </c>
      <c r="Z25" s="148">
        <f>Métricas!L35</f>
        <v>70</v>
      </c>
      <c r="AA25" s="148">
        <f>Métricas!M35</f>
        <v>64</v>
      </c>
      <c r="AB25" s="148">
        <f>Métricas!N35</f>
        <v>51</v>
      </c>
      <c r="AC25" s="148">
        <f>Métricas!O35</f>
        <v>44</v>
      </c>
      <c r="AD25" s="148">
        <f>Métricas!P35</f>
        <v>44</v>
      </c>
      <c r="AE25" s="148">
        <f>Métricas!Q35</f>
        <v>41</v>
      </c>
      <c r="AF25" s="148">
        <f>Métricas!R35</f>
        <v>57</v>
      </c>
      <c r="AG25" s="148">
        <f>Métricas!S35</f>
        <v>56</v>
      </c>
      <c r="AH25" s="148">
        <f>Métricas!T35</f>
        <v>54</v>
      </c>
      <c r="AI25" s="148">
        <f>Métricas!U35</f>
        <v>55</v>
      </c>
      <c r="AJ25" s="148">
        <f>Métricas!V35</f>
        <v>45</v>
      </c>
      <c r="AK25" s="148">
        <f>Métricas!W35</f>
        <v>36</v>
      </c>
      <c r="AL25" s="148">
        <f>Métricas!X35</f>
        <v>44</v>
      </c>
      <c r="AM25" s="148">
        <f>Métricas!Y35</f>
        <v>31</v>
      </c>
      <c r="AN25" s="148">
        <f>Métricas!Z35</f>
        <v>37</v>
      </c>
      <c r="AO25" s="148">
        <f>Métricas!AA35</f>
        <v>0</v>
      </c>
      <c r="AP25" s="148">
        <f>Métricas!AB35</f>
        <v>0</v>
      </c>
      <c r="AQ25" s="148">
        <f>Métricas!AC35</f>
        <v>0</v>
      </c>
      <c r="AR25" s="148">
        <f>Métricas!AD35</f>
        <v>0</v>
      </c>
      <c r="AS25" s="148">
        <f>Métricas!AE35</f>
        <v>0</v>
      </c>
      <c r="AT25" s="148">
        <f>Métricas!AF35</f>
        <v>0</v>
      </c>
      <c r="AU25" s="148">
        <f>Métricas!AG35</f>
        <v>0</v>
      </c>
      <c r="AV25" s="148">
        <f>Métricas!AH35</f>
        <v>0</v>
      </c>
      <c r="AW25" s="148">
        <f>Métricas!AI35</f>
        <v>0</v>
      </c>
      <c r="AX25" s="148">
        <f>Métricas!AJ35</f>
        <v>0</v>
      </c>
      <c r="AY25" s="148">
        <f>Métricas!AK35</f>
        <v>0</v>
      </c>
      <c r="AZ25" s="148">
        <f>Métricas!AL35</f>
        <v>0</v>
      </c>
      <c r="BA25" s="148">
        <f>Métricas!AM35</f>
        <v>0</v>
      </c>
      <c r="BB25" s="148">
        <f>Métricas!AN35</f>
        <v>0</v>
      </c>
      <c r="BC25" s="148">
        <f>Métricas!AO35</f>
        <v>0</v>
      </c>
      <c r="BD25" s="148">
        <f>Métricas!AP35</f>
        <v>0</v>
      </c>
      <c r="BE25" s="148">
        <f>Métricas!AQ35</f>
        <v>0</v>
      </c>
    </row>
    <row r="26" spans="1:57" ht="32.25" customHeight="1" x14ac:dyDescent="0.25">
      <c r="A26" s="171"/>
      <c r="B26" s="135">
        <v>9</v>
      </c>
      <c r="C26" s="149" t="s">
        <v>97</v>
      </c>
      <c r="D26" s="149" t="s">
        <v>98</v>
      </c>
      <c r="E26" s="138" t="s">
        <v>69</v>
      </c>
      <c r="F26" s="139" t="s">
        <v>70</v>
      </c>
      <c r="G26" s="140" t="s">
        <v>99</v>
      </c>
      <c r="H26" s="100" t="s">
        <v>75</v>
      </c>
      <c r="I26" s="101">
        <v>0.95</v>
      </c>
      <c r="J26" s="102">
        <v>0.95</v>
      </c>
      <c r="K26" s="84" t="s">
        <v>73</v>
      </c>
      <c r="L26" s="103" t="s">
        <v>74</v>
      </c>
      <c r="M26" s="84" t="s">
        <v>73</v>
      </c>
      <c r="N26" s="104">
        <v>1</v>
      </c>
      <c r="O26" s="105" t="s">
        <v>72</v>
      </c>
      <c r="P26" s="106">
        <v>1</v>
      </c>
      <c r="Q26" s="150">
        <f>Métricas!C12/Métricas!C15</f>
        <v>2.7777777777777776E-2</v>
      </c>
      <c r="R26" s="150">
        <f>Métricas!D12/Métricas!D15</f>
        <v>1.2500000000000001E-2</v>
      </c>
      <c r="S26" s="150">
        <f>Métricas!E12/Métricas!E15</f>
        <v>0.67045454545454541</v>
      </c>
      <c r="T26" s="150">
        <f>Métricas!F12/Métricas!F15</f>
        <v>0.47187499999999999</v>
      </c>
      <c r="U26" s="150">
        <f>Métricas!G12/Métricas!G15</f>
        <v>0.6791666666666667</v>
      </c>
      <c r="V26" s="150">
        <f>Métricas!H12/Métricas!H15</f>
        <v>0.70220588235294112</v>
      </c>
      <c r="W26" s="150">
        <f>Métricas!I12/Métricas!I15</f>
        <v>0.44736842105263158</v>
      </c>
      <c r="X26" s="150">
        <f>Métricas!J12/Métricas!J15</f>
        <v>0.77573529411764708</v>
      </c>
      <c r="Y26" s="150">
        <f>Métricas!K12/Métricas!K15</f>
        <v>0.546875</v>
      </c>
      <c r="Z26" s="150">
        <f>Métricas!L12/Métricas!L15</f>
        <v>0.5625</v>
      </c>
      <c r="AA26" s="150">
        <f>Métricas!M12/Métricas!M15</f>
        <v>0.71153846153846156</v>
      </c>
      <c r="AB26" s="150">
        <f>Métricas!N12/Métricas!N15</f>
        <v>0.77500000000000002</v>
      </c>
      <c r="AC26" s="150">
        <f>Métricas!O12/Métricas!O15</f>
        <v>0.80592105263157898</v>
      </c>
      <c r="AD26" s="150">
        <f>Métricas!P12/Métricas!P15</f>
        <v>0.8108974358974359</v>
      </c>
      <c r="AE26" s="150">
        <f>Métricas!Q12/Métricas!Q15</f>
        <v>0.80397727272727271</v>
      </c>
      <c r="AF26" s="150">
        <f>Métricas!R12/Métricas!R15</f>
        <v>0.76282051282051277</v>
      </c>
      <c r="AG26" s="150">
        <f>Métricas!S12/Métricas!S15</f>
        <v>0.9285714285714286</v>
      </c>
      <c r="AH26" s="150">
        <f>Métricas!T12/Métricas!T15</f>
        <v>0.88141025641025639</v>
      </c>
      <c r="AI26" s="150">
        <f>Métricas!U12/Métricas!U15</f>
        <v>0.69078947368421051</v>
      </c>
      <c r="AJ26" s="150">
        <f>Métricas!V12/Métricas!V15</f>
        <v>0.58630952380952384</v>
      </c>
      <c r="AK26" s="150">
        <f>Métricas!W12/Métricas!W15</f>
        <v>0.99</v>
      </c>
      <c r="AL26" s="150">
        <f>Métricas!X12/Métricas!X15</f>
        <v>0.875</v>
      </c>
      <c r="AM26" s="150">
        <f>Métricas!Y12/Métricas!Y15</f>
        <v>0.7678571428571429</v>
      </c>
      <c r="AN26" s="150">
        <f>Métricas!Z12/Métricas!Z15</f>
        <v>0.73809523809523814</v>
      </c>
      <c r="AO26" s="150" t="e">
        <f>Métricas!AA12/Métricas!AA15</f>
        <v>#DIV/0!</v>
      </c>
      <c r="AP26" s="150" t="e">
        <f>Métricas!AB12/Métricas!AB15</f>
        <v>#DIV/0!</v>
      </c>
      <c r="AQ26" s="150" t="e">
        <f>Métricas!AC12/Métricas!AC15</f>
        <v>#DIV/0!</v>
      </c>
      <c r="AR26" s="150" t="e">
        <f>Métricas!AD12/Métricas!AD15</f>
        <v>#DIV/0!</v>
      </c>
      <c r="AS26" s="150" t="e">
        <f>Métricas!AE12/Métricas!AE15</f>
        <v>#DIV/0!</v>
      </c>
      <c r="AT26" s="150" t="e">
        <f>Métricas!AF12/Métricas!AF15</f>
        <v>#DIV/0!</v>
      </c>
      <c r="AU26" s="150" t="e">
        <f>Métricas!AG12/Métricas!AG15</f>
        <v>#DIV/0!</v>
      </c>
      <c r="AV26" s="150" t="e">
        <f>Métricas!AH12/Métricas!AH15</f>
        <v>#DIV/0!</v>
      </c>
      <c r="AW26" s="150" t="e">
        <f>Métricas!AI12/Métricas!AI15</f>
        <v>#DIV/0!</v>
      </c>
      <c r="AX26" s="150" t="e">
        <f>Métricas!AJ12/Métricas!AJ15</f>
        <v>#DIV/0!</v>
      </c>
      <c r="AY26" s="150" t="e">
        <f>Métricas!AK12/Métricas!AK15</f>
        <v>#DIV/0!</v>
      </c>
      <c r="AZ26" s="150" t="e">
        <f>Métricas!AL12/Métricas!AL15</f>
        <v>#DIV/0!</v>
      </c>
      <c r="BA26" s="150" t="e">
        <f>Métricas!AM12/Métricas!AM15</f>
        <v>#DIV/0!</v>
      </c>
      <c r="BB26" s="150" t="e">
        <f>Métricas!AN12/Métricas!AN15</f>
        <v>#DIV/0!</v>
      </c>
      <c r="BC26" s="150" t="e">
        <f>Métricas!AO12/Métricas!AO15</f>
        <v>#DIV/0!</v>
      </c>
      <c r="BD26" s="150" t="e">
        <f>Métricas!AP12/Métricas!AP15</f>
        <v>#DIV/0!</v>
      </c>
      <c r="BE26" s="150" t="e">
        <f>Métricas!AQ12/Métricas!AQ15</f>
        <v>#DIV/0!</v>
      </c>
    </row>
    <row r="27" spans="1:57" ht="15" customHeight="1" x14ac:dyDescent="0.25">
      <c r="A27" s="171"/>
      <c r="B27" s="142"/>
      <c r="C27" s="143" t="s">
        <v>28</v>
      </c>
      <c r="D27" s="144"/>
      <c r="E27" s="145"/>
      <c r="F27" s="146"/>
      <c r="G27" s="147"/>
      <c r="H27" s="100" t="s">
        <v>75</v>
      </c>
      <c r="I27" s="101">
        <v>0.95</v>
      </c>
      <c r="J27" s="102">
        <v>0.95</v>
      </c>
      <c r="K27" s="84" t="s">
        <v>73</v>
      </c>
      <c r="L27" s="103" t="s">
        <v>74</v>
      </c>
      <c r="M27" s="84" t="s">
        <v>73</v>
      </c>
      <c r="N27" s="104">
        <v>1</v>
      </c>
      <c r="O27" s="105" t="s">
        <v>72</v>
      </c>
      <c r="P27" s="106">
        <v>1</v>
      </c>
      <c r="Q27" s="150">
        <f>Métricas!C13/Métricas!C16</f>
        <v>4.1666666666666664E-2</v>
      </c>
      <c r="R27" s="150">
        <f>Métricas!D13/Métricas!D16</f>
        <v>2.5000000000000001E-2</v>
      </c>
      <c r="S27" s="150">
        <f>Métricas!E13/Métricas!E16</f>
        <v>0.72159090909090906</v>
      </c>
      <c r="T27" s="150">
        <f>Métricas!F13/Métricas!F16</f>
        <v>0.57236842105263153</v>
      </c>
      <c r="U27" s="150">
        <f>Métricas!G13/Métricas!G16</f>
        <v>0.93333333333333335</v>
      </c>
      <c r="V27" s="150">
        <f>Métricas!H13/Métricas!H16</f>
        <v>0.80882352941176472</v>
      </c>
      <c r="W27" s="150">
        <f>Métricas!I13/Métricas!I16</f>
        <v>0.50694444444444442</v>
      </c>
      <c r="X27" s="150">
        <f>Métricas!J13/Métricas!J16</f>
        <v>0.8214285714285714</v>
      </c>
      <c r="Y27" s="150">
        <f>Métricas!K13/Métricas!K16</f>
        <v>0.625</v>
      </c>
      <c r="Z27" s="150">
        <f>Métricas!L13/Métricas!L16</f>
        <v>0.48295454545454547</v>
      </c>
      <c r="AA27" s="150">
        <f>Métricas!M13/Métricas!M16</f>
        <v>0.71710526315789469</v>
      </c>
      <c r="AB27" s="150">
        <f>Métricas!N13/Métricas!N16</f>
        <v>0.86184210526315785</v>
      </c>
      <c r="AC27" s="150">
        <f>Métricas!O13/Métricas!O16</f>
        <v>0.82236842105263153</v>
      </c>
      <c r="AD27" s="150">
        <f>Métricas!P13/Métricas!P16</f>
        <v>0.79761904761904767</v>
      </c>
      <c r="AE27" s="150">
        <f>Métricas!Q13/Métricas!Q16</f>
        <v>0.85795454545454541</v>
      </c>
      <c r="AF27" s="150">
        <f>Métricas!R13/Métricas!R16</f>
        <v>0.74375000000000002</v>
      </c>
      <c r="AG27" s="150">
        <f>Métricas!S13/Métricas!S16</f>
        <v>0.80769230769230771</v>
      </c>
      <c r="AH27" s="150">
        <f>Métricas!T13/Métricas!T16</f>
        <v>1.0921052631578947</v>
      </c>
      <c r="AI27" s="150">
        <f>Métricas!U13/Métricas!U16</f>
        <v>0.67763157894736847</v>
      </c>
      <c r="AJ27" s="150">
        <f>Métricas!V13/Métricas!V16</f>
        <v>0.54761904761904767</v>
      </c>
      <c r="AK27" s="150">
        <f>Métricas!W13/Métricas!W16</f>
        <v>1.4886363636363635</v>
      </c>
      <c r="AL27" s="150">
        <f>Métricas!X13/Métricas!X16</f>
        <v>0.84375</v>
      </c>
      <c r="AM27" s="150">
        <f>Métricas!Y13/Métricas!Y16</f>
        <v>0.8125</v>
      </c>
      <c r="AN27" s="150">
        <f>Métricas!Z13/Métricas!Z16</f>
        <v>0.72159090909090906</v>
      </c>
      <c r="AO27" s="150" t="e">
        <f>Métricas!AA13/Métricas!AA16</f>
        <v>#DIV/0!</v>
      </c>
      <c r="AP27" s="150" t="e">
        <f>Métricas!AB13/Métricas!AB16</f>
        <v>#DIV/0!</v>
      </c>
      <c r="AQ27" s="150" t="e">
        <f>Métricas!AC13/Métricas!AC16</f>
        <v>#DIV/0!</v>
      </c>
      <c r="AR27" s="150" t="e">
        <f>Métricas!AD13/Métricas!AD16</f>
        <v>#DIV/0!</v>
      </c>
      <c r="AS27" s="150" t="e">
        <f>Métricas!AE13/Métricas!AE16</f>
        <v>#DIV/0!</v>
      </c>
      <c r="AT27" s="150" t="e">
        <f>Métricas!AF13/Métricas!AF16</f>
        <v>#DIV/0!</v>
      </c>
      <c r="AU27" s="150" t="e">
        <f>Métricas!AG13/Métricas!AG16</f>
        <v>#DIV/0!</v>
      </c>
      <c r="AV27" s="150" t="e">
        <f>Métricas!AH13/Métricas!AH16</f>
        <v>#DIV/0!</v>
      </c>
      <c r="AW27" s="150" t="e">
        <f>Métricas!AI13/Métricas!AI16</f>
        <v>#DIV/0!</v>
      </c>
      <c r="AX27" s="150" t="e">
        <f>Métricas!AJ13/Métricas!AJ16</f>
        <v>#DIV/0!</v>
      </c>
      <c r="AY27" s="150" t="e">
        <f>Métricas!AK13/Métricas!AK16</f>
        <v>#DIV/0!</v>
      </c>
      <c r="AZ27" s="150" t="e">
        <f>Métricas!AL13/Métricas!AL16</f>
        <v>#DIV/0!</v>
      </c>
      <c r="BA27" s="150" t="e">
        <f>Métricas!AM13/Métricas!AM16</f>
        <v>#DIV/0!</v>
      </c>
      <c r="BB27" s="150" t="e">
        <f>Métricas!AN13/Métricas!AN16</f>
        <v>#DIV/0!</v>
      </c>
      <c r="BC27" s="150" t="e">
        <f>Métricas!AO13/Métricas!AO16</f>
        <v>#DIV/0!</v>
      </c>
      <c r="BD27" s="150" t="e">
        <f>Métricas!AP13/Métricas!AP16</f>
        <v>#DIV/0!</v>
      </c>
      <c r="BE27" s="150" t="e">
        <f>Métricas!AQ13/Métricas!AQ16</f>
        <v>#DIV/0!</v>
      </c>
    </row>
    <row r="28" spans="1:57" ht="15" customHeight="1" x14ac:dyDescent="0.25">
      <c r="A28" s="171"/>
      <c r="B28" s="142"/>
      <c r="C28" s="143" t="s">
        <v>29</v>
      </c>
      <c r="D28" s="144"/>
      <c r="E28" s="145"/>
      <c r="F28" s="146"/>
      <c r="G28" s="147"/>
      <c r="H28" s="100" t="s">
        <v>75</v>
      </c>
      <c r="I28" s="101">
        <v>0.95</v>
      </c>
      <c r="J28" s="102">
        <v>0.95</v>
      </c>
      <c r="K28" s="84" t="s">
        <v>73</v>
      </c>
      <c r="L28" s="103" t="s">
        <v>74</v>
      </c>
      <c r="M28" s="84" t="s">
        <v>73</v>
      </c>
      <c r="N28" s="104">
        <v>1</v>
      </c>
      <c r="O28" s="105" t="s">
        <v>72</v>
      </c>
      <c r="P28" s="106">
        <v>1</v>
      </c>
      <c r="Q28" s="150">
        <f>Métricas!C14/Métricas!C17</f>
        <v>1.3888888888888888E-2</v>
      </c>
      <c r="R28" s="150">
        <f>Métricas!D14/Métricas!D17</f>
        <v>0</v>
      </c>
      <c r="S28" s="150">
        <f>Métricas!E14/Métricas!E17</f>
        <v>0.61931818181818177</v>
      </c>
      <c r="T28" s="150">
        <f>Métricas!F14/Métricas!F17</f>
        <v>0.38095238095238093</v>
      </c>
      <c r="U28" s="150">
        <f>Métricas!G14/Métricas!G17</f>
        <v>0.42499999999999999</v>
      </c>
      <c r="V28" s="150">
        <f>Métricas!H14/Métricas!H17</f>
        <v>0.59558823529411764</v>
      </c>
      <c r="W28" s="150">
        <f>Métricas!I14/Métricas!I17</f>
        <v>0.39374999999999999</v>
      </c>
      <c r="X28" s="150">
        <f>Métricas!J14/Métricas!J17</f>
        <v>0.74375000000000002</v>
      </c>
      <c r="Y28" s="150">
        <f>Métricas!K14/Métricas!K17</f>
        <v>0.46875</v>
      </c>
      <c r="Z28" s="150">
        <f>Métricas!L14/Métricas!L17</f>
        <v>0.64204545454545459</v>
      </c>
      <c r="AA28" s="150">
        <f>Métricas!M14/Métricas!M17</f>
        <v>0.70625000000000004</v>
      </c>
      <c r="AB28" s="150">
        <f>Métricas!N14/Métricas!N17</f>
        <v>0.671875</v>
      </c>
      <c r="AC28" s="150">
        <f>Métricas!O14/Métricas!O17</f>
        <v>0.78947368421052633</v>
      </c>
      <c r="AD28" s="150">
        <f>Métricas!P14/Métricas!P17</f>
        <v>0.82638888888888884</v>
      </c>
      <c r="AE28" s="150">
        <f>Métricas!Q14/Métricas!Q17</f>
        <v>0.75</v>
      </c>
      <c r="AF28" s="150">
        <f>Métricas!R14/Métricas!R17</f>
        <v>0.78289473684210531</v>
      </c>
      <c r="AG28" s="150">
        <f>Métricas!S14/Métricas!S17</f>
        <v>1.0333333333333334</v>
      </c>
      <c r="AH28" s="150">
        <f>Métricas!T14/Métricas!T17</f>
        <v>0.68125000000000002</v>
      </c>
      <c r="AI28" s="150">
        <f>Métricas!U14/Métricas!U17</f>
        <v>0.70394736842105265</v>
      </c>
      <c r="AJ28" s="150">
        <f>Métricas!V14/Métricas!V17</f>
        <v>0.625</v>
      </c>
      <c r="AK28" s="150">
        <f>Métricas!W14/Métricas!W17</f>
        <v>0.5982142857142857</v>
      </c>
      <c r="AL28" s="150">
        <f>Métricas!X14/Métricas!X17</f>
        <v>0.90625</v>
      </c>
      <c r="AM28" s="150">
        <f>Métricas!Y14/Métricas!Y17</f>
        <v>0.71875</v>
      </c>
      <c r="AN28" s="150">
        <f>Métricas!Z14/Métricas!Z17</f>
        <v>0.75624999999999998</v>
      </c>
      <c r="AO28" s="150" t="e">
        <f>Métricas!AA14/Métricas!AA17</f>
        <v>#DIV/0!</v>
      </c>
      <c r="AP28" s="150" t="e">
        <f>Métricas!AB14/Métricas!AB17</f>
        <v>#DIV/0!</v>
      </c>
      <c r="AQ28" s="150" t="e">
        <f>Métricas!AC14/Métricas!AC17</f>
        <v>#DIV/0!</v>
      </c>
      <c r="AR28" s="150" t="e">
        <f>Métricas!AD14/Métricas!AD17</f>
        <v>#DIV/0!</v>
      </c>
      <c r="AS28" s="150" t="e">
        <f>Métricas!AE14/Métricas!AE17</f>
        <v>#DIV/0!</v>
      </c>
      <c r="AT28" s="150" t="e">
        <f>Métricas!AF14/Métricas!AF17</f>
        <v>#DIV/0!</v>
      </c>
      <c r="AU28" s="150" t="e">
        <f>Métricas!AG14/Métricas!AG17</f>
        <v>#DIV/0!</v>
      </c>
      <c r="AV28" s="150" t="e">
        <f>Métricas!AH14/Métricas!AH17</f>
        <v>#DIV/0!</v>
      </c>
      <c r="AW28" s="150" t="e">
        <f>Métricas!AI14/Métricas!AI17</f>
        <v>#DIV/0!</v>
      </c>
      <c r="AX28" s="150" t="e">
        <f>Métricas!AJ14/Métricas!AJ17</f>
        <v>#DIV/0!</v>
      </c>
      <c r="AY28" s="150" t="e">
        <f>Métricas!AK14/Métricas!AK17</f>
        <v>#DIV/0!</v>
      </c>
      <c r="AZ28" s="150" t="e">
        <f>Métricas!AL14/Métricas!AL17</f>
        <v>#DIV/0!</v>
      </c>
      <c r="BA28" s="150" t="e">
        <f>Métricas!AM14/Métricas!AM17</f>
        <v>#DIV/0!</v>
      </c>
      <c r="BB28" s="150" t="e">
        <f>Métricas!AN14/Métricas!AN17</f>
        <v>#DIV/0!</v>
      </c>
      <c r="BC28" s="150" t="e">
        <f>Métricas!AO14/Métricas!AO17</f>
        <v>#DIV/0!</v>
      </c>
      <c r="BD28" s="150" t="e">
        <f>Métricas!AP14/Métricas!AP17</f>
        <v>#DIV/0!</v>
      </c>
      <c r="BE28" s="150" t="e">
        <f>Métricas!AQ14/Métricas!AQ17</f>
        <v>#DIV/0!</v>
      </c>
    </row>
    <row r="29" spans="1:57" ht="45" customHeight="1" x14ac:dyDescent="0.25">
      <c r="A29" s="171"/>
      <c r="B29" s="135">
        <v>10</v>
      </c>
      <c r="C29" s="149" t="s">
        <v>100</v>
      </c>
      <c r="D29" s="149" t="s">
        <v>100</v>
      </c>
      <c r="E29" s="138" t="s">
        <v>69</v>
      </c>
      <c r="F29" s="139" t="s">
        <v>70</v>
      </c>
      <c r="G29" s="140" t="s">
        <v>101</v>
      </c>
      <c r="H29" s="94" t="s">
        <v>75</v>
      </c>
      <c r="I29" s="94">
        <f>J29</f>
        <v>48</v>
      </c>
      <c r="J29" s="84">
        <f>J30+J33+J36</f>
        <v>48</v>
      </c>
      <c r="K29" s="84" t="s">
        <v>73</v>
      </c>
      <c r="L29" s="95" t="s">
        <v>74</v>
      </c>
      <c r="M29" s="84" t="s">
        <v>73</v>
      </c>
      <c r="N29" s="95">
        <f>N30+N33+N36</f>
        <v>54</v>
      </c>
      <c r="O29" s="96" t="s">
        <v>72</v>
      </c>
      <c r="P29" s="96">
        <f>N29</f>
        <v>54</v>
      </c>
      <c r="Q29" s="151">
        <f t="shared" ref="Q29:BE29" si="7">SUM(Q30+Q33+Q36)</f>
        <v>51</v>
      </c>
      <c r="R29" s="151">
        <f t="shared" si="7"/>
        <v>29</v>
      </c>
      <c r="S29" s="151">
        <f t="shared" si="7"/>
        <v>49</v>
      </c>
      <c r="T29" s="151">
        <f t="shared" si="7"/>
        <v>38</v>
      </c>
      <c r="U29" s="151">
        <f t="shared" si="7"/>
        <v>35</v>
      </c>
      <c r="V29" s="151">
        <f t="shared" si="7"/>
        <v>33</v>
      </c>
      <c r="W29" s="151">
        <f t="shared" si="7"/>
        <v>39</v>
      </c>
      <c r="X29" s="151">
        <f t="shared" si="7"/>
        <v>41</v>
      </c>
      <c r="Y29" s="151">
        <f t="shared" si="7"/>
        <v>36</v>
      </c>
      <c r="Z29" s="151">
        <f t="shared" si="7"/>
        <v>49</v>
      </c>
      <c r="AA29" s="151">
        <f t="shared" si="7"/>
        <v>48</v>
      </c>
      <c r="AB29" s="151">
        <f t="shared" si="7"/>
        <v>56</v>
      </c>
      <c r="AC29" s="151">
        <f t="shared" si="7"/>
        <v>48</v>
      </c>
      <c r="AD29" s="151">
        <f t="shared" si="7"/>
        <v>48</v>
      </c>
      <c r="AE29" s="151">
        <f t="shared" si="7"/>
        <v>53</v>
      </c>
      <c r="AF29" s="151">
        <f t="shared" si="7"/>
        <v>48</v>
      </c>
      <c r="AG29" s="151">
        <f t="shared" si="7"/>
        <v>48</v>
      </c>
      <c r="AH29" s="151">
        <f t="shared" si="7"/>
        <v>49</v>
      </c>
      <c r="AI29" s="151">
        <f t="shared" si="7"/>
        <v>41</v>
      </c>
      <c r="AJ29" s="151">
        <f t="shared" si="7"/>
        <v>58</v>
      </c>
      <c r="AK29" s="151">
        <f t="shared" si="7"/>
        <v>31</v>
      </c>
      <c r="AL29" s="151">
        <f t="shared" si="7"/>
        <v>50</v>
      </c>
      <c r="AM29" s="151">
        <f t="shared" si="7"/>
        <v>50</v>
      </c>
      <c r="AN29" s="151">
        <f t="shared" si="7"/>
        <v>50</v>
      </c>
      <c r="AO29" s="151">
        <f t="shared" si="7"/>
        <v>0</v>
      </c>
      <c r="AP29" s="151">
        <f t="shared" si="7"/>
        <v>0</v>
      </c>
      <c r="AQ29" s="151">
        <f t="shared" si="7"/>
        <v>0</v>
      </c>
      <c r="AR29" s="151">
        <f t="shared" si="7"/>
        <v>0</v>
      </c>
      <c r="AS29" s="151">
        <f t="shared" si="7"/>
        <v>0</v>
      </c>
      <c r="AT29" s="151">
        <f t="shared" si="7"/>
        <v>0</v>
      </c>
      <c r="AU29" s="151">
        <f t="shared" si="7"/>
        <v>0</v>
      </c>
      <c r="AV29" s="151">
        <f t="shared" si="7"/>
        <v>0</v>
      </c>
      <c r="AW29" s="151">
        <f t="shared" si="7"/>
        <v>0</v>
      </c>
      <c r="AX29" s="151">
        <f t="shared" si="7"/>
        <v>0</v>
      </c>
      <c r="AY29" s="151">
        <f t="shared" si="7"/>
        <v>0</v>
      </c>
      <c r="AZ29" s="151">
        <f t="shared" si="7"/>
        <v>0</v>
      </c>
      <c r="BA29" s="151">
        <f t="shared" si="7"/>
        <v>0</v>
      </c>
      <c r="BB29" s="151">
        <f t="shared" si="7"/>
        <v>0</v>
      </c>
      <c r="BC29" s="151">
        <f t="shared" si="7"/>
        <v>0</v>
      </c>
      <c r="BD29" s="151">
        <f t="shared" si="7"/>
        <v>0</v>
      </c>
      <c r="BE29" s="151">
        <f t="shared" si="7"/>
        <v>0</v>
      </c>
    </row>
    <row r="30" spans="1:57" ht="14.25" customHeight="1" x14ac:dyDescent="0.25">
      <c r="A30" s="171"/>
      <c r="B30" s="135"/>
      <c r="C30" s="149" t="s">
        <v>34</v>
      </c>
      <c r="D30" s="149"/>
      <c r="E30" s="138"/>
      <c r="F30" s="139"/>
      <c r="G30" s="140"/>
      <c r="H30" s="94" t="s">
        <v>75</v>
      </c>
      <c r="I30" s="94">
        <v>16</v>
      </c>
      <c r="J30" s="84">
        <v>16</v>
      </c>
      <c r="K30" s="84" t="s">
        <v>73</v>
      </c>
      <c r="L30" s="95" t="s">
        <v>74</v>
      </c>
      <c r="M30" s="84" t="s">
        <v>73</v>
      </c>
      <c r="N30" s="95">
        <v>18</v>
      </c>
      <c r="O30" s="96" t="s">
        <v>72</v>
      </c>
      <c r="P30" s="96">
        <v>18</v>
      </c>
      <c r="Q30" s="99">
        <f t="shared" ref="Q30:BE30" si="8">SUM(Q31:Q32)</f>
        <v>23</v>
      </c>
      <c r="R30" s="99">
        <f t="shared" si="8"/>
        <v>14</v>
      </c>
      <c r="S30" s="99">
        <f t="shared" si="8"/>
        <v>17</v>
      </c>
      <c r="T30" s="99">
        <f t="shared" si="8"/>
        <v>16</v>
      </c>
      <c r="U30" s="99">
        <f t="shared" si="8"/>
        <v>10</v>
      </c>
      <c r="V30" s="99">
        <f t="shared" si="8"/>
        <v>11</v>
      </c>
      <c r="W30" s="99">
        <f t="shared" si="8"/>
        <v>14</v>
      </c>
      <c r="X30" s="99">
        <f t="shared" si="8"/>
        <v>14</v>
      </c>
      <c r="Y30" s="99">
        <f t="shared" si="8"/>
        <v>16</v>
      </c>
      <c r="Z30" s="99">
        <f t="shared" si="8"/>
        <v>18</v>
      </c>
      <c r="AA30" s="99">
        <f t="shared" si="8"/>
        <v>17</v>
      </c>
      <c r="AB30" s="99">
        <f t="shared" si="8"/>
        <v>20</v>
      </c>
      <c r="AC30" s="99">
        <f t="shared" si="8"/>
        <v>18</v>
      </c>
      <c r="AD30" s="99">
        <f t="shared" si="8"/>
        <v>15</v>
      </c>
      <c r="AE30" s="99">
        <f t="shared" si="8"/>
        <v>18</v>
      </c>
      <c r="AF30" s="99">
        <f t="shared" si="8"/>
        <v>13</v>
      </c>
      <c r="AG30" s="99">
        <f t="shared" si="8"/>
        <v>14</v>
      </c>
      <c r="AH30" s="99">
        <f t="shared" si="8"/>
        <v>18</v>
      </c>
      <c r="AI30" s="99">
        <f t="shared" si="8"/>
        <v>16</v>
      </c>
      <c r="AJ30" s="99">
        <f t="shared" si="8"/>
        <v>21</v>
      </c>
      <c r="AK30" s="99">
        <f t="shared" si="8"/>
        <v>7</v>
      </c>
      <c r="AL30" s="99">
        <f t="shared" si="8"/>
        <v>20</v>
      </c>
      <c r="AM30" s="99">
        <f t="shared" si="8"/>
        <v>16</v>
      </c>
      <c r="AN30" s="99">
        <f t="shared" si="8"/>
        <v>17</v>
      </c>
      <c r="AO30" s="99">
        <f t="shared" si="8"/>
        <v>0</v>
      </c>
      <c r="AP30" s="99">
        <f t="shared" si="8"/>
        <v>0</v>
      </c>
      <c r="AQ30" s="99">
        <f t="shared" si="8"/>
        <v>0</v>
      </c>
      <c r="AR30" s="99">
        <f t="shared" si="8"/>
        <v>0</v>
      </c>
      <c r="AS30" s="99">
        <f t="shared" si="8"/>
        <v>0</v>
      </c>
      <c r="AT30" s="99">
        <f t="shared" si="8"/>
        <v>0</v>
      </c>
      <c r="AU30" s="99">
        <f t="shared" si="8"/>
        <v>0</v>
      </c>
      <c r="AV30" s="99">
        <f t="shared" si="8"/>
        <v>0</v>
      </c>
      <c r="AW30" s="99">
        <f t="shared" si="8"/>
        <v>0</v>
      </c>
      <c r="AX30" s="99">
        <f t="shared" si="8"/>
        <v>0</v>
      </c>
      <c r="AY30" s="99">
        <f t="shared" si="8"/>
        <v>0</v>
      </c>
      <c r="AZ30" s="99">
        <f t="shared" si="8"/>
        <v>0</v>
      </c>
      <c r="BA30" s="99">
        <f t="shared" si="8"/>
        <v>0</v>
      </c>
      <c r="BB30" s="99">
        <f t="shared" si="8"/>
        <v>0</v>
      </c>
      <c r="BC30" s="99">
        <f t="shared" si="8"/>
        <v>0</v>
      </c>
      <c r="BD30" s="99">
        <f t="shared" si="8"/>
        <v>0</v>
      </c>
      <c r="BE30" s="99">
        <f t="shared" si="8"/>
        <v>0</v>
      </c>
    </row>
    <row r="31" spans="1:57" ht="14.25" customHeight="1" x14ac:dyDescent="0.25">
      <c r="A31" s="171"/>
      <c r="B31" s="142"/>
      <c r="C31" s="143" t="s">
        <v>76</v>
      </c>
      <c r="D31" s="144"/>
      <c r="E31" s="145"/>
      <c r="F31" s="146"/>
      <c r="G31" s="147"/>
      <c r="H31" s="94" t="s">
        <v>75</v>
      </c>
      <c r="I31" s="94">
        <v>7</v>
      </c>
      <c r="J31" s="84">
        <v>7</v>
      </c>
      <c r="K31" s="84" t="s">
        <v>73</v>
      </c>
      <c r="L31" s="95" t="s">
        <v>74</v>
      </c>
      <c r="M31" s="84" t="s">
        <v>73</v>
      </c>
      <c r="N31" s="95">
        <v>8</v>
      </c>
      <c r="O31" s="96" t="s">
        <v>72</v>
      </c>
      <c r="P31" s="96">
        <v>8</v>
      </c>
      <c r="Q31" s="99">
        <f>Métricas!C55</f>
        <v>5</v>
      </c>
      <c r="R31" s="99">
        <f>Métricas!D55</f>
        <v>5</v>
      </c>
      <c r="S31" s="99">
        <f>Métricas!E55</f>
        <v>7</v>
      </c>
      <c r="T31" s="99">
        <f>Métricas!F55</f>
        <v>5</v>
      </c>
      <c r="U31" s="99">
        <f>Métricas!G55</f>
        <v>5</v>
      </c>
      <c r="V31" s="99">
        <f>Métricas!H55</f>
        <v>5</v>
      </c>
      <c r="W31" s="99">
        <f>Métricas!I55</f>
        <v>5</v>
      </c>
      <c r="X31" s="99">
        <f>Métricas!J55</f>
        <v>7</v>
      </c>
      <c r="Y31" s="99">
        <f>Métricas!K55</f>
        <v>10</v>
      </c>
      <c r="Z31" s="99">
        <f>Métricas!L55</f>
        <v>10</v>
      </c>
      <c r="AA31" s="99">
        <f>Métricas!M55</f>
        <v>7</v>
      </c>
      <c r="AB31" s="99">
        <f>Métricas!N55</f>
        <v>10</v>
      </c>
      <c r="AC31" s="99">
        <f>Métricas!O55</f>
        <v>12</v>
      </c>
      <c r="AD31" s="99">
        <f>Métricas!P55</f>
        <v>11</v>
      </c>
      <c r="AE31" s="99">
        <f>Métricas!Q55</f>
        <v>8</v>
      </c>
      <c r="AF31" s="99">
        <f>Métricas!R55</f>
        <v>11</v>
      </c>
      <c r="AG31" s="99">
        <f>Métricas!S55</f>
        <v>11</v>
      </c>
      <c r="AH31" s="99">
        <f>Métricas!T55</f>
        <v>9</v>
      </c>
      <c r="AI31" s="99">
        <f>Métricas!U55</f>
        <v>3</v>
      </c>
      <c r="AJ31" s="99">
        <f>Métricas!V55</f>
        <v>16</v>
      </c>
      <c r="AK31" s="99">
        <f>Métricas!W55</f>
        <v>4</v>
      </c>
      <c r="AL31" s="99">
        <f>Métricas!X55</f>
        <v>11</v>
      </c>
      <c r="AM31" s="99">
        <f>Métricas!Y55</f>
        <v>7</v>
      </c>
      <c r="AN31" s="99">
        <f>Métricas!Z55</f>
        <v>12</v>
      </c>
      <c r="AO31" s="99">
        <f>Métricas!AA55</f>
        <v>0</v>
      </c>
      <c r="AP31" s="99">
        <f>Métricas!AB55</f>
        <v>0</v>
      </c>
      <c r="AQ31" s="99">
        <f>Métricas!AC55</f>
        <v>0</v>
      </c>
      <c r="AR31" s="99">
        <f>Métricas!AD55</f>
        <v>0</v>
      </c>
      <c r="AS31" s="99">
        <f>Métricas!AE55</f>
        <v>0</v>
      </c>
      <c r="AT31" s="99">
        <f>Métricas!AF55</f>
        <v>0</v>
      </c>
      <c r="AU31" s="99">
        <f>Métricas!AG55</f>
        <v>0</v>
      </c>
      <c r="AV31" s="99">
        <f>Métricas!AH55</f>
        <v>0</v>
      </c>
      <c r="AW31" s="99">
        <f>Métricas!AI55</f>
        <v>0</v>
      </c>
      <c r="AX31" s="99">
        <f>Métricas!AJ55</f>
        <v>0</v>
      </c>
      <c r="AY31" s="99">
        <f>Métricas!AK55</f>
        <v>0</v>
      </c>
      <c r="AZ31" s="99">
        <f>Métricas!AL55</f>
        <v>0</v>
      </c>
      <c r="BA31" s="99">
        <f>Métricas!AM55</f>
        <v>0</v>
      </c>
      <c r="BB31" s="99">
        <f>Métricas!AN55</f>
        <v>0</v>
      </c>
      <c r="BC31" s="99">
        <f>Métricas!AO55</f>
        <v>0</v>
      </c>
      <c r="BD31" s="99">
        <f>Métricas!AP55</f>
        <v>0</v>
      </c>
      <c r="BE31" s="99">
        <f>Métricas!AQ55</f>
        <v>0</v>
      </c>
    </row>
    <row r="32" spans="1:57" ht="14.25" customHeight="1" x14ac:dyDescent="0.25">
      <c r="A32" s="171"/>
      <c r="B32" s="142"/>
      <c r="C32" s="143" t="s">
        <v>77</v>
      </c>
      <c r="D32" s="144"/>
      <c r="E32" s="145"/>
      <c r="F32" s="146"/>
      <c r="G32" s="147"/>
      <c r="H32" s="94" t="s">
        <v>75</v>
      </c>
      <c r="I32" s="94">
        <v>9</v>
      </c>
      <c r="J32" s="84">
        <v>9</v>
      </c>
      <c r="K32" s="84" t="s">
        <v>73</v>
      </c>
      <c r="L32" s="95" t="s">
        <v>74</v>
      </c>
      <c r="M32" s="84" t="s">
        <v>73</v>
      </c>
      <c r="N32" s="95">
        <v>10</v>
      </c>
      <c r="O32" s="96" t="s">
        <v>72</v>
      </c>
      <c r="P32" s="96">
        <v>10</v>
      </c>
      <c r="Q32" s="151">
        <f>Métricas!C39</f>
        <v>18</v>
      </c>
      <c r="R32" s="151">
        <f>Métricas!D39</f>
        <v>9</v>
      </c>
      <c r="S32" s="151">
        <f>Métricas!E39</f>
        <v>10</v>
      </c>
      <c r="T32" s="151">
        <f>Métricas!F39</f>
        <v>11</v>
      </c>
      <c r="U32" s="151">
        <f>Métricas!G39</f>
        <v>5</v>
      </c>
      <c r="V32" s="151">
        <f>Métricas!H39</f>
        <v>6</v>
      </c>
      <c r="W32" s="151">
        <f>Métricas!I39</f>
        <v>9</v>
      </c>
      <c r="X32" s="151">
        <f>Métricas!J39</f>
        <v>7</v>
      </c>
      <c r="Y32" s="151">
        <f>Métricas!K39</f>
        <v>6</v>
      </c>
      <c r="Z32" s="151">
        <f>Métricas!L39</f>
        <v>8</v>
      </c>
      <c r="AA32" s="151">
        <f>Métricas!M39</f>
        <v>10</v>
      </c>
      <c r="AB32" s="151">
        <f>Métricas!N39</f>
        <v>10</v>
      </c>
      <c r="AC32" s="151">
        <f>Métricas!O39</f>
        <v>6</v>
      </c>
      <c r="AD32" s="151">
        <f>Métricas!P39</f>
        <v>4</v>
      </c>
      <c r="AE32" s="151">
        <f>Métricas!Q39</f>
        <v>10</v>
      </c>
      <c r="AF32" s="151">
        <f>Métricas!R39</f>
        <v>2</v>
      </c>
      <c r="AG32" s="151">
        <f>Métricas!S39</f>
        <v>3</v>
      </c>
      <c r="AH32" s="151">
        <f>Métricas!T39</f>
        <v>9</v>
      </c>
      <c r="AI32" s="151">
        <f>Métricas!U39</f>
        <v>13</v>
      </c>
      <c r="AJ32" s="151">
        <f>Métricas!V39</f>
        <v>5</v>
      </c>
      <c r="AK32" s="151">
        <f>Métricas!W39</f>
        <v>3</v>
      </c>
      <c r="AL32" s="151">
        <f>Métricas!X39</f>
        <v>9</v>
      </c>
      <c r="AM32" s="151">
        <f>Métricas!Y39</f>
        <v>9</v>
      </c>
      <c r="AN32" s="151">
        <f>Métricas!Z39</f>
        <v>5</v>
      </c>
      <c r="AO32" s="151">
        <f>Métricas!AA39</f>
        <v>0</v>
      </c>
      <c r="AP32" s="151">
        <f>Métricas!AB39</f>
        <v>0</v>
      </c>
      <c r="AQ32" s="151">
        <f>Métricas!AC39</f>
        <v>0</v>
      </c>
      <c r="AR32" s="151">
        <f>Métricas!AD39</f>
        <v>0</v>
      </c>
      <c r="AS32" s="151">
        <f>Métricas!AE39</f>
        <v>0</v>
      </c>
      <c r="AT32" s="151">
        <f>Métricas!AF39</f>
        <v>0</v>
      </c>
      <c r="AU32" s="151">
        <f>Métricas!AG39</f>
        <v>0</v>
      </c>
      <c r="AV32" s="151">
        <f>Métricas!AH39</f>
        <v>0</v>
      </c>
      <c r="AW32" s="151">
        <f>Métricas!AI39</f>
        <v>0</v>
      </c>
      <c r="AX32" s="151">
        <f>Métricas!AJ39</f>
        <v>0</v>
      </c>
      <c r="AY32" s="151">
        <f>Métricas!AK39</f>
        <v>0</v>
      </c>
      <c r="AZ32" s="151">
        <f>Métricas!AL39</f>
        <v>0</v>
      </c>
      <c r="BA32" s="151">
        <f>Métricas!AM39</f>
        <v>0</v>
      </c>
      <c r="BB32" s="151">
        <f>Métricas!AN39</f>
        <v>0</v>
      </c>
      <c r="BC32" s="151">
        <f>Métricas!AO39</f>
        <v>0</v>
      </c>
      <c r="BD32" s="151">
        <f>Métricas!AP39</f>
        <v>0</v>
      </c>
      <c r="BE32" s="151">
        <f>Métricas!AQ39</f>
        <v>0</v>
      </c>
    </row>
    <row r="33" spans="1:57" ht="14.25" customHeight="1" x14ac:dyDescent="0.25">
      <c r="A33" s="171"/>
      <c r="B33" s="135"/>
      <c r="C33" s="149" t="s">
        <v>35</v>
      </c>
      <c r="D33" s="149"/>
      <c r="E33" s="138"/>
      <c r="F33" s="139"/>
      <c r="G33" s="140"/>
      <c r="H33" s="94" t="s">
        <v>75</v>
      </c>
      <c r="I33" s="94">
        <v>16</v>
      </c>
      <c r="J33" s="84">
        <v>16</v>
      </c>
      <c r="K33" s="84" t="s">
        <v>73</v>
      </c>
      <c r="L33" s="95" t="s">
        <v>74</v>
      </c>
      <c r="M33" s="84" t="s">
        <v>73</v>
      </c>
      <c r="N33" s="95">
        <v>18</v>
      </c>
      <c r="O33" s="96" t="s">
        <v>72</v>
      </c>
      <c r="P33" s="96">
        <v>18</v>
      </c>
      <c r="Q33" s="99">
        <f t="shared" ref="Q33:BE33" si="9">SUM(Q34:Q35)</f>
        <v>10</v>
      </c>
      <c r="R33" s="99">
        <f t="shared" si="9"/>
        <v>9</v>
      </c>
      <c r="S33" s="99">
        <f t="shared" si="9"/>
        <v>14</v>
      </c>
      <c r="T33" s="99">
        <f t="shared" si="9"/>
        <v>10</v>
      </c>
      <c r="U33" s="99">
        <f t="shared" si="9"/>
        <v>12</v>
      </c>
      <c r="V33" s="99">
        <f t="shared" si="9"/>
        <v>9</v>
      </c>
      <c r="W33" s="99">
        <f t="shared" si="9"/>
        <v>11</v>
      </c>
      <c r="X33" s="99">
        <f t="shared" si="9"/>
        <v>16</v>
      </c>
      <c r="Y33" s="99">
        <f t="shared" si="9"/>
        <v>4</v>
      </c>
      <c r="Z33" s="99">
        <f t="shared" si="9"/>
        <v>15</v>
      </c>
      <c r="AA33" s="99">
        <f t="shared" si="9"/>
        <v>15</v>
      </c>
      <c r="AB33" s="99">
        <f t="shared" si="9"/>
        <v>17</v>
      </c>
      <c r="AC33" s="99">
        <f t="shared" si="9"/>
        <v>12</v>
      </c>
      <c r="AD33" s="99">
        <f t="shared" si="9"/>
        <v>18</v>
      </c>
      <c r="AE33" s="99">
        <f t="shared" si="9"/>
        <v>17</v>
      </c>
      <c r="AF33" s="99">
        <f t="shared" si="9"/>
        <v>17</v>
      </c>
      <c r="AG33" s="99">
        <f t="shared" si="9"/>
        <v>19</v>
      </c>
      <c r="AH33" s="99">
        <f t="shared" si="9"/>
        <v>14</v>
      </c>
      <c r="AI33" s="99">
        <f t="shared" si="9"/>
        <v>12</v>
      </c>
      <c r="AJ33" s="99">
        <f t="shared" si="9"/>
        <v>19</v>
      </c>
      <c r="AK33" s="99">
        <f t="shared" si="9"/>
        <v>12</v>
      </c>
      <c r="AL33" s="99">
        <f t="shared" si="9"/>
        <v>17</v>
      </c>
      <c r="AM33" s="99">
        <f t="shared" si="9"/>
        <v>18</v>
      </c>
      <c r="AN33" s="99">
        <f t="shared" si="9"/>
        <v>16</v>
      </c>
      <c r="AO33" s="99">
        <f t="shared" si="9"/>
        <v>0</v>
      </c>
      <c r="AP33" s="99">
        <f t="shared" si="9"/>
        <v>0</v>
      </c>
      <c r="AQ33" s="99">
        <f t="shared" si="9"/>
        <v>0</v>
      </c>
      <c r="AR33" s="99">
        <f t="shared" si="9"/>
        <v>0</v>
      </c>
      <c r="AS33" s="99">
        <f t="shared" si="9"/>
        <v>0</v>
      </c>
      <c r="AT33" s="99">
        <f t="shared" si="9"/>
        <v>0</v>
      </c>
      <c r="AU33" s="99">
        <f t="shared" si="9"/>
        <v>0</v>
      </c>
      <c r="AV33" s="99">
        <f t="shared" si="9"/>
        <v>0</v>
      </c>
      <c r="AW33" s="99">
        <f t="shared" si="9"/>
        <v>0</v>
      </c>
      <c r="AX33" s="99">
        <f t="shared" si="9"/>
        <v>0</v>
      </c>
      <c r="AY33" s="99">
        <f t="shared" si="9"/>
        <v>0</v>
      </c>
      <c r="AZ33" s="99">
        <f t="shared" si="9"/>
        <v>0</v>
      </c>
      <c r="BA33" s="99">
        <f t="shared" si="9"/>
        <v>0</v>
      </c>
      <c r="BB33" s="99">
        <f t="shared" si="9"/>
        <v>0</v>
      </c>
      <c r="BC33" s="99">
        <f t="shared" si="9"/>
        <v>0</v>
      </c>
      <c r="BD33" s="99">
        <f t="shared" si="9"/>
        <v>0</v>
      </c>
      <c r="BE33" s="99">
        <f t="shared" si="9"/>
        <v>0</v>
      </c>
    </row>
    <row r="34" spans="1:57" ht="14.25" customHeight="1" x14ac:dyDescent="0.25">
      <c r="A34" s="171"/>
      <c r="B34" s="142"/>
      <c r="C34" s="143" t="s">
        <v>76</v>
      </c>
      <c r="D34" s="144"/>
      <c r="E34" s="145"/>
      <c r="F34" s="146"/>
      <c r="G34" s="147"/>
      <c r="H34" s="94" t="s">
        <v>75</v>
      </c>
      <c r="I34" s="94">
        <v>7</v>
      </c>
      <c r="J34" s="84">
        <v>7</v>
      </c>
      <c r="K34" s="84" t="s">
        <v>73</v>
      </c>
      <c r="L34" s="95" t="s">
        <v>74</v>
      </c>
      <c r="M34" s="84" t="s">
        <v>73</v>
      </c>
      <c r="N34" s="95">
        <v>8</v>
      </c>
      <c r="O34" s="96" t="s">
        <v>72</v>
      </c>
      <c r="P34" s="96">
        <v>8</v>
      </c>
      <c r="Q34" s="99">
        <f>Métricas!C56</f>
        <v>3</v>
      </c>
      <c r="R34" s="99">
        <f>Métricas!D56</f>
        <v>2</v>
      </c>
      <c r="S34" s="99">
        <f>Métricas!E56</f>
        <v>6</v>
      </c>
      <c r="T34" s="99">
        <f>Métricas!F56</f>
        <v>4</v>
      </c>
      <c r="U34" s="99">
        <f>Métricas!G56</f>
        <v>4</v>
      </c>
      <c r="V34" s="99">
        <f>Métricas!H56</f>
        <v>1</v>
      </c>
      <c r="W34" s="99">
        <f>Métricas!I56</f>
        <v>4</v>
      </c>
      <c r="X34" s="99">
        <f>Métricas!J56</f>
        <v>10</v>
      </c>
      <c r="Y34" s="99">
        <f>Métricas!K56</f>
        <v>2</v>
      </c>
      <c r="Z34" s="99">
        <f>Métricas!L56</f>
        <v>7</v>
      </c>
      <c r="AA34" s="99">
        <f>Métricas!M56</f>
        <v>6</v>
      </c>
      <c r="AB34" s="99">
        <f>Métricas!N56</f>
        <v>7</v>
      </c>
      <c r="AC34" s="99">
        <f>Métricas!O56</f>
        <v>6</v>
      </c>
      <c r="AD34" s="99">
        <f>Métricas!P56</f>
        <v>9</v>
      </c>
      <c r="AE34" s="99">
        <f>Métricas!Q56</f>
        <v>10</v>
      </c>
      <c r="AF34" s="99">
        <f>Métricas!R56</f>
        <v>12</v>
      </c>
      <c r="AG34" s="99">
        <f>Métricas!S56</f>
        <v>10</v>
      </c>
      <c r="AH34" s="99">
        <f>Métricas!T56</f>
        <v>8</v>
      </c>
      <c r="AI34" s="99">
        <f>Métricas!U56</f>
        <v>7</v>
      </c>
      <c r="AJ34" s="99">
        <f>Métricas!V56</f>
        <v>8</v>
      </c>
      <c r="AK34" s="99">
        <f>Métricas!W56</f>
        <v>6</v>
      </c>
      <c r="AL34" s="99">
        <f>Métricas!X56</f>
        <v>10</v>
      </c>
      <c r="AM34" s="99">
        <f>Métricas!Y56</f>
        <v>10</v>
      </c>
      <c r="AN34" s="99">
        <f>Métricas!Z56</f>
        <v>8</v>
      </c>
      <c r="AO34" s="99">
        <f>Métricas!AA56</f>
        <v>0</v>
      </c>
      <c r="AP34" s="99">
        <f>Métricas!AB56</f>
        <v>0</v>
      </c>
      <c r="AQ34" s="99">
        <f>Métricas!AC56</f>
        <v>0</v>
      </c>
      <c r="AR34" s="99">
        <f>Métricas!AD56</f>
        <v>0</v>
      </c>
      <c r="AS34" s="99">
        <f>Métricas!AE56</f>
        <v>0</v>
      </c>
      <c r="AT34" s="99">
        <f>Métricas!AF56</f>
        <v>0</v>
      </c>
      <c r="AU34" s="99">
        <f>Métricas!AG56</f>
        <v>0</v>
      </c>
      <c r="AV34" s="99">
        <f>Métricas!AH56</f>
        <v>0</v>
      </c>
      <c r="AW34" s="99">
        <f>Métricas!AI56</f>
        <v>0</v>
      </c>
      <c r="AX34" s="99">
        <f>Métricas!AJ56</f>
        <v>0</v>
      </c>
      <c r="AY34" s="99">
        <f>Métricas!AK56</f>
        <v>0</v>
      </c>
      <c r="AZ34" s="99">
        <f>Métricas!AL56</f>
        <v>0</v>
      </c>
      <c r="BA34" s="99">
        <f>Métricas!AM56</f>
        <v>0</v>
      </c>
      <c r="BB34" s="99">
        <f>Métricas!AN56</f>
        <v>0</v>
      </c>
      <c r="BC34" s="99">
        <f>Métricas!AO56</f>
        <v>0</v>
      </c>
      <c r="BD34" s="99">
        <f>Métricas!AP56</f>
        <v>0</v>
      </c>
      <c r="BE34" s="99">
        <f>Métricas!AQ56</f>
        <v>0</v>
      </c>
    </row>
    <row r="35" spans="1:57" ht="14.25" customHeight="1" x14ac:dyDescent="0.25">
      <c r="A35" s="171"/>
      <c r="B35" s="142"/>
      <c r="C35" s="143" t="s">
        <v>77</v>
      </c>
      <c r="D35" s="144"/>
      <c r="E35" s="145"/>
      <c r="F35" s="146"/>
      <c r="G35" s="147"/>
      <c r="H35" s="94" t="s">
        <v>75</v>
      </c>
      <c r="I35" s="94">
        <v>9</v>
      </c>
      <c r="J35" s="84">
        <v>9</v>
      </c>
      <c r="K35" s="84" t="s">
        <v>73</v>
      </c>
      <c r="L35" s="95" t="s">
        <v>74</v>
      </c>
      <c r="M35" s="84" t="s">
        <v>73</v>
      </c>
      <c r="N35" s="95">
        <v>10</v>
      </c>
      <c r="O35" s="96" t="s">
        <v>72</v>
      </c>
      <c r="P35" s="96">
        <v>10</v>
      </c>
      <c r="Q35" s="151">
        <f>Métricas!C40</f>
        <v>7</v>
      </c>
      <c r="R35" s="151">
        <f>Métricas!D40</f>
        <v>7</v>
      </c>
      <c r="S35" s="151">
        <f>Métricas!E40</f>
        <v>8</v>
      </c>
      <c r="T35" s="151">
        <f>Métricas!F40</f>
        <v>6</v>
      </c>
      <c r="U35" s="151">
        <f>Métricas!G40</f>
        <v>8</v>
      </c>
      <c r="V35" s="151">
        <f>Métricas!H40</f>
        <v>8</v>
      </c>
      <c r="W35" s="151">
        <f>Métricas!I40</f>
        <v>7</v>
      </c>
      <c r="X35" s="151">
        <f>Métricas!J40</f>
        <v>6</v>
      </c>
      <c r="Y35" s="151">
        <f>Métricas!K40</f>
        <v>2</v>
      </c>
      <c r="Z35" s="151">
        <f>Métricas!L40</f>
        <v>8</v>
      </c>
      <c r="AA35" s="151">
        <f>Métricas!M40</f>
        <v>9</v>
      </c>
      <c r="AB35" s="151">
        <f>Métricas!N40</f>
        <v>10</v>
      </c>
      <c r="AC35" s="151">
        <f>Métricas!O40</f>
        <v>6</v>
      </c>
      <c r="AD35" s="151">
        <f>Métricas!P40</f>
        <v>9</v>
      </c>
      <c r="AE35" s="151">
        <f>Métricas!Q40</f>
        <v>7</v>
      </c>
      <c r="AF35" s="151">
        <f>Métricas!R40</f>
        <v>5</v>
      </c>
      <c r="AG35" s="151">
        <f>Métricas!S40</f>
        <v>9</v>
      </c>
      <c r="AH35" s="151">
        <f>Métricas!T40</f>
        <v>6</v>
      </c>
      <c r="AI35" s="151">
        <f>Métricas!U40</f>
        <v>5</v>
      </c>
      <c r="AJ35" s="151">
        <f>Métricas!V40</f>
        <v>11</v>
      </c>
      <c r="AK35" s="151">
        <f>Métricas!W40</f>
        <v>6</v>
      </c>
      <c r="AL35" s="151">
        <f>Métricas!X40</f>
        <v>7</v>
      </c>
      <c r="AM35" s="151">
        <f>Métricas!Y40</f>
        <v>8</v>
      </c>
      <c r="AN35" s="151">
        <f>Métricas!Z40</f>
        <v>8</v>
      </c>
      <c r="AO35" s="151">
        <f>Métricas!AA40</f>
        <v>0</v>
      </c>
      <c r="AP35" s="151">
        <f>Métricas!AB40</f>
        <v>0</v>
      </c>
      <c r="AQ35" s="151">
        <f>Métricas!AC40</f>
        <v>0</v>
      </c>
      <c r="AR35" s="151">
        <f>Métricas!AD40</f>
        <v>0</v>
      </c>
      <c r="AS35" s="151">
        <f>Métricas!AE40</f>
        <v>0</v>
      </c>
      <c r="AT35" s="151">
        <f>Métricas!AF40</f>
        <v>0</v>
      </c>
      <c r="AU35" s="151">
        <f>Métricas!AG40</f>
        <v>0</v>
      </c>
      <c r="AV35" s="151">
        <f>Métricas!AH40</f>
        <v>0</v>
      </c>
      <c r="AW35" s="151">
        <f>Métricas!AI40</f>
        <v>0</v>
      </c>
      <c r="AX35" s="151">
        <f>Métricas!AJ40</f>
        <v>0</v>
      </c>
      <c r="AY35" s="151">
        <f>Métricas!AK40</f>
        <v>0</v>
      </c>
      <c r="AZ35" s="151">
        <f>Métricas!AL40</f>
        <v>0</v>
      </c>
      <c r="BA35" s="151">
        <f>Métricas!AM40</f>
        <v>0</v>
      </c>
      <c r="BB35" s="151">
        <f>Métricas!AN40</f>
        <v>0</v>
      </c>
      <c r="BC35" s="151">
        <f>Métricas!AO40</f>
        <v>0</v>
      </c>
      <c r="BD35" s="151">
        <f>Métricas!AP40</f>
        <v>0</v>
      </c>
      <c r="BE35" s="151">
        <f>Métricas!AQ40</f>
        <v>0</v>
      </c>
    </row>
    <row r="36" spans="1:57" ht="14.25" customHeight="1" x14ac:dyDescent="0.25">
      <c r="A36" s="171"/>
      <c r="B36" s="135"/>
      <c r="C36" s="149" t="s">
        <v>36</v>
      </c>
      <c r="D36" s="149"/>
      <c r="E36" s="149"/>
      <c r="F36" s="149"/>
      <c r="G36" s="149"/>
      <c r="H36" s="94" t="s">
        <v>75</v>
      </c>
      <c r="I36" s="94">
        <v>16</v>
      </c>
      <c r="J36" s="84">
        <v>16</v>
      </c>
      <c r="K36" s="84" t="s">
        <v>73</v>
      </c>
      <c r="L36" s="95" t="s">
        <v>74</v>
      </c>
      <c r="M36" s="84" t="s">
        <v>73</v>
      </c>
      <c r="N36" s="95">
        <v>18</v>
      </c>
      <c r="O36" s="96" t="s">
        <v>72</v>
      </c>
      <c r="P36" s="96">
        <v>18</v>
      </c>
      <c r="Q36" s="151">
        <f t="shared" ref="Q36:BE36" si="10">SUM(Q37:Q38)</f>
        <v>18</v>
      </c>
      <c r="R36" s="151">
        <f t="shared" si="10"/>
        <v>6</v>
      </c>
      <c r="S36" s="151">
        <f t="shared" si="10"/>
        <v>18</v>
      </c>
      <c r="T36" s="151">
        <f t="shared" si="10"/>
        <v>12</v>
      </c>
      <c r="U36" s="151">
        <f t="shared" si="10"/>
        <v>13</v>
      </c>
      <c r="V36" s="151">
        <f t="shared" si="10"/>
        <v>13</v>
      </c>
      <c r="W36" s="151">
        <f t="shared" si="10"/>
        <v>14</v>
      </c>
      <c r="X36" s="151">
        <f t="shared" si="10"/>
        <v>11</v>
      </c>
      <c r="Y36" s="151">
        <f t="shared" si="10"/>
        <v>16</v>
      </c>
      <c r="Z36" s="151">
        <f t="shared" si="10"/>
        <v>16</v>
      </c>
      <c r="AA36" s="151">
        <f t="shared" si="10"/>
        <v>16</v>
      </c>
      <c r="AB36" s="151">
        <f t="shared" si="10"/>
        <v>19</v>
      </c>
      <c r="AC36" s="151">
        <f t="shared" si="10"/>
        <v>18</v>
      </c>
      <c r="AD36" s="151">
        <f t="shared" si="10"/>
        <v>15</v>
      </c>
      <c r="AE36" s="151">
        <f t="shared" si="10"/>
        <v>18</v>
      </c>
      <c r="AF36" s="151">
        <f t="shared" si="10"/>
        <v>18</v>
      </c>
      <c r="AG36" s="151">
        <f t="shared" si="10"/>
        <v>15</v>
      </c>
      <c r="AH36" s="151">
        <f t="shared" si="10"/>
        <v>17</v>
      </c>
      <c r="AI36" s="151">
        <f t="shared" si="10"/>
        <v>13</v>
      </c>
      <c r="AJ36" s="151">
        <f t="shared" si="10"/>
        <v>18</v>
      </c>
      <c r="AK36" s="151">
        <f t="shared" si="10"/>
        <v>12</v>
      </c>
      <c r="AL36" s="151">
        <f t="shared" si="10"/>
        <v>13</v>
      </c>
      <c r="AM36" s="151">
        <f t="shared" si="10"/>
        <v>16</v>
      </c>
      <c r="AN36" s="151">
        <f t="shared" si="10"/>
        <v>17</v>
      </c>
      <c r="AO36" s="151">
        <f t="shared" si="10"/>
        <v>0</v>
      </c>
      <c r="AP36" s="151">
        <f t="shared" si="10"/>
        <v>0</v>
      </c>
      <c r="AQ36" s="151">
        <f t="shared" si="10"/>
        <v>0</v>
      </c>
      <c r="AR36" s="151">
        <f t="shared" si="10"/>
        <v>0</v>
      </c>
      <c r="AS36" s="151">
        <f t="shared" si="10"/>
        <v>0</v>
      </c>
      <c r="AT36" s="151">
        <f t="shared" si="10"/>
        <v>0</v>
      </c>
      <c r="AU36" s="151">
        <f t="shared" si="10"/>
        <v>0</v>
      </c>
      <c r="AV36" s="151">
        <f t="shared" si="10"/>
        <v>0</v>
      </c>
      <c r="AW36" s="151">
        <f t="shared" si="10"/>
        <v>0</v>
      </c>
      <c r="AX36" s="151">
        <f t="shared" si="10"/>
        <v>0</v>
      </c>
      <c r="AY36" s="151">
        <f t="shared" si="10"/>
        <v>0</v>
      </c>
      <c r="AZ36" s="151">
        <f t="shared" si="10"/>
        <v>0</v>
      </c>
      <c r="BA36" s="151">
        <f t="shared" si="10"/>
        <v>0</v>
      </c>
      <c r="BB36" s="151">
        <f t="shared" si="10"/>
        <v>0</v>
      </c>
      <c r="BC36" s="151">
        <f t="shared" si="10"/>
        <v>0</v>
      </c>
      <c r="BD36" s="151">
        <f t="shared" si="10"/>
        <v>0</v>
      </c>
      <c r="BE36" s="151">
        <f t="shared" si="10"/>
        <v>0</v>
      </c>
    </row>
    <row r="37" spans="1:57" ht="14.25" customHeight="1" x14ac:dyDescent="0.25">
      <c r="A37" s="171"/>
      <c r="B37" s="142"/>
      <c r="C37" s="143" t="s">
        <v>76</v>
      </c>
      <c r="D37" s="144"/>
      <c r="E37" s="145"/>
      <c r="F37" s="146"/>
      <c r="G37" s="147"/>
      <c r="H37" s="94" t="s">
        <v>75</v>
      </c>
      <c r="I37" s="94">
        <v>7</v>
      </c>
      <c r="J37" s="84">
        <v>7</v>
      </c>
      <c r="K37" s="84" t="s">
        <v>73</v>
      </c>
      <c r="L37" s="95" t="s">
        <v>74</v>
      </c>
      <c r="M37" s="84" t="s">
        <v>73</v>
      </c>
      <c r="N37" s="95">
        <v>8</v>
      </c>
      <c r="O37" s="96" t="s">
        <v>72</v>
      </c>
      <c r="P37" s="96">
        <v>8</v>
      </c>
      <c r="Q37" s="151">
        <f>Métricas!C57</f>
        <v>5</v>
      </c>
      <c r="R37" s="151">
        <f>Métricas!D57</f>
        <v>2</v>
      </c>
      <c r="S37" s="151">
        <f>Métricas!E57</f>
        <v>4</v>
      </c>
      <c r="T37" s="151">
        <f>Métricas!F57</f>
        <v>3</v>
      </c>
      <c r="U37" s="151">
        <f>Métricas!G57</f>
        <v>4</v>
      </c>
      <c r="V37" s="151">
        <f>Métricas!H57</f>
        <v>5</v>
      </c>
      <c r="W37" s="151">
        <f>Métricas!I57</f>
        <v>12</v>
      </c>
      <c r="X37" s="151">
        <f>Métricas!J57</f>
        <v>3</v>
      </c>
      <c r="Y37" s="151">
        <f>Métricas!K57</f>
        <v>10</v>
      </c>
      <c r="Z37" s="151">
        <f>Métricas!L57</f>
        <v>10</v>
      </c>
      <c r="AA37" s="151">
        <f>Métricas!M57</f>
        <v>10</v>
      </c>
      <c r="AB37" s="151">
        <f>Métricas!N57</f>
        <v>12</v>
      </c>
      <c r="AC37" s="151">
        <f>Métricas!O57</f>
        <v>10</v>
      </c>
      <c r="AD37" s="151">
        <f>Métricas!P57</f>
        <v>9</v>
      </c>
      <c r="AE37" s="151">
        <f>Métricas!Q57</f>
        <v>11</v>
      </c>
      <c r="AF37" s="151">
        <f>Métricas!R57</f>
        <v>12</v>
      </c>
      <c r="AG37" s="151">
        <f>Métricas!S57</f>
        <v>9</v>
      </c>
      <c r="AH37" s="151">
        <f>Métricas!T57</f>
        <v>10</v>
      </c>
      <c r="AI37" s="151">
        <f>Métricas!U57</f>
        <v>7</v>
      </c>
      <c r="AJ37" s="151">
        <f>Métricas!V57</f>
        <v>9</v>
      </c>
      <c r="AK37" s="151">
        <f>Métricas!W57</f>
        <v>5</v>
      </c>
      <c r="AL37" s="151">
        <f>Métricas!X57</f>
        <v>9</v>
      </c>
      <c r="AM37" s="151">
        <f>Métricas!Y57</f>
        <v>10</v>
      </c>
      <c r="AN37" s="151">
        <f>Métricas!Z57</f>
        <v>11</v>
      </c>
      <c r="AO37" s="151">
        <f>Métricas!AA57</f>
        <v>0</v>
      </c>
      <c r="AP37" s="151">
        <f>Métricas!AB57</f>
        <v>0</v>
      </c>
      <c r="AQ37" s="151">
        <f>Métricas!AC57</f>
        <v>0</v>
      </c>
      <c r="AR37" s="151">
        <f>Métricas!AD57</f>
        <v>0</v>
      </c>
      <c r="AS37" s="151">
        <f>Métricas!AE57</f>
        <v>0</v>
      </c>
      <c r="AT37" s="151">
        <f>Métricas!AF57</f>
        <v>0</v>
      </c>
      <c r="AU37" s="151">
        <f>Métricas!AG57</f>
        <v>0</v>
      </c>
      <c r="AV37" s="151">
        <f>Métricas!AH57</f>
        <v>0</v>
      </c>
      <c r="AW37" s="151">
        <f>Métricas!AI57</f>
        <v>0</v>
      </c>
      <c r="AX37" s="151">
        <f>Métricas!AJ57</f>
        <v>0</v>
      </c>
      <c r="AY37" s="151">
        <f>Métricas!AK57</f>
        <v>0</v>
      </c>
      <c r="AZ37" s="151">
        <f>Métricas!AL57</f>
        <v>0</v>
      </c>
      <c r="BA37" s="151">
        <f>Métricas!AM57</f>
        <v>0</v>
      </c>
      <c r="BB37" s="151">
        <f>Métricas!AN57</f>
        <v>0</v>
      </c>
      <c r="BC37" s="151">
        <f>Métricas!AO57</f>
        <v>0</v>
      </c>
      <c r="BD37" s="151">
        <f>Métricas!AP57</f>
        <v>0</v>
      </c>
      <c r="BE37" s="151">
        <f>Métricas!AQ57</f>
        <v>0</v>
      </c>
    </row>
    <row r="38" spans="1:57" ht="14.25" customHeight="1" x14ac:dyDescent="0.25">
      <c r="A38" s="171"/>
      <c r="B38" s="142"/>
      <c r="C38" s="143" t="s">
        <v>77</v>
      </c>
      <c r="D38" s="144"/>
      <c r="E38" s="145"/>
      <c r="F38" s="146"/>
      <c r="G38" s="147"/>
      <c r="H38" s="94" t="s">
        <v>75</v>
      </c>
      <c r="I38" s="94">
        <v>9</v>
      </c>
      <c r="J38" s="84">
        <v>9</v>
      </c>
      <c r="K38" s="84" t="s">
        <v>73</v>
      </c>
      <c r="L38" s="95" t="s">
        <v>74</v>
      </c>
      <c r="M38" s="84" t="s">
        <v>73</v>
      </c>
      <c r="N38" s="95">
        <v>10</v>
      </c>
      <c r="O38" s="96" t="s">
        <v>72</v>
      </c>
      <c r="P38" s="96">
        <v>10</v>
      </c>
      <c r="Q38" s="151">
        <f>Métricas!C41</f>
        <v>13</v>
      </c>
      <c r="R38" s="151">
        <f>Métricas!D41</f>
        <v>4</v>
      </c>
      <c r="S38" s="151">
        <f>Métricas!E41</f>
        <v>14</v>
      </c>
      <c r="T38" s="151">
        <f>Métricas!F41</f>
        <v>9</v>
      </c>
      <c r="U38" s="151">
        <f>Métricas!G41</f>
        <v>9</v>
      </c>
      <c r="V38" s="151">
        <f>Métricas!H41</f>
        <v>8</v>
      </c>
      <c r="W38" s="151">
        <f>Métricas!I41</f>
        <v>2</v>
      </c>
      <c r="X38" s="151">
        <f>Métricas!J41</f>
        <v>8</v>
      </c>
      <c r="Y38" s="151">
        <f>Métricas!K41</f>
        <v>6</v>
      </c>
      <c r="Z38" s="151">
        <f>Métricas!L41</f>
        <v>6</v>
      </c>
      <c r="AA38" s="151">
        <f>Métricas!M41</f>
        <v>6</v>
      </c>
      <c r="AB38" s="151">
        <f>Métricas!N41</f>
        <v>7</v>
      </c>
      <c r="AC38" s="151">
        <f>Métricas!O41</f>
        <v>8</v>
      </c>
      <c r="AD38" s="151">
        <f>Métricas!P41</f>
        <v>6</v>
      </c>
      <c r="AE38" s="151">
        <f>Métricas!Q41</f>
        <v>7</v>
      </c>
      <c r="AF38" s="151">
        <f>Métricas!R41</f>
        <v>6</v>
      </c>
      <c r="AG38" s="151">
        <f>Métricas!S41</f>
        <v>6</v>
      </c>
      <c r="AH38" s="151">
        <f>Métricas!T41</f>
        <v>7</v>
      </c>
      <c r="AI38" s="151">
        <f>Métricas!U41</f>
        <v>6</v>
      </c>
      <c r="AJ38" s="151">
        <f>Métricas!V41</f>
        <v>9</v>
      </c>
      <c r="AK38" s="151">
        <f>Métricas!W41</f>
        <v>7</v>
      </c>
      <c r="AL38" s="151">
        <f>Métricas!X41</f>
        <v>4</v>
      </c>
      <c r="AM38" s="151">
        <f>Métricas!Y41</f>
        <v>6</v>
      </c>
      <c r="AN38" s="151">
        <f>Métricas!Z41</f>
        <v>6</v>
      </c>
      <c r="AO38" s="151">
        <f>Métricas!AA41</f>
        <v>0</v>
      </c>
      <c r="AP38" s="151">
        <f>Métricas!AB41</f>
        <v>0</v>
      </c>
      <c r="AQ38" s="151">
        <f>Métricas!AC41</f>
        <v>0</v>
      </c>
      <c r="AR38" s="151">
        <f>Métricas!AD41</f>
        <v>0</v>
      </c>
      <c r="AS38" s="151">
        <f>Métricas!AE41</f>
        <v>0</v>
      </c>
      <c r="AT38" s="151">
        <f>Métricas!AF41</f>
        <v>0</v>
      </c>
      <c r="AU38" s="151">
        <f>Métricas!AG41</f>
        <v>0</v>
      </c>
      <c r="AV38" s="151">
        <f>Métricas!AH41</f>
        <v>0</v>
      </c>
      <c r="AW38" s="151">
        <f>Métricas!AI41</f>
        <v>0</v>
      </c>
      <c r="AX38" s="151">
        <f>Métricas!AJ41</f>
        <v>0</v>
      </c>
      <c r="AY38" s="151">
        <f>Métricas!AK41</f>
        <v>0</v>
      </c>
      <c r="AZ38" s="151">
        <f>Métricas!AL41</f>
        <v>0</v>
      </c>
      <c r="BA38" s="151">
        <f>Métricas!AM41</f>
        <v>0</v>
      </c>
      <c r="BB38" s="151">
        <f>Métricas!AN41</f>
        <v>0</v>
      </c>
      <c r="BC38" s="151">
        <f>Métricas!AO41</f>
        <v>0</v>
      </c>
      <c r="BD38" s="151">
        <f>Métricas!AP41</f>
        <v>0</v>
      </c>
      <c r="BE38" s="151">
        <f>Métricas!AQ41</f>
        <v>0</v>
      </c>
    </row>
    <row r="39" spans="1:57" ht="45" customHeight="1" x14ac:dyDescent="0.25">
      <c r="A39" s="171"/>
      <c r="B39" s="135">
        <v>11</v>
      </c>
      <c r="C39" s="149" t="s">
        <v>102</v>
      </c>
      <c r="D39" s="149" t="s">
        <v>103</v>
      </c>
      <c r="E39" s="138" t="s">
        <v>69</v>
      </c>
      <c r="F39" s="139" t="s">
        <v>70</v>
      </c>
      <c r="G39" s="140" t="s">
        <v>101</v>
      </c>
      <c r="H39" s="100" t="s">
        <v>75</v>
      </c>
      <c r="I39" s="101">
        <v>0.95</v>
      </c>
      <c r="J39" s="102">
        <v>0.95</v>
      </c>
      <c r="K39" s="84" t="s">
        <v>73</v>
      </c>
      <c r="L39" s="103" t="s">
        <v>74</v>
      </c>
      <c r="M39" s="84" t="s">
        <v>73</v>
      </c>
      <c r="N39" s="104">
        <v>1</v>
      </c>
      <c r="O39" s="105" t="s">
        <v>72</v>
      </c>
      <c r="P39" s="106">
        <v>1</v>
      </c>
      <c r="Q39" s="152">
        <f>Métricas!C18/Métricas!C22</f>
        <v>1.1805555555555556</v>
      </c>
      <c r="R39" s="152">
        <f>Métricas!D18/Métricas!D22</f>
        <v>0.84302325581395332</v>
      </c>
      <c r="S39" s="152">
        <f>Métricas!E18/Métricas!E22</f>
        <v>1.0560344827586208</v>
      </c>
      <c r="T39" s="152">
        <f>Métricas!F18/Métricas!F22</f>
        <v>0.79166666666666652</v>
      </c>
      <c r="U39" s="152">
        <f>Métricas!G18/Métricas!G22</f>
        <v>0.97222222222222221</v>
      </c>
      <c r="V39" s="152">
        <f>Métricas!H18/Métricas!H22</f>
        <v>0.76388888888888884</v>
      </c>
      <c r="W39" s="152">
        <f>Métricas!I18/Métricas!I22</f>
        <v>0.8705357142857143</v>
      </c>
      <c r="X39" s="152">
        <f>Métricas!J18/Métricas!J22</f>
        <v>0.86864406779661008</v>
      </c>
      <c r="Y39" s="152">
        <f>Métricas!K18/Métricas!K22</f>
        <v>1.1538461538461537</v>
      </c>
      <c r="Z39" s="152">
        <f>Métricas!L18/Métricas!L22</f>
        <v>0.95703125</v>
      </c>
      <c r="AA39" s="152">
        <f>Métricas!M18/Métricas!M22</f>
        <v>1.0169491525423728</v>
      </c>
      <c r="AB39" s="152">
        <f>Métricas!N18/Métricas!N22</f>
        <v>1.0606060606060606</v>
      </c>
      <c r="AC39" s="152">
        <f>Métricas!O18/Métricas!O22</f>
        <v>1.0344827586206895</v>
      </c>
      <c r="AD39" s="152">
        <f>Métricas!P18/Métricas!P22</f>
        <v>1.0344827586206897</v>
      </c>
      <c r="AE39" s="152">
        <f>Métricas!Q18/Métricas!Q22</f>
        <v>1.1228813559322033</v>
      </c>
      <c r="AF39" s="152">
        <f>Métricas!R18/Métricas!R22</f>
        <v>1.0344827586206895</v>
      </c>
      <c r="AG39" s="152">
        <f>Métricas!S18/Métricas!S22</f>
        <v>1.3953488372093024</v>
      </c>
      <c r="AH39" s="152">
        <f>Métricas!T18/Métricas!T22</f>
        <v>1.0208333333333333</v>
      </c>
      <c r="AI39" s="152">
        <f>Métricas!U18/Métricas!U22</f>
        <v>0.96698113207547154</v>
      </c>
      <c r="AJ39" s="152">
        <f>Métricas!V18/Métricas!V22</f>
        <v>1.1693548387096775</v>
      </c>
      <c r="AK39" s="152">
        <f>Métricas!W18/Métricas!W22</f>
        <v>0.92261904761904756</v>
      </c>
      <c r="AL39" s="152">
        <f>Métricas!X18/Métricas!X22</f>
        <v>1.1160714285714286</v>
      </c>
      <c r="AM39" s="152">
        <f>Métricas!Y18/Métricas!Y22</f>
        <v>1.0245901639344261</v>
      </c>
      <c r="AN39" s="152">
        <f>Métricas!Z18/Métricas!Z22</f>
        <v>0.94696969696969691</v>
      </c>
      <c r="AO39" s="152" t="e">
        <f>Métricas!AA18/Métricas!AA22</f>
        <v>#DIV/0!</v>
      </c>
      <c r="AP39" s="152" t="e">
        <f>Métricas!AB18/Métricas!AB22</f>
        <v>#DIV/0!</v>
      </c>
      <c r="AQ39" s="152" t="e">
        <f>Métricas!AC18/Métricas!AC22</f>
        <v>#DIV/0!</v>
      </c>
      <c r="AR39" s="152" t="e">
        <f>Métricas!AD18/Métricas!AD22</f>
        <v>#DIV/0!</v>
      </c>
      <c r="AS39" s="152" t="e">
        <f>Métricas!AE18/Métricas!AE22</f>
        <v>#DIV/0!</v>
      </c>
      <c r="AT39" s="152" t="e">
        <f>Métricas!AF18/Métricas!AF22</f>
        <v>#DIV/0!</v>
      </c>
      <c r="AU39" s="152" t="e">
        <f>Métricas!AG18/Métricas!AG22</f>
        <v>#DIV/0!</v>
      </c>
      <c r="AV39" s="152" t="e">
        <f>Métricas!AH18/Métricas!AH22</f>
        <v>#DIV/0!</v>
      </c>
      <c r="AW39" s="152" t="e">
        <f>Métricas!AI18/Métricas!AI22</f>
        <v>#DIV/0!</v>
      </c>
      <c r="AX39" s="152" t="e">
        <f>Métricas!AJ18/Métricas!AJ22</f>
        <v>#DIV/0!</v>
      </c>
      <c r="AY39" s="152" t="e">
        <f>Métricas!AK18/Métricas!AK22</f>
        <v>#DIV/0!</v>
      </c>
      <c r="AZ39" s="152" t="e">
        <f>Métricas!AL18/Métricas!AL22</f>
        <v>#DIV/0!</v>
      </c>
      <c r="BA39" s="152" t="e">
        <f>Métricas!AM18/Métricas!AM22</f>
        <v>#DIV/0!</v>
      </c>
      <c r="BB39" s="152" t="e">
        <f>Métricas!AN18/Métricas!AN22</f>
        <v>#DIV/0!</v>
      </c>
      <c r="BC39" s="152" t="e">
        <f>Métricas!AO18/Métricas!AO22</f>
        <v>#DIV/0!</v>
      </c>
      <c r="BD39" s="152" t="e">
        <f>Métricas!AP18/Métricas!AP22</f>
        <v>#DIV/0!</v>
      </c>
      <c r="BE39" s="152" t="e">
        <f>Métricas!AQ18/Métricas!AQ22</f>
        <v>#DIV/0!</v>
      </c>
    </row>
    <row r="40" spans="1:57" ht="15" customHeight="1" x14ac:dyDescent="0.25">
      <c r="A40" s="171"/>
      <c r="B40" s="142"/>
      <c r="C40" s="143" t="s">
        <v>34</v>
      </c>
      <c r="D40" s="144"/>
      <c r="E40" s="145"/>
      <c r="F40" s="146"/>
      <c r="G40" s="147"/>
      <c r="H40" s="100" t="s">
        <v>75</v>
      </c>
      <c r="I40" s="101">
        <v>0.95</v>
      </c>
      <c r="J40" s="102">
        <v>0.95</v>
      </c>
      <c r="K40" s="84" t="s">
        <v>73</v>
      </c>
      <c r="L40" s="103" t="s">
        <v>74</v>
      </c>
      <c r="M40" s="84" t="s">
        <v>73</v>
      </c>
      <c r="N40" s="104">
        <v>1</v>
      </c>
      <c r="O40" s="105" t="s">
        <v>72</v>
      </c>
      <c r="P40" s="106">
        <v>1</v>
      </c>
      <c r="Q40" s="153">
        <f>Métricas!C19/Métricas!C23</f>
        <v>1.5972222222222221</v>
      </c>
      <c r="R40" s="153">
        <f>Métricas!D19/Métricas!D23</f>
        <v>1.09375</v>
      </c>
      <c r="S40" s="153">
        <f>Métricas!E19/Métricas!E23</f>
        <v>1.1184210526315788</v>
      </c>
      <c r="T40" s="153">
        <f>Métricas!F19/Métricas!F23</f>
        <v>0.95238095238095233</v>
      </c>
      <c r="U40" s="153">
        <f>Métricas!G19/Métricas!G23</f>
        <v>0.83333333333333337</v>
      </c>
      <c r="V40" s="153">
        <f>Métricas!H19/Métricas!H23</f>
        <v>0.80882352941176461</v>
      </c>
      <c r="W40" s="153">
        <f>Métricas!I19/Métricas!I23</f>
        <v>0.97222222222222221</v>
      </c>
      <c r="X40" s="153">
        <f>Métricas!J19/Métricas!J23</f>
        <v>0.875</v>
      </c>
      <c r="Y40" s="153">
        <f>Métricas!K19/Métricas!K23</f>
        <v>1.6666666666666665</v>
      </c>
      <c r="Z40" s="153">
        <f>Métricas!L19/Métricas!L23</f>
        <v>1.0714285714285714</v>
      </c>
      <c r="AA40" s="153">
        <f>Métricas!M19/Métricas!M23</f>
        <v>1.1184210526315788</v>
      </c>
      <c r="AB40" s="153">
        <f>Métricas!N19/Métricas!N23</f>
        <v>1.1363636363636362</v>
      </c>
      <c r="AC40" s="153">
        <f>Métricas!O19/Métricas!O23</f>
        <v>1.1842105263157894</v>
      </c>
      <c r="AD40" s="153">
        <f>Métricas!P19/Métricas!P23</f>
        <v>1.0416666666666667</v>
      </c>
      <c r="AE40" s="153">
        <f>Métricas!Q19/Métricas!Q23</f>
        <v>1.125</v>
      </c>
      <c r="AF40" s="153">
        <f>Métricas!R19/Métricas!R23</f>
        <v>0.95588235294117641</v>
      </c>
      <c r="AG40" s="153">
        <f>Métricas!S19/Métricas!S23</f>
        <v>1.1666666666666667</v>
      </c>
      <c r="AH40" s="153">
        <f>Métricas!T19/Métricas!T23</f>
        <v>1.125</v>
      </c>
      <c r="AI40" s="153">
        <f>Métricas!U19/Métricas!U23</f>
        <v>1.1764705882352939</v>
      </c>
      <c r="AJ40" s="153">
        <f>Métricas!V19/Métricas!V23</f>
        <v>1.25</v>
      </c>
      <c r="AK40" s="153">
        <f>Métricas!W19/Métricas!W23</f>
        <v>0.62499999999999989</v>
      </c>
      <c r="AL40" s="153">
        <f>Métricas!X19/Métricas!X23</f>
        <v>1.25</v>
      </c>
      <c r="AM40" s="153">
        <f>Métricas!Y19/Métricas!Y23</f>
        <v>0.95238095238095233</v>
      </c>
      <c r="AN40" s="153">
        <f>Métricas!Z19/Métricas!Z23</f>
        <v>0.96590909090909083</v>
      </c>
      <c r="AO40" s="153" t="e">
        <f>Métricas!AA19/Métricas!AA23</f>
        <v>#DIV/0!</v>
      </c>
      <c r="AP40" s="153" t="e">
        <f>Métricas!AB19/Métricas!AB23</f>
        <v>#DIV/0!</v>
      </c>
      <c r="AQ40" s="153" t="e">
        <f>Métricas!AC19/Métricas!AC23</f>
        <v>#DIV/0!</v>
      </c>
      <c r="AR40" s="153" t="e">
        <f>Métricas!AD19/Métricas!AD23</f>
        <v>#DIV/0!</v>
      </c>
      <c r="AS40" s="153" t="e">
        <f>Métricas!AE19/Métricas!AE23</f>
        <v>#DIV/0!</v>
      </c>
      <c r="AT40" s="153" t="e">
        <f>Métricas!AF19/Métricas!AF23</f>
        <v>#DIV/0!</v>
      </c>
      <c r="AU40" s="153" t="e">
        <f>Métricas!AG19/Métricas!AG23</f>
        <v>#DIV/0!</v>
      </c>
      <c r="AV40" s="153" t="e">
        <f>Métricas!AH19/Métricas!AH23</f>
        <v>#DIV/0!</v>
      </c>
      <c r="AW40" s="153" t="e">
        <f>Métricas!AI19/Métricas!AI23</f>
        <v>#DIV/0!</v>
      </c>
      <c r="AX40" s="153" t="e">
        <f>Métricas!AJ19/Métricas!AJ23</f>
        <v>#DIV/0!</v>
      </c>
      <c r="AY40" s="153" t="e">
        <f>Métricas!AK19/Métricas!AK23</f>
        <v>#DIV/0!</v>
      </c>
      <c r="AZ40" s="153" t="e">
        <f>Métricas!AL19/Métricas!AL23</f>
        <v>#DIV/0!</v>
      </c>
      <c r="BA40" s="153" t="e">
        <f>Métricas!AM19/Métricas!AM23</f>
        <v>#DIV/0!</v>
      </c>
      <c r="BB40" s="153" t="e">
        <f>Métricas!AN19/Métricas!AN23</f>
        <v>#DIV/0!</v>
      </c>
      <c r="BC40" s="153" t="e">
        <f>Métricas!AO19/Métricas!AO23</f>
        <v>#DIV/0!</v>
      </c>
      <c r="BD40" s="153" t="e">
        <f>Métricas!AP19/Métricas!AP23</f>
        <v>#DIV/0!</v>
      </c>
      <c r="BE40" s="153" t="e">
        <f>Métricas!AQ19/Métricas!AQ23</f>
        <v>#DIV/0!</v>
      </c>
    </row>
    <row r="41" spans="1:57" ht="15" customHeight="1" x14ac:dyDescent="0.25">
      <c r="A41" s="171"/>
      <c r="B41" s="142"/>
      <c r="C41" s="143" t="s">
        <v>35</v>
      </c>
      <c r="D41" s="144"/>
      <c r="E41" s="145"/>
      <c r="F41" s="146"/>
      <c r="G41" s="147"/>
      <c r="H41" s="100" t="s">
        <v>75</v>
      </c>
      <c r="I41" s="101">
        <v>0.95</v>
      </c>
      <c r="J41" s="102">
        <v>0.95</v>
      </c>
      <c r="K41" s="84" t="s">
        <v>73</v>
      </c>
      <c r="L41" s="103" t="s">
        <v>74</v>
      </c>
      <c r="M41" s="84" t="s">
        <v>73</v>
      </c>
      <c r="N41" s="104">
        <v>1</v>
      </c>
      <c r="O41" s="105" t="s">
        <v>72</v>
      </c>
      <c r="P41" s="106">
        <v>1</v>
      </c>
      <c r="Q41" s="153">
        <f>Métricas!C20/Métricas!C24</f>
        <v>0.69444444444444442</v>
      </c>
      <c r="R41" s="153">
        <f>Métricas!D20/Métricas!D24</f>
        <v>0.75</v>
      </c>
      <c r="S41" s="153">
        <f>Métricas!E20/Métricas!E24</f>
        <v>0.83333333333333326</v>
      </c>
      <c r="T41" s="153">
        <f>Métricas!F20/Métricas!F24</f>
        <v>0.56818181818181812</v>
      </c>
      <c r="U41" s="153">
        <f>Métricas!G20/Métricas!G24</f>
        <v>1</v>
      </c>
      <c r="V41" s="153">
        <f>Métricas!H20/Métricas!H24</f>
        <v>0.59210526315789469</v>
      </c>
      <c r="W41" s="153">
        <f>Métricas!I20/Métricas!I24</f>
        <v>0.6875</v>
      </c>
      <c r="X41" s="153">
        <f>Métricas!J20/Métricas!J24</f>
        <v>1.0526315789473684</v>
      </c>
      <c r="Y41" s="153">
        <f>Métricas!K20/Métricas!K24</f>
        <v>0.41666666666666663</v>
      </c>
      <c r="Z41" s="153">
        <f>Métricas!L20/Métricas!L24</f>
        <v>0.85227272727272718</v>
      </c>
      <c r="AA41" s="153">
        <f>Métricas!M20/Métricas!M24</f>
        <v>0.9375</v>
      </c>
      <c r="AB41" s="153">
        <f>Métricas!N20/Métricas!N24</f>
        <v>0.96590909090909083</v>
      </c>
      <c r="AC41" s="153">
        <f>Métricas!O20/Métricas!O24</f>
        <v>0.75</v>
      </c>
      <c r="AD41" s="153">
        <f>Métricas!P20/Métricas!P24</f>
        <v>1.125</v>
      </c>
      <c r="AE41" s="153">
        <f>Métricas!Q20/Métricas!Q24</f>
        <v>1.0625</v>
      </c>
      <c r="AF41" s="153">
        <f>Métricas!R20/Métricas!R24</f>
        <v>1.0625</v>
      </c>
      <c r="AG41" s="153">
        <f>Métricas!S20/Métricas!S24</f>
        <v>1.5833333333333333</v>
      </c>
      <c r="AH41" s="153">
        <f>Métricas!T20/Métricas!T24</f>
        <v>0.875</v>
      </c>
      <c r="AI41" s="153">
        <f>Métricas!U20/Métricas!U24</f>
        <v>0.75</v>
      </c>
      <c r="AJ41" s="153">
        <f>Métricas!V20/Métricas!V24</f>
        <v>1.1309523809523809</v>
      </c>
      <c r="AK41" s="153">
        <f>Métricas!W20/Métricas!W24</f>
        <v>1.0714285714285714</v>
      </c>
      <c r="AL41" s="153">
        <f>Métricas!X20/Métricas!X24</f>
        <v>1.0625</v>
      </c>
      <c r="AM41" s="153">
        <f>Métricas!Y20/Métricas!Y24</f>
        <v>1.0714285714285714</v>
      </c>
      <c r="AN41" s="153">
        <f>Métricas!Z20/Métricas!Z24</f>
        <v>0.90909090909090906</v>
      </c>
      <c r="AO41" s="153" t="e">
        <f>Métricas!AA20/Métricas!AA24</f>
        <v>#DIV/0!</v>
      </c>
      <c r="AP41" s="153" t="e">
        <f>Métricas!AB20/Métricas!AB24</f>
        <v>#DIV/0!</v>
      </c>
      <c r="AQ41" s="153" t="e">
        <f>Métricas!AC20/Métricas!AC24</f>
        <v>#DIV/0!</v>
      </c>
      <c r="AR41" s="153" t="e">
        <f>Métricas!AD20/Métricas!AD24</f>
        <v>#DIV/0!</v>
      </c>
      <c r="AS41" s="153" t="e">
        <f>Métricas!AE20/Métricas!AE24</f>
        <v>#DIV/0!</v>
      </c>
      <c r="AT41" s="153" t="e">
        <f>Métricas!AF20/Métricas!AF24</f>
        <v>#DIV/0!</v>
      </c>
      <c r="AU41" s="153" t="e">
        <f>Métricas!AG20/Métricas!AG24</f>
        <v>#DIV/0!</v>
      </c>
      <c r="AV41" s="153" t="e">
        <f>Métricas!AH20/Métricas!AH24</f>
        <v>#DIV/0!</v>
      </c>
      <c r="AW41" s="153" t="e">
        <f>Métricas!AI20/Métricas!AI24</f>
        <v>#DIV/0!</v>
      </c>
      <c r="AX41" s="153" t="e">
        <f>Métricas!AJ20/Métricas!AJ24</f>
        <v>#DIV/0!</v>
      </c>
      <c r="AY41" s="153" t="e">
        <f>Métricas!AK20/Métricas!AK24</f>
        <v>#DIV/0!</v>
      </c>
      <c r="AZ41" s="153" t="e">
        <f>Métricas!AL20/Métricas!AL24</f>
        <v>#DIV/0!</v>
      </c>
      <c r="BA41" s="153" t="e">
        <f>Métricas!AM20/Métricas!AM24</f>
        <v>#DIV/0!</v>
      </c>
      <c r="BB41" s="153" t="e">
        <f>Métricas!AN20/Métricas!AN24</f>
        <v>#DIV/0!</v>
      </c>
      <c r="BC41" s="153" t="e">
        <f>Métricas!AO20/Métricas!AO24</f>
        <v>#DIV/0!</v>
      </c>
      <c r="BD41" s="153" t="e">
        <f>Métricas!AP20/Métricas!AP24</f>
        <v>#DIV/0!</v>
      </c>
      <c r="BE41" s="153" t="e">
        <f>Métricas!AQ20/Métricas!AQ24</f>
        <v>#DIV/0!</v>
      </c>
    </row>
    <row r="42" spans="1:57" ht="14.25" customHeight="1" x14ac:dyDescent="0.25">
      <c r="A42" s="149" t="s">
        <v>15</v>
      </c>
      <c r="B42" s="142"/>
      <c r="C42" s="143" t="s">
        <v>36</v>
      </c>
      <c r="D42" s="143"/>
      <c r="E42" s="143"/>
      <c r="F42" s="143"/>
      <c r="G42" s="143"/>
      <c r="H42" s="100" t="s">
        <v>75</v>
      </c>
      <c r="I42" s="101">
        <v>0.95</v>
      </c>
      <c r="J42" s="102">
        <v>0.95</v>
      </c>
      <c r="K42" s="84" t="s">
        <v>73</v>
      </c>
      <c r="L42" s="103" t="s">
        <v>74</v>
      </c>
      <c r="M42" s="84" t="s">
        <v>73</v>
      </c>
      <c r="N42" s="104">
        <v>1</v>
      </c>
      <c r="O42" s="105" t="s">
        <v>72</v>
      </c>
      <c r="P42" s="106">
        <v>1</v>
      </c>
      <c r="Q42" s="153">
        <f>Métricas!C21/Métricas!C25</f>
        <v>1.25</v>
      </c>
      <c r="R42" s="153">
        <f>Métricas!D21/Métricas!D25</f>
        <v>0.62499999999999989</v>
      </c>
      <c r="S42" s="153">
        <f>Métricas!E21/Métricas!E25</f>
        <v>1.25</v>
      </c>
      <c r="T42" s="153">
        <f>Métricas!F21/Métricas!F25</f>
        <v>0.88235294117647045</v>
      </c>
      <c r="U42" s="153">
        <f>Métricas!G21/Métricas!G25</f>
        <v>1.0833333333333333</v>
      </c>
      <c r="V42" s="153">
        <f>Métricas!H21/Métricas!H25</f>
        <v>0.90277777777777779</v>
      </c>
      <c r="W42" s="153">
        <f>Métricas!I21/Métricas!I25</f>
        <v>0.97222222222222221</v>
      </c>
      <c r="X42" s="153">
        <f>Métricas!J21/Métricas!J25</f>
        <v>0.6875</v>
      </c>
      <c r="Y42" s="153">
        <f>Métricas!K21/Métricas!K25</f>
        <v>1.3333333333333333</v>
      </c>
      <c r="Z42" s="153">
        <f>Métricas!L21/Métricas!L25</f>
        <v>0.95238095238095233</v>
      </c>
      <c r="AA42" s="153">
        <f>Métricas!M21/Métricas!M25</f>
        <v>1</v>
      </c>
      <c r="AB42" s="153">
        <f>Métricas!N21/Métricas!N25</f>
        <v>1.0795454545454544</v>
      </c>
      <c r="AC42" s="153">
        <f>Métricas!O21/Métricas!O25</f>
        <v>1.1842105263157894</v>
      </c>
      <c r="AD42" s="153">
        <f>Métricas!P21/Métricas!P25</f>
        <v>0.9375</v>
      </c>
      <c r="AE42" s="153">
        <f>Métricas!Q21/Métricas!Q25</f>
        <v>1.1842105263157894</v>
      </c>
      <c r="AF42" s="153">
        <f>Métricas!R21/Métricas!R25</f>
        <v>1.0714285714285714</v>
      </c>
      <c r="AG42" s="153">
        <f>Métricas!S21/Métricas!S25</f>
        <v>1.4423076923076923</v>
      </c>
      <c r="AH42" s="153">
        <f>Métricas!T21/Métricas!T25</f>
        <v>1.0625</v>
      </c>
      <c r="AI42" s="153">
        <f>Métricas!U21/Métricas!U25</f>
        <v>1.015625</v>
      </c>
      <c r="AJ42" s="153">
        <f>Métricas!V21/Métricas!V25</f>
        <v>1.125</v>
      </c>
      <c r="AK42" s="153">
        <f>Métricas!W21/Métricas!W25</f>
        <v>1.0714285714285714</v>
      </c>
      <c r="AL42" s="153">
        <f>Métricas!X21/Métricas!X25</f>
        <v>1.015625</v>
      </c>
      <c r="AM42" s="153">
        <f>Métricas!Y21/Métricas!Y25</f>
        <v>1.0526315789473684</v>
      </c>
      <c r="AN42" s="153">
        <f>Métricas!Z21/Métricas!Z25</f>
        <v>0.96590909090909083</v>
      </c>
      <c r="AO42" s="153" t="e">
        <f>Métricas!AA21/Métricas!AA25</f>
        <v>#DIV/0!</v>
      </c>
      <c r="AP42" s="153" t="e">
        <f>Métricas!AB21/Métricas!AB25</f>
        <v>#DIV/0!</v>
      </c>
      <c r="AQ42" s="153" t="e">
        <f>Métricas!AC21/Métricas!AC25</f>
        <v>#DIV/0!</v>
      </c>
      <c r="AR42" s="153" t="e">
        <f>Métricas!AD21/Métricas!AD25</f>
        <v>#DIV/0!</v>
      </c>
      <c r="AS42" s="153" t="e">
        <f>Métricas!AE21/Métricas!AE25</f>
        <v>#DIV/0!</v>
      </c>
      <c r="AT42" s="153" t="e">
        <f>Métricas!AF21/Métricas!AF25</f>
        <v>#DIV/0!</v>
      </c>
      <c r="AU42" s="153" t="e">
        <f>Métricas!AG21/Métricas!AG25</f>
        <v>#DIV/0!</v>
      </c>
      <c r="AV42" s="153" t="e">
        <f>Métricas!AH21/Métricas!AH25</f>
        <v>#DIV/0!</v>
      </c>
      <c r="AW42" s="153" t="e">
        <f>Métricas!AI21/Métricas!AI25</f>
        <v>#DIV/0!</v>
      </c>
      <c r="AX42" s="153" t="e">
        <f>Métricas!AJ21/Métricas!AJ25</f>
        <v>#DIV/0!</v>
      </c>
      <c r="AY42" s="153" t="e">
        <f>Métricas!AK21/Métricas!AK25</f>
        <v>#DIV/0!</v>
      </c>
      <c r="AZ42" s="153" t="e">
        <f>Métricas!AL21/Métricas!AL25</f>
        <v>#DIV/0!</v>
      </c>
      <c r="BA42" s="153" t="e">
        <f>Métricas!AM21/Métricas!AM25</f>
        <v>#DIV/0!</v>
      </c>
      <c r="BB42" s="153" t="e">
        <f>Métricas!AN21/Métricas!AN25</f>
        <v>#DIV/0!</v>
      </c>
      <c r="BC42" s="153" t="e">
        <f>Métricas!AO21/Métricas!AO25</f>
        <v>#DIV/0!</v>
      </c>
      <c r="BD42" s="153" t="e">
        <f>Métricas!AP21/Métricas!AP25</f>
        <v>#DIV/0!</v>
      </c>
      <c r="BE42" s="153" t="e">
        <f>Métricas!AQ21/Métricas!AQ25</f>
        <v>#DIV/0!</v>
      </c>
    </row>
  </sheetData>
  <sheetProtection algorithmName="SHA-512" hashValue="YJN80eoFdqhXzC/0+sX54dnbMNL3KiTOwk9rt+iioNi07/dg1tmLgv5fb4y3Ft3u5pDUxge0mTePrTCjjrzOoA==" saltValue="5SpyCNAm5kCqGdKuk9ZqHQ==" spinCount="100000" sheet="1"/>
  <mergeCells count="14">
    <mergeCell ref="A16:A22"/>
    <mergeCell ref="A23:A41"/>
    <mergeCell ref="H5:I5"/>
    <mergeCell ref="J5:N5"/>
    <mergeCell ref="O5:P5"/>
    <mergeCell ref="A6:A15"/>
    <mergeCell ref="B6:B8"/>
    <mergeCell ref="B9:B11"/>
    <mergeCell ref="B12:B14"/>
    <mergeCell ref="A1:P1"/>
    <mergeCell ref="A2:P2"/>
    <mergeCell ref="A3:P3"/>
    <mergeCell ref="A4:G4"/>
    <mergeCell ref="H4:P4"/>
  </mergeCells>
  <conditionalFormatting sqref="Q6:BE6">
    <cfRule type="cellIs" dxfId="95" priority="2" operator="lessThan">
      <formula>$P$6</formula>
    </cfRule>
    <cfRule type="cellIs" dxfId="94" priority="3" operator="between">
      <formula>$J$6</formula>
      <formula>$N$6</formula>
    </cfRule>
    <cfRule type="cellIs" dxfId="93" priority="4" operator="greaterThan">
      <formula>$J$6</formula>
    </cfRule>
  </conditionalFormatting>
  <conditionalFormatting sqref="Q7:BE7">
    <cfRule type="cellIs" dxfId="92" priority="5" operator="lessThan">
      <formula>$P$7</formula>
    </cfRule>
    <cfRule type="cellIs" dxfId="91" priority="6" operator="between">
      <formula>$J$7</formula>
      <formula>$N$7</formula>
    </cfRule>
    <cfRule type="cellIs" dxfId="90" priority="7" operator="greaterThan">
      <formula>$I$7</formula>
    </cfRule>
  </conditionalFormatting>
  <conditionalFormatting sqref="Q8:BE8">
    <cfRule type="cellIs" dxfId="89" priority="8" operator="lessThan">
      <formula>$P$8</formula>
    </cfRule>
    <cfRule type="cellIs" dxfId="88" priority="9" operator="between">
      <formula>$J$8</formula>
      <formula>$N$8</formula>
    </cfRule>
    <cfRule type="cellIs" dxfId="87" priority="10" operator="greaterThan">
      <formula>$I$8</formula>
    </cfRule>
  </conditionalFormatting>
  <conditionalFormatting sqref="Q9:BE9">
    <cfRule type="cellIs" dxfId="86" priority="11" operator="greaterThan">
      <formula>$P$9</formula>
    </cfRule>
    <cfRule type="cellIs" dxfId="85" priority="12" operator="between">
      <formula>$J$9</formula>
      <formula>$N$9</formula>
    </cfRule>
    <cfRule type="cellIs" dxfId="84" priority="13" operator="lessThan">
      <formula>$I$9</formula>
    </cfRule>
  </conditionalFormatting>
  <conditionalFormatting sqref="Q10:BE10">
    <cfRule type="cellIs" dxfId="83" priority="14" operator="greaterThan">
      <formula>$P$10</formula>
    </cfRule>
    <cfRule type="cellIs" dxfId="82" priority="15" operator="between">
      <formula>$J$10</formula>
      <formula>$N$10</formula>
    </cfRule>
    <cfRule type="cellIs" dxfId="81" priority="16" operator="lessThan">
      <formula>$I$10</formula>
    </cfRule>
  </conditionalFormatting>
  <conditionalFormatting sqref="Q11:BE11">
    <cfRule type="cellIs" dxfId="80" priority="17" operator="greaterThan">
      <formula>$P$11</formula>
    </cfRule>
    <cfRule type="cellIs" dxfId="79" priority="18" operator="between">
      <formula>$J$11</formula>
      <formula>$N$11</formula>
    </cfRule>
    <cfRule type="cellIs" dxfId="78" priority="19" operator="lessThan">
      <formula>$I$11</formula>
    </cfRule>
  </conditionalFormatting>
  <conditionalFormatting sqref="Q12:BE12">
    <cfRule type="cellIs" dxfId="77" priority="20" operator="lessThan">
      <formula>$P$12</formula>
    </cfRule>
    <cfRule type="cellIs" dxfId="76" priority="21" operator="between">
      <formula>$J$12</formula>
      <formula>$N$12</formula>
    </cfRule>
    <cfRule type="cellIs" dxfId="75" priority="22" operator="greaterThan">
      <formula>$I$12</formula>
    </cfRule>
  </conditionalFormatting>
  <conditionalFormatting sqref="Q13:BE13">
    <cfRule type="cellIs" dxfId="74" priority="23" operator="lessThan">
      <formula>$P$13</formula>
    </cfRule>
    <cfRule type="cellIs" dxfId="73" priority="24" operator="between">
      <formula>$J$13</formula>
      <formula>$N$13</formula>
    </cfRule>
    <cfRule type="cellIs" dxfId="72" priority="25" operator="greaterThan">
      <formula>$I$13</formula>
    </cfRule>
  </conditionalFormatting>
  <conditionalFormatting sqref="Q14:BE14">
    <cfRule type="cellIs" dxfId="71" priority="26" operator="lessThan">
      <formula>$P$14</formula>
    </cfRule>
    <cfRule type="cellIs" dxfId="70" priority="27" operator="between">
      <formula>$J$14</formula>
      <formula>$N$14</formula>
    </cfRule>
    <cfRule type="cellIs" dxfId="69" priority="28" operator="greaterThan">
      <formula>$I$14</formula>
    </cfRule>
  </conditionalFormatting>
  <conditionalFormatting sqref="Q15:BE15">
    <cfRule type="cellIs" dxfId="68" priority="29" operator="greaterThan">
      <formula>$P$15</formula>
    </cfRule>
    <cfRule type="cellIs" dxfId="67" priority="30" operator="between">
      <formula>$J$15</formula>
      <formula>$N$15</formula>
    </cfRule>
    <cfRule type="cellIs" dxfId="66" priority="31" operator="lessThan">
      <formula>$I$15</formula>
    </cfRule>
  </conditionalFormatting>
  <conditionalFormatting sqref="Q16:BE16">
    <cfRule type="cellIs" dxfId="65" priority="32" operator="lessThan">
      <formula>$P$16</formula>
    </cfRule>
    <cfRule type="cellIs" dxfId="64" priority="33" operator="between">
      <formula>$J$16</formula>
      <formula>$N$16</formula>
    </cfRule>
    <cfRule type="cellIs" dxfId="63" priority="34" operator="greaterThan">
      <formula>$I$16</formula>
    </cfRule>
  </conditionalFormatting>
  <conditionalFormatting sqref="Q17:BE17">
    <cfRule type="cellIs" dxfId="62" priority="35" operator="lessThan">
      <formula>$P$17</formula>
    </cfRule>
    <cfRule type="cellIs" dxfId="61" priority="36" operator="between">
      <formula>$J$17</formula>
      <formula>$N$17</formula>
    </cfRule>
    <cfRule type="cellIs" dxfId="60" priority="37" operator="greaterThan">
      <formula>$I$17</formula>
    </cfRule>
  </conditionalFormatting>
  <conditionalFormatting sqref="Q18:BE18">
    <cfRule type="cellIs" dxfId="59" priority="38" operator="lessThan">
      <formula>$P$18</formula>
    </cfRule>
    <cfRule type="cellIs" dxfId="58" priority="39" operator="between">
      <formula>$J$18</formula>
      <formula>$N$18</formula>
    </cfRule>
    <cfRule type="cellIs" dxfId="57" priority="40" operator="greaterThan">
      <formula>$I$18</formula>
    </cfRule>
  </conditionalFormatting>
  <conditionalFormatting sqref="Q19:BE19">
    <cfRule type="cellIs" dxfId="56" priority="41" operator="lessThan">
      <formula>$P$19</formula>
    </cfRule>
    <cfRule type="cellIs" dxfId="55" priority="42" operator="between">
      <formula>$J$19</formula>
      <formula>$N$19</formula>
    </cfRule>
    <cfRule type="cellIs" dxfId="54" priority="43" operator="greaterThan">
      <formula>$I$19</formula>
    </cfRule>
  </conditionalFormatting>
  <conditionalFormatting sqref="Q20:BE20">
    <cfRule type="cellIs" dxfId="53" priority="44" operator="lessThan">
      <formula>$P$20</formula>
    </cfRule>
    <cfRule type="cellIs" dxfId="52" priority="45" operator="between">
      <formula>$J$20</formula>
      <formula>$N$20</formula>
    </cfRule>
    <cfRule type="cellIs" dxfId="51" priority="46" operator="greaterThan">
      <formula>$I$20</formula>
    </cfRule>
  </conditionalFormatting>
  <conditionalFormatting sqref="Q21:BE21">
    <cfRule type="cellIs" dxfId="50" priority="47" operator="lessThan">
      <formula>$P$21</formula>
    </cfRule>
    <cfRule type="cellIs" dxfId="49" priority="48" operator="between">
      <formula>$J$21</formula>
      <formula>$N$21</formula>
    </cfRule>
    <cfRule type="cellIs" dxfId="48" priority="49" operator="greaterThan">
      <formula>$I$21</formula>
    </cfRule>
  </conditionalFormatting>
  <conditionalFormatting sqref="Q22:BE22">
    <cfRule type="cellIs" dxfId="47" priority="50" operator="lessThan">
      <formula>$P$22</formula>
    </cfRule>
    <cfRule type="cellIs" dxfId="46" priority="51" operator="between">
      <formula>$J$22</formula>
      <formula>$N$22</formula>
    </cfRule>
    <cfRule type="cellIs" dxfId="45" priority="52" operator="greaterThan">
      <formula>$I$22</formula>
    </cfRule>
  </conditionalFormatting>
  <conditionalFormatting sqref="Q23:BE23">
    <cfRule type="cellIs" dxfId="44" priority="53" operator="lessThan">
      <formula>$P$23</formula>
    </cfRule>
    <cfRule type="cellIs" dxfId="43" priority="54" operator="between">
      <formula>$J$23</formula>
      <formula>$N$23</formula>
    </cfRule>
    <cfRule type="cellIs" dxfId="42" priority="55" operator="greaterThan">
      <formula>$I$23</formula>
    </cfRule>
  </conditionalFormatting>
  <conditionalFormatting sqref="Q24:BE24">
    <cfRule type="cellIs" dxfId="41" priority="56" operator="lessThan">
      <formula>$P$24</formula>
    </cfRule>
    <cfRule type="cellIs" dxfId="40" priority="57" operator="between">
      <formula>$J$24</formula>
      <formula>$N$24</formula>
    </cfRule>
    <cfRule type="cellIs" dxfId="39" priority="58" operator="greaterThan">
      <formula>$I$24</formula>
    </cfRule>
  </conditionalFormatting>
  <conditionalFormatting sqref="Q25:BE25">
    <cfRule type="cellIs" dxfId="38" priority="59" operator="lessThan">
      <formula>$P$25</formula>
    </cfRule>
    <cfRule type="cellIs" dxfId="37" priority="60" operator="between">
      <formula>$J$25</formula>
      <formula>$N$25</formula>
    </cfRule>
    <cfRule type="cellIs" dxfId="36" priority="61" operator="greaterThan">
      <formula>$I$25</formula>
    </cfRule>
  </conditionalFormatting>
  <conditionalFormatting sqref="Q26:BE26">
    <cfRule type="cellIs" dxfId="35" priority="62" operator="greaterThan">
      <formula>$P$26</formula>
    </cfRule>
    <cfRule type="cellIs" dxfId="34" priority="63" operator="between">
      <formula>$J$26</formula>
      <formula>$N$26</formula>
    </cfRule>
    <cfRule type="cellIs" dxfId="33" priority="64" operator="lessThan">
      <formula>$I$26</formula>
    </cfRule>
  </conditionalFormatting>
  <conditionalFormatting sqref="Q27:BE27">
    <cfRule type="cellIs" dxfId="32" priority="65" operator="greaterThan">
      <formula>$P$27</formula>
    </cfRule>
    <cfRule type="cellIs" dxfId="31" priority="66" operator="between">
      <formula>$J$27</formula>
      <formula>$N$27</formula>
    </cfRule>
    <cfRule type="cellIs" dxfId="30" priority="67" operator="lessThan">
      <formula>$I$27</formula>
    </cfRule>
  </conditionalFormatting>
  <conditionalFormatting sqref="Q28:BE28">
    <cfRule type="cellIs" dxfId="29" priority="68" operator="greaterThan">
      <formula>$P$28</formula>
    </cfRule>
    <cfRule type="cellIs" dxfId="28" priority="69" operator="between">
      <formula>$J$28</formula>
      <formula>$N$28</formula>
    </cfRule>
    <cfRule type="cellIs" dxfId="27" priority="70" operator="lessThan">
      <formula>$I$28</formula>
    </cfRule>
  </conditionalFormatting>
  <conditionalFormatting sqref="Q29:BE29">
    <cfRule type="cellIs" dxfId="26" priority="71" operator="greaterThan">
      <formula>$P$29</formula>
    </cfRule>
    <cfRule type="cellIs" dxfId="25" priority="72" operator="between">
      <formula>$J$29</formula>
      <formula>$N$29</formula>
    </cfRule>
    <cfRule type="cellIs" dxfId="24" priority="73" operator="lessThan">
      <formula>$I$29</formula>
    </cfRule>
  </conditionalFormatting>
  <conditionalFormatting sqref="Q30:BE30">
    <cfRule type="cellIs" dxfId="23" priority="74" operator="greaterThan">
      <formula>$P$31</formula>
    </cfRule>
    <cfRule type="cellIs" dxfId="22" priority="75" operator="between">
      <formula>$J$30</formula>
      <formula>$N$30</formula>
    </cfRule>
    <cfRule type="cellIs" dxfId="21" priority="76" operator="lessThan">
      <formula>$I$30</formula>
    </cfRule>
  </conditionalFormatting>
  <conditionalFormatting sqref="Q31:BE31">
    <cfRule type="cellIs" dxfId="20" priority="77" operator="greaterThan">
      <formula>$P$31</formula>
    </cfRule>
    <cfRule type="cellIs" dxfId="19" priority="78" operator="between">
      <formula>$J$31</formula>
      <formula>$N$31</formula>
    </cfRule>
    <cfRule type="cellIs" dxfId="18" priority="79" operator="lessThan">
      <formula>$I$31</formula>
    </cfRule>
  </conditionalFormatting>
  <conditionalFormatting sqref="Q32:BE32">
    <cfRule type="cellIs" dxfId="17" priority="80" operator="greaterThan">
      <formula>$P$32</formula>
    </cfRule>
    <cfRule type="cellIs" dxfId="16" priority="81" operator="between">
      <formula>$J$32</formula>
      <formula>$N$32</formula>
    </cfRule>
    <cfRule type="cellIs" dxfId="15" priority="82" operator="lessThan">
      <formula>$I$32</formula>
    </cfRule>
  </conditionalFormatting>
  <conditionalFormatting sqref="Q33:BE33">
    <cfRule type="cellIs" dxfId="14" priority="83" operator="greaterThan">
      <formula>$P$33</formula>
    </cfRule>
    <cfRule type="cellIs" dxfId="13" priority="84" operator="between">
      <formula>$J$33</formula>
      <formula>$N$33</formula>
    </cfRule>
    <cfRule type="cellIs" dxfId="12" priority="85" operator="lessThan">
      <formula>$I$33</formula>
    </cfRule>
  </conditionalFormatting>
  <conditionalFormatting sqref="Q34:BE34">
    <cfRule type="cellIs" dxfId="11" priority="86" operator="greaterThan">
      <formula>$P$34</formula>
    </cfRule>
    <cfRule type="cellIs" dxfId="10" priority="87" operator="between">
      <formula>$J$34</formula>
      <formula>$N$34</formula>
    </cfRule>
    <cfRule type="cellIs" dxfId="9" priority="88" operator="lessThan">
      <formula>$I$34</formula>
    </cfRule>
  </conditionalFormatting>
  <conditionalFormatting sqref="Q35:BE38">
    <cfRule type="cellIs" dxfId="8" priority="89" operator="greaterThan">
      <formula>$P$35</formula>
    </cfRule>
    <cfRule type="cellIs" dxfId="7" priority="90" operator="between">
      <formula>$J$35</formula>
      <formula>$N$35</formula>
    </cfRule>
    <cfRule type="cellIs" dxfId="6" priority="91" operator="lessThan">
      <formula>$I$35</formula>
    </cfRule>
  </conditionalFormatting>
  <conditionalFormatting sqref="Q39:BE39">
    <cfRule type="cellIs" dxfId="5" priority="92" operator="greaterThan">
      <formula>$P$39</formula>
    </cfRule>
    <cfRule type="cellIs" dxfId="4" priority="93" operator="between">
      <formula>$J$39</formula>
      <formula>$N$39</formula>
    </cfRule>
    <cfRule type="cellIs" dxfId="3" priority="94" operator="lessThan">
      <formula>$I$39</formula>
    </cfRule>
  </conditionalFormatting>
  <conditionalFormatting sqref="Q40:BE42">
    <cfRule type="cellIs" dxfId="2" priority="95" operator="greaterThan">
      <formula>$P$40</formula>
    </cfRule>
    <cfRule type="cellIs" dxfId="1" priority="96" operator="between">
      <formula>$J$40</formula>
      <formula>$N$40</formula>
    </cfRule>
    <cfRule type="cellIs" dxfId="0" priority="97" operator="lessThan">
      <formula>$I$40</formula>
    </cfRule>
  </conditionalFormatting>
  <pageMargins left="0" right="0" top="0.39374999999999999" bottom="0.39374999999999999" header="0" footer="0"/>
  <pageSetup firstPageNumber="0" pageOrder="overThenDown" orientation="portrait" horizontalDpi="300" verticalDpi="300"/>
  <headerFooter>
    <oddHeader>&amp;C&amp;A</oddHeader>
    <oddFooter>&amp;CPágina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MK12"/>
  <sheetViews>
    <sheetView zoomScaleNormal="100" workbookViewId="0">
      <selection activeCell="D4" sqref="D4"/>
    </sheetView>
  </sheetViews>
  <sheetFormatPr baseColWidth="10" defaultColWidth="8.7265625" defaultRowHeight="13.8" x14ac:dyDescent="0.25"/>
  <cols>
    <col min="1" max="1" width="10.90625" style="154" customWidth="1"/>
    <col min="2" max="5" width="23.81640625" style="154" customWidth="1"/>
    <col min="6" max="1025" width="10.90625" style="154" customWidth="1"/>
  </cols>
  <sheetData>
    <row r="2" spans="2:5" ht="14.4" x14ac:dyDescent="0.3">
      <c r="B2" s="155" t="s">
        <v>104</v>
      </c>
      <c r="C2" s="155" t="s">
        <v>105</v>
      </c>
      <c r="D2" s="155" t="s">
        <v>106</v>
      </c>
      <c r="E2" s="155" t="s">
        <v>107</v>
      </c>
    </row>
    <row r="3" spans="2:5" ht="55.2" x14ac:dyDescent="0.25">
      <c r="B3" s="156">
        <v>44022</v>
      </c>
      <c r="C3" s="157" t="s">
        <v>108</v>
      </c>
      <c r="D3" s="158" t="s">
        <v>109</v>
      </c>
      <c r="E3" s="157"/>
    </row>
    <row r="4" spans="2:5" x14ac:dyDescent="0.25">
      <c r="B4" s="156"/>
      <c r="C4" s="157"/>
      <c r="D4" s="158"/>
      <c r="E4" s="157"/>
    </row>
    <row r="5" spans="2:5" x14ac:dyDescent="0.25">
      <c r="B5" s="156"/>
      <c r="C5" s="157"/>
      <c r="D5" s="158"/>
      <c r="E5" s="157"/>
    </row>
    <row r="6" spans="2:5" x14ac:dyDescent="0.25">
      <c r="B6" s="156"/>
      <c r="C6" s="157"/>
      <c r="D6" s="158"/>
      <c r="E6" s="157"/>
    </row>
    <row r="7" spans="2:5" x14ac:dyDescent="0.25">
      <c r="B7" s="156"/>
      <c r="C7" s="157"/>
      <c r="D7" s="158"/>
      <c r="E7" s="157"/>
    </row>
    <row r="8" spans="2:5" x14ac:dyDescent="0.25">
      <c r="B8" s="156"/>
      <c r="C8" s="157"/>
      <c r="D8" s="158"/>
      <c r="E8" s="157"/>
    </row>
    <row r="9" spans="2:5" x14ac:dyDescent="0.25">
      <c r="B9" s="156"/>
      <c r="C9" s="157"/>
      <c r="D9" s="158"/>
      <c r="E9" s="157"/>
    </row>
    <row r="10" spans="2:5" x14ac:dyDescent="0.25">
      <c r="B10" s="156"/>
      <c r="C10" s="157"/>
      <c r="D10" s="158"/>
      <c r="E10" s="157"/>
    </row>
    <row r="11" spans="2:5" x14ac:dyDescent="0.25">
      <c r="B11" s="156"/>
      <c r="C11" s="157"/>
      <c r="D11" s="158"/>
      <c r="E11" s="157"/>
    </row>
    <row r="12" spans="2:5" x14ac:dyDescent="0.25">
      <c r="B12" s="156"/>
      <c r="C12" s="157"/>
      <c r="D12" s="158"/>
      <c r="E12" s="157"/>
    </row>
  </sheetData>
  <sheetProtection algorithmName="SHA-512" hashValue="t5NiOqDpHqFaiw3t7fFIgaF52BQQ6H1npBWIBYkgz5hEB4cX8zEBRA2tMJNyfV52OtAIsYRWM3wLukUsCKOHdQ==" saltValue="oTfFcygrexu9jPHApj5q+Q==" spinCount="100000" sheet="1" objects="1" scenarios="1"/>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1487</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Cálculo de Cuota</vt:lpstr>
      <vt:lpstr>Métricas</vt:lpstr>
      <vt:lpstr>Indicadores</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Diana_Ortega</dc:creator>
  <dc:description/>
  <cp:lastModifiedBy>Diego Arias Rivera</cp:lastModifiedBy>
  <cp:revision>209</cp:revision>
  <cp:lastPrinted>2017-11-03T14:10:35Z</cp:lastPrinted>
  <dcterms:created xsi:type="dcterms:W3CDTF">2016-07-21T14:07:29Z</dcterms:created>
  <dcterms:modified xsi:type="dcterms:W3CDTF">2020-08-03T21:49:20Z</dcterms:modified>
  <dc:language>es-CR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0x010100EF42E7F9A887C942A34FA5E5F03D4EE6</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