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marinb\Desktop\RESPALDO-18 MARZO 2019 CAMBIO\"/>
    </mc:Choice>
  </mc:AlternateContent>
  <xr:revisionPtr revIDLastSave="0" documentId="13_ncr:1_{E5E804E0-3B4D-473C-8093-83A165DB7BD6}" xr6:coauthVersionLast="45" xr6:coauthVersionMax="45" xr10:uidLastSave="{00000000-0000-0000-0000-000000000000}"/>
  <bookViews>
    <workbookView xWindow="-110" yWindow="-110" windowWidth="19420" windowHeight="10420" tabRatio="618" xr2:uid="{00000000-000D-0000-FFFF-FFFF00000000}"/>
  </bookViews>
  <sheets>
    <sheet name="Indicadores" sheetId="1" r:id="rId1"/>
    <sheet name="Control cambios" sheetId="2" r:id="rId2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51" i="1" l="1"/>
  <c r="AF51" i="1"/>
  <c r="AT51" i="1" l="1"/>
  <c r="AS51" i="1"/>
  <c r="AR51" i="1"/>
  <c r="AQ51" i="1"/>
  <c r="AP51" i="1"/>
  <c r="AO51" i="1"/>
  <c r="AN51" i="1"/>
  <c r="AM51" i="1"/>
  <c r="AL51" i="1"/>
  <c r="AK51" i="1"/>
  <c r="AJ51" i="1"/>
  <c r="AI51" i="1"/>
  <c r="AG51" i="1"/>
  <c r="AE51" i="1"/>
  <c r="AD51" i="1"/>
  <c r="AC51" i="1"/>
  <c r="AB51" i="1"/>
  <c r="AA51" i="1"/>
  <c r="Z51" i="1"/>
  <c r="Y51" i="1"/>
  <c r="AS45" i="1"/>
  <c r="AO45" i="1"/>
  <c r="T45" i="1"/>
  <c r="V44" i="1"/>
  <c r="U44" i="1"/>
  <c r="S44" i="1"/>
  <c r="R44" i="1"/>
  <c r="Q44" i="1"/>
  <c r="V43" i="1"/>
  <c r="U43" i="1"/>
  <c r="S43" i="1"/>
  <c r="R43" i="1"/>
  <c r="Q43" i="1"/>
  <c r="V42" i="1"/>
  <c r="U42" i="1"/>
  <c r="S42" i="1"/>
  <c r="R42" i="1"/>
  <c r="Q42" i="1"/>
  <c r="V41" i="1"/>
  <c r="U41" i="1"/>
  <c r="S41" i="1"/>
  <c r="R41" i="1"/>
  <c r="Q41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AT37" i="1"/>
  <c r="AT45" i="1" s="1"/>
  <c r="AS37" i="1"/>
  <c r="AR37" i="1"/>
  <c r="AR45" i="1" s="1"/>
  <c r="AQ37" i="1"/>
  <c r="AQ45" i="1" s="1"/>
  <c r="AP37" i="1"/>
  <c r="AP45" i="1" s="1"/>
  <c r="AO37" i="1"/>
  <c r="AN37" i="1"/>
  <c r="AN45" i="1" s="1"/>
  <c r="AM37" i="1"/>
  <c r="AM45" i="1" s="1"/>
  <c r="AL37" i="1"/>
  <c r="AL45" i="1" s="1"/>
  <c r="AK37" i="1"/>
  <c r="AK45" i="1" s="1"/>
  <c r="AJ37" i="1"/>
  <c r="AJ45" i="1" s="1"/>
  <c r="AI37" i="1"/>
  <c r="AI45" i="1" s="1"/>
  <c r="AH37" i="1"/>
  <c r="AG37" i="1"/>
  <c r="AG45" i="1" s="1"/>
  <c r="AF37" i="1"/>
  <c r="AF45" i="1" s="1"/>
  <c r="AE37" i="1"/>
  <c r="AE45" i="1" s="1"/>
  <c r="AD37" i="1"/>
  <c r="AD45" i="1" s="1"/>
  <c r="AC37" i="1"/>
  <c r="AC45" i="1" s="1"/>
  <c r="AB37" i="1"/>
  <c r="AB45" i="1" s="1"/>
  <c r="AA37" i="1"/>
  <c r="AA45" i="1" s="1"/>
  <c r="Z37" i="1"/>
  <c r="Z45" i="1" s="1"/>
  <c r="Y37" i="1"/>
  <c r="Y45" i="1" s="1"/>
  <c r="X37" i="1"/>
  <c r="X45" i="1" s="1"/>
  <c r="W37" i="1"/>
  <c r="V37" i="1"/>
  <c r="V45" i="1" s="1"/>
  <c r="U37" i="1"/>
  <c r="U45" i="1" s="1"/>
  <c r="T37" i="1"/>
  <c r="S37" i="1"/>
  <c r="S45" i="1" s="1"/>
  <c r="R37" i="1"/>
  <c r="R45" i="1" s="1"/>
  <c r="Q37" i="1"/>
  <c r="P37" i="1"/>
  <c r="P45" i="1" s="1"/>
  <c r="O37" i="1"/>
  <c r="O45" i="1" s="1"/>
  <c r="N37" i="1"/>
  <c r="N45" i="1" s="1"/>
  <c r="M37" i="1"/>
  <c r="M45" i="1" s="1"/>
  <c r="L37" i="1"/>
  <c r="L45" i="1" s="1"/>
  <c r="K37" i="1"/>
  <c r="K45" i="1" s="1"/>
  <c r="AT36" i="1"/>
  <c r="AT44" i="1" s="1"/>
  <c r="AS36" i="1"/>
  <c r="AS44" i="1" s="1"/>
  <c r="AR36" i="1"/>
  <c r="AR44" i="1" s="1"/>
  <c r="AQ36" i="1"/>
  <c r="AQ44" i="1" s="1"/>
  <c r="AP36" i="1"/>
  <c r="AP44" i="1" s="1"/>
  <c r="AO36" i="1"/>
  <c r="AO44" i="1" s="1"/>
  <c r="AN36" i="1"/>
  <c r="AN44" i="1" s="1"/>
  <c r="AM36" i="1"/>
  <c r="AM44" i="1" s="1"/>
  <c r="AL36" i="1"/>
  <c r="AL44" i="1" s="1"/>
  <c r="AK36" i="1"/>
  <c r="AK44" i="1" s="1"/>
  <c r="AJ36" i="1"/>
  <c r="AJ44" i="1" s="1"/>
  <c r="AI36" i="1"/>
  <c r="AI44" i="1" s="1"/>
  <c r="AH36" i="1"/>
  <c r="AG36" i="1"/>
  <c r="AG44" i="1" s="1"/>
  <c r="AF36" i="1"/>
  <c r="AF44" i="1" s="1"/>
  <c r="AE36" i="1"/>
  <c r="AE44" i="1" s="1"/>
  <c r="AD36" i="1"/>
  <c r="AD44" i="1" s="1"/>
  <c r="AC36" i="1"/>
  <c r="AC44" i="1" s="1"/>
  <c r="AB36" i="1"/>
  <c r="AB44" i="1" s="1"/>
  <c r="AA36" i="1"/>
  <c r="AA44" i="1" s="1"/>
  <c r="Z36" i="1"/>
  <c r="Z44" i="1" s="1"/>
  <c r="Y36" i="1"/>
  <c r="Y44" i="1" s="1"/>
  <c r="X36" i="1"/>
  <c r="X44" i="1" s="1"/>
  <c r="W36" i="1"/>
  <c r="W44" i="1" s="1"/>
  <c r="T36" i="1"/>
  <c r="T44" i="1" s="1"/>
  <c r="S36" i="1"/>
  <c r="P36" i="1"/>
  <c r="P44" i="1" s="1"/>
  <c r="O36" i="1"/>
  <c r="O44" i="1" s="1"/>
  <c r="N36" i="1"/>
  <c r="N44" i="1" s="1"/>
  <c r="M36" i="1"/>
  <c r="M44" i="1" s="1"/>
  <c r="L36" i="1"/>
  <c r="L44" i="1" s="1"/>
  <c r="K36" i="1"/>
  <c r="K44" i="1" s="1"/>
  <c r="AT35" i="1"/>
  <c r="AT43" i="1" s="1"/>
  <c r="AS35" i="1"/>
  <c r="AS43" i="1" s="1"/>
  <c r="AR35" i="1"/>
  <c r="AR43" i="1" s="1"/>
  <c r="AQ35" i="1"/>
  <c r="AQ43" i="1" s="1"/>
  <c r="AP35" i="1"/>
  <c r="AP43" i="1" s="1"/>
  <c r="AO35" i="1"/>
  <c r="AO43" i="1" s="1"/>
  <c r="AN35" i="1"/>
  <c r="AN43" i="1" s="1"/>
  <c r="AM35" i="1"/>
  <c r="AM43" i="1" s="1"/>
  <c r="AL35" i="1"/>
  <c r="AL43" i="1" s="1"/>
  <c r="AK35" i="1"/>
  <c r="AK43" i="1" s="1"/>
  <c r="AJ35" i="1"/>
  <c r="AJ43" i="1" s="1"/>
  <c r="AI35" i="1"/>
  <c r="AI43" i="1" s="1"/>
  <c r="AH35" i="1"/>
  <c r="AG35" i="1"/>
  <c r="AG43" i="1" s="1"/>
  <c r="AF35" i="1"/>
  <c r="AF43" i="1" s="1"/>
  <c r="AE35" i="1"/>
  <c r="AE43" i="1" s="1"/>
  <c r="AD35" i="1"/>
  <c r="AD43" i="1" s="1"/>
  <c r="AC35" i="1"/>
  <c r="AC43" i="1" s="1"/>
  <c r="AB35" i="1"/>
  <c r="AB43" i="1" s="1"/>
  <c r="AA35" i="1"/>
  <c r="AA43" i="1" s="1"/>
  <c r="Z35" i="1"/>
  <c r="Z43" i="1" s="1"/>
  <c r="Y35" i="1"/>
  <c r="Y43" i="1" s="1"/>
  <c r="X35" i="1"/>
  <c r="X43" i="1" s="1"/>
  <c r="W35" i="1"/>
  <c r="W43" i="1" s="1"/>
  <c r="T35" i="1"/>
  <c r="T43" i="1" s="1"/>
  <c r="S35" i="1"/>
  <c r="P35" i="1"/>
  <c r="P43" i="1" s="1"/>
  <c r="O35" i="1"/>
  <c r="O43" i="1" s="1"/>
  <c r="N35" i="1"/>
  <c r="N43" i="1" s="1"/>
  <c r="M35" i="1"/>
  <c r="M43" i="1" s="1"/>
  <c r="L35" i="1"/>
  <c r="L43" i="1" s="1"/>
  <c r="K35" i="1"/>
  <c r="K43" i="1" s="1"/>
  <c r="AT34" i="1"/>
  <c r="AT42" i="1" s="1"/>
  <c r="AT41" i="1" s="1"/>
  <c r="AS34" i="1"/>
  <c r="AS42" i="1" s="1"/>
  <c r="AS41" i="1" s="1"/>
  <c r="AR34" i="1"/>
  <c r="AR42" i="1" s="1"/>
  <c r="AR41" i="1" s="1"/>
  <c r="AQ34" i="1"/>
  <c r="AQ42" i="1" s="1"/>
  <c r="AQ41" i="1" s="1"/>
  <c r="AP34" i="1"/>
  <c r="AP42" i="1" s="1"/>
  <c r="AP41" i="1" s="1"/>
  <c r="AO34" i="1"/>
  <c r="AO42" i="1" s="1"/>
  <c r="AO41" i="1" s="1"/>
  <c r="AN34" i="1"/>
  <c r="AN42" i="1" s="1"/>
  <c r="AN41" i="1" s="1"/>
  <c r="AM34" i="1"/>
  <c r="AM42" i="1" s="1"/>
  <c r="AL34" i="1"/>
  <c r="AL42" i="1" s="1"/>
  <c r="AK34" i="1"/>
  <c r="AK42" i="1" s="1"/>
  <c r="AJ34" i="1"/>
  <c r="AJ42" i="1" s="1"/>
  <c r="AI34" i="1"/>
  <c r="AI42" i="1" s="1"/>
  <c r="AH34" i="1"/>
  <c r="AG34" i="1"/>
  <c r="AG42" i="1" s="1"/>
  <c r="AG41" i="1" s="1"/>
  <c r="AF34" i="1"/>
  <c r="AF42" i="1" s="1"/>
  <c r="AF41" i="1" s="1"/>
  <c r="AE34" i="1"/>
  <c r="AE42" i="1" s="1"/>
  <c r="AE41" i="1" s="1"/>
  <c r="AD34" i="1"/>
  <c r="AD42" i="1" s="1"/>
  <c r="AD41" i="1" s="1"/>
  <c r="AC34" i="1"/>
  <c r="AC42" i="1" s="1"/>
  <c r="AC41" i="1" s="1"/>
  <c r="AB34" i="1"/>
  <c r="AB42" i="1" s="1"/>
  <c r="AB41" i="1" s="1"/>
  <c r="AA34" i="1"/>
  <c r="AA42" i="1" s="1"/>
  <c r="AA41" i="1" s="1"/>
  <c r="Z34" i="1"/>
  <c r="Z42" i="1" s="1"/>
  <c r="Z41" i="1" s="1"/>
  <c r="Y34" i="1"/>
  <c r="Y42" i="1" s="1"/>
  <c r="Y41" i="1" s="1"/>
  <c r="X34" i="1"/>
  <c r="X42" i="1" s="1"/>
  <c r="X41" i="1" s="1"/>
  <c r="W34" i="1"/>
  <c r="W42" i="1" s="1"/>
  <c r="W41" i="1" s="1"/>
  <c r="T34" i="1"/>
  <c r="T42" i="1" s="1"/>
  <c r="T41" i="1" s="1"/>
  <c r="S34" i="1"/>
  <c r="P34" i="1"/>
  <c r="P42" i="1" s="1"/>
  <c r="P41" i="1" s="1"/>
  <c r="O34" i="1"/>
  <c r="O42" i="1" s="1"/>
  <c r="O41" i="1" s="1"/>
  <c r="N34" i="1"/>
  <c r="N42" i="1" s="1"/>
  <c r="N41" i="1" s="1"/>
  <c r="M34" i="1"/>
  <c r="M42" i="1" s="1"/>
  <c r="M41" i="1" s="1"/>
  <c r="L34" i="1"/>
  <c r="L42" i="1" s="1"/>
  <c r="L41" i="1" s="1"/>
  <c r="K34" i="1"/>
  <c r="K42" i="1" s="1"/>
  <c r="K41" i="1" s="1"/>
  <c r="AT33" i="1"/>
  <c r="AS33" i="1"/>
  <c r="AR33" i="1"/>
  <c r="AQ33" i="1"/>
  <c r="AP33" i="1"/>
  <c r="AL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Q24" i="1"/>
  <c r="P24" i="1"/>
  <c r="O24" i="1"/>
  <c r="N24" i="1"/>
  <c r="M24" i="1"/>
  <c r="L24" i="1"/>
  <c r="K24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O33" i="1" l="1"/>
  <c r="AN33" i="1"/>
  <c r="AM33" i="1"/>
  <c r="AM41" i="1"/>
  <c r="AL41" i="1"/>
  <c r="AK41" i="1"/>
  <c r="AK33" i="1"/>
  <c r="AJ33" i="1"/>
  <c r="AJ41" i="1"/>
  <c r="AI33" i="1"/>
  <c r="AI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7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18-373-771-FC pasado desde el 10/04/2018 T-2</t>
        </r>
      </text>
    </comment>
    <comment ref="M20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DML INGRESADO EL 09/04/2018 CAUSA 18-163-771-FC  T-2</t>
        </r>
      </text>
    </comment>
  </commentList>
</comments>
</file>

<file path=xl/sharedStrings.xml><?xml version="1.0" encoding="utf-8"?>
<sst xmlns="http://schemas.openxmlformats.org/spreadsheetml/2006/main" count="209" uniqueCount="149">
  <si>
    <t>INDICADORES DE GESTIÓN / DIRECCIÓN DE PLANIFICACIÓN
JUZGADO CONTRAVENCIONAL DE CARTAGO</t>
  </si>
  <si>
    <t>Detalle</t>
  </si>
  <si>
    <t>Rangos</t>
  </si>
  <si>
    <t>OBSERVACIONES</t>
  </si>
  <si>
    <t>Categoría</t>
  </si>
  <si>
    <t>N°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</si>
  <si>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</si>
  <si>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</si>
  <si>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</si>
  <si>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</si>
  <si>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</si>
  <si>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</si>
  <si>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</si>
  <si>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</si>
  <si>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</si>
  <si>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</si>
  <si>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Cantidad de denuncias ingresadas durante el mes</t>
  </si>
  <si>
    <t>Mensual</t>
  </si>
  <si>
    <t>Coordinadora o Coordinador Judicial</t>
  </si>
  <si>
    <t>Este datos se obtiene del informe de estadística.</t>
  </si>
  <si>
    <t>&gt;158</t>
  </si>
  <si>
    <t>&gt;142;  &lt;158</t>
  </si>
  <si>
    <t>&lt;142</t>
  </si>
  <si>
    <t>Salida</t>
  </si>
  <si>
    <t>Cantidad de expedientes terminados durante el mes</t>
  </si>
  <si>
    <t>&lt;170</t>
  </si>
  <si>
    <t>&gt;170;  &lt;186</t>
  </si>
  <si>
    <t>&gt; 186</t>
  </si>
  <si>
    <t>Circulante</t>
  </si>
  <si>
    <t>(Circulante Inicial + Entradas) - Salidas</t>
  </si>
  <si>
    <t>&gt;500</t>
  </si>
  <si>
    <t>&gt;450;  &lt; 500</t>
  </si>
  <si>
    <t>&lt;450</t>
  </si>
  <si>
    <t>Relación salida / entrada 
(% rendimiento)</t>
  </si>
  <si>
    <t>(Salidas/Entradas)*100</t>
  </si>
  <si>
    <t>Los datos de entradas y salidas se obtienen del informe de estadística.</t>
  </si>
  <si>
    <t>&lt; 90%</t>
  </si>
  <si>
    <t>&gt;90%; &lt;100%</t>
  </si>
  <si>
    <t>&gt; 100%</t>
  </si>
  <si>
    <t>Plazos</t>
  </si>
  <si>
    <t>Plazo espera para realización audiencia</t>
  </si>
  <si>
    <t>Fecha del ultimo señalamiento - fecha actual</t>
  </si>
  <si>
    <t>Este dato se obtiene de un reporte del SGDJ.</t>
  </si>
  <si>
    <t>&gt; 60</t>
  </si>
  <si>
    <t>&gt;30;  &lt;60</t>
  </si>
  <si>
    <t>&lt; 30</t>
  </si>
  <si>
    <t>Fecha actual</t>
  </si>
  <si>
    <t>Fecha ultimo señalamiento</t>
  </si>
  <si>
    <t>Plazo para resolver denuncias  nuevas</t>
  </si>
  <si>
    <t>Fecha actual - fecha de la  denuncia más antigua pendiente de resolver</t>
  </si>
  <si>
    <t>&gt; 15</t>
  </si>
  <si>
    <t>&gt;7;  &lt;15</t>
  </si>
  <si>
    <t>&lt; 7</t>
  </si>
  <si>
    <t>Fecha denuncia más antigua pendiente de resolver</t>
  </si>
  <si>
    <t>Plazo para resolver escritos</t>
  </si>
  <si>
    <t>Fecha actual - fecha del escrito más antiguo pendiente de resolver</t>
  </si>
  <si>
    <t>Este dato se obtiene de un reporte del E.V.</t>
  </si>
  <si>
    <t>Fecha escrito más antiguo pendiente de resolver</t>
  </si>
  <si>
    <t>Operacional</t>
  </si>
  <si>
    <t>Efectividad de las audiencias señaladas en el mes</t>
  </si>
  <si>
    <t>Total Selamientos registrados en el mes</t>
  </si>
  <si>
    <t>Informes de Agenda Cronos</t>
  </si>
  <si>
    <t>&gt; 60%</t>
  </si>
  <si>
    <t>&gt;60%;  &lt;66%</t>
  </si>
  <si>
    <t>&lt; 66%</t>
  </si>
  <si>
    <t>Total de señalamientos a audiencias registrados en el mes</t>
  </si>
  <si>
    <t>Total de audiencias realizadas en el mes (incluir las conciliadas)</t>
  </si>
  <si>
    <t>Trámite global de las personas técnicas judiciales</t>
  </si>
  <si>
    <t>Este dato se obtiene del escritorio virtual e informes manuales</t>
  </si>
  <si>
    <t>Total General</t>
  </si>
  <si>
    <t>Técnico 1</t>
  </si>
  <si>
    <t>Cantidad de resoluciones pasadas a firmar</t>
  </si>
  <si>
    <t>Cant. de denuncias, indagatorias, manifest. Y doc. Físicos realizados</t>
  </si>
  <si>
    <t>Técnico 2</t>
  </si>
  <si>
    <t>Técnico 3</t>
  </si>
  <si>
    <t>Técnico 4</t>
  </si>
  <si>
    <t>Cantidad de expedientes pasados a firmar y tramitados por técnico o técnica</t>
  </si>
  <si>
    <t>Este dato se obtiene del escritorio virtual</t>
  </si>
  <si>
    <t>Este dato se obtiene del módulo estadístico del Escritorio Virtual</t>
  </si>
  <si>
    <t>&lt;228</t>
  </si>
  <si>
    <t>&gt;228;</t>
  </si>
  <si>
    <t>&gt; 228</t>
  </si>
  <si>
    <t>Cantidad de sentencias dictadas por juez o jueza</t>
  </si>
  <si>
    <t>&lt;24</t>
  </si>
  <si>
    <t>&gt;= 24;  &lt;= 26</t>
  </si>
  <si>
    <t>&gt; 26</t>
  </si>
  <si>
    <t>Porcentaje de rendimiento por Juez o Jueza</t>
  </si>
  <si>
    <t>(Cantidad de sentencias dictadas/ Cantidad de sentencias necesarios)</t>
  </si>
  <si>
    <t>Este dato se obtiene del Escritorio Virtual.</t>
  </si>
  <si>
    <t>&lt;=95%</t>
  </si>
  <si>
    <t>&gt;95%; &lt;100%</t>
  </si>
  <si>
    <t>&gt;=100%</t>
  </si>
  <si>
    <t>Cantidad de homologaciones realizadas por el Centro de Conciliaciones. (RAC)</t>
  </si>
  <si>
    <t>Porcentaje de rendimiento por Técnico o Técnica</t>
  </si>
  <si>
    <t>(Cantidad de resoluciones pasadas a firmar / Cantidad de resoluciones a realizar)</t>
  </si>
  <si>
    <t>Cantidad de días laborales en el mes</t>
  </si>
  <si>
    <t>Cantidad de días fuera del Depacho sin sustitución o que no se dedicó al trámite y/o fallo</t>
  </si>
  <si>
    <t>Indicar cantidad días que la persona técnica o juzgadora no laboró en el Juzgado, estuvo fuera,  o se dedicó a otras funciones (vacaciones, incapacidades, capacitaciones, depuraciones, entre otros)</t>
  </si>
  <si>
    <t>Control de la Coordinadora Judicial</t>
  </si>
  <si>
    <t>Cuota diaria</t>
  </si>
  <si>
    <t>Jueza</t>
  </si>
  <si>
    <t>CONTROL DE CAMBIOS EN LA MATRIZ DE INDICADORES</t>
  </si>
  <si>
    <t>Fecha</t>
  </si>
  <si>
    <t>Profesional</t>
  </si>
  <si>
    <t>Detalle de cambios</t>
  </si>
  <si>
    <t>parámetros (antes)</t>
  </si>
  <si>
    <t>parámetros (ahora)</t>
  </si>
  <si>
    <t>Abigail Gómez Abarca</t>
  </si>
  <si>
    <t>El Despacho mantenía parámetros diferentes a los establecidos en el informe del rediseño, los cuales se modifican y estabilizan conforme al proyecto de Rediseño.</t>
  </si>
  <si>
    <t>Se crearon los rangos de los parámetros (no tenían)</t>
  </si>
  <si>
    <t>Se incluyó el cálculo de cuota por tiempo efectivo del personal</t>
  </si>
  <si>
    <t>Se incorporó formato condicional de colores según resultado</t>
  </si>
  <si>
    <t>Parámetros de Relación Salida/Entrada (ya que en el parámentro estándar sobrepasaba el 100%).</t>
  </si>
  <si>
    <t>95% a 105%</t>
  </si>
  <si>
    <t>90% a 100%</t>
  </si>
  <si>
    <t>Plazo de espera para la realización de audiencias (el plazo es muy corto, dificulta la notificación y se debe crear parámetro)</t>
  </si>
  <si>
    <t>43 días</t>
  </si>
  <si>
    <t>30 a 60 días</t>
  </si>
  <si>
    <t>Porcentaje de rendimiento por Juez y personal Técnico Judicial (en el parámentro estándar se incluía más del 100%, si el personal da más del 100% debe estar en color verde)</t>
  </si>
  <si>
    <t>95% a 100%</t>
  </si>
  <si>
    <t>Se modifica la fórmula de rendimiento de las personas técnicas judiciales con el fin de contemplar también las indagatorias, denuncias, manifestaciones y documentos físicos realizados.</t>
  </si>
  <si>
    <t>Se agrega el indicador "Efectividad de las audiencias señaladas en el mes", ya que se incluyó en la pizarra acrílica y no existía en la matriz. (Se realizó el análisis del histórico de efectividad para fijar el parámetro).</t>
  </si>
  <si>
    <t>60% a 66%</t>
  </si>
  <si>
    <t>Se Agrega indicador "Cantidad de homologaciones realizadas por el Centro de Conciliaciones (RAC)" con el fin de conocer el nivel de colaboración externa que recibe el Juzgado cada mes.</t>
  </si>
  <si>
    <t>Informativo</t>
  </si>
  <si>
    <t>Área de manifestación</t>
  </si>
  <si>
    <t>Cant. de personas atendidas</t>
  </si>
  <si>
    <t>Cant. de documentos escaneados e ingresados</t>
  </si>
  <si>
    <t>Cant. de manifestaciones recibidas</t>
  </si>
  <si>
    <t>Cantidad de trabajo realizado en el mes</t>
  </si>
  <si>
    <t>Este dato se obtiene de controles internos.</t>
  </si>
  <si>
    <t>Porcentaje de rendimiento de persona manifestadora</t>
  </si>
  <si>
    <t>Cantidad de trabajo realizado en el mes / Cant. de gestiones esperadas en el mes</t>
  </si>
  <si>
    <t>Técnica/o manifestador</t>
  </si>
  <si>
    <t>Ingreso y retiro de comisiones</t>
  </si>
  <si>
    <t>Otros</t>
  </si>
  <si>
    <t>Peso</t>
  </si>
  <si>
    <t>Trámite</t>
  </si>
  <si>
    <r>
      <t xml:space="preserve">Atención personas usuarias </t>
    </r>
    <r>
      <rPr>
        <sz val="9"/>
        <color theme="1"/>
        <rFont val="Book Antiqua"/>
        <family val="1"/>
      </rPr>
      <t>(consultas o grabar datos en dispositivos)</t>
    </r>
  </si>
  <si>
    <t>Manifestaciones recibidas</t>
  </si>
  <si>
    <t>Folios escaneados</t>
  </si>
  <si>
    <t>Ingresa o retiro de comisiones</t>
  </si>
  <si>
    <t>Medición de cuota de trabajo del puesto de manifestación</t>
  </si>
  <si>
    <t>&lt;95%</t>
  </si>
  <si>
    <t>&gt;=95%; &lt;=100%</t>
  </si>
  <si>
    <t>&gt;100%</t>
  </si>
  <si>
    <t>EV</t>
  </si>
  <si>
    <t>Se agrega el indicador "Porcentaje de rendimiento de la persona manifestadora" y los respectivos espacios para completar los datos necesarios para el cálculo.</t>
  </si>
  <si>
    <t>Se le adiciona a la matriz de indicadores, los indicadores correspondientes al puesto de manifestación del despacho, conforme oficio 2151-PLA-EV-2019.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</si>
</sst>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%"/>
    <numFmt numFmtId="166" formatCode="0.0"/>
  </numFmts>
  <fonts count="24" x14ac:knownFonts="1">
    <font>
      <sz val="11"/>
      <color rgb="FF000000"/>
      <name val="Calibri"/>
      <family val="2"/>
      <charset val="1"/>
    </font>
    <font>
      <b/>
      <sz val="12"/>
      <color rgb="FFFFFFFF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color rgb="FFDDDDDD"/>
      <name val="Arial"/>
      <family val="2"/>
      <charset val="1"/>
    </font>
    <font>
      <b/>
      <sz val="14"/>
      <color rgb="FF000000"/>
      <name val="Book Antiqua"/>
      <family val="1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theme="1"/>
      <name val="Arial"/>
      <family val="2"/>
      <charset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9"/>
      <color theme="1"/>
      <name val="Book Antiqua"/>
      <family val="1"/>
    </font>
    <font>
      <b/>
      <sz val="11"/>
      <color rgb="FF000000"/>
      <name val="Book Antiqua"/>
      <family val="1"/>
    </font>
  </fonts>
  <fills count="22">
    <fill>
      <patternFill patternType="none"/>
    </fill>
    <fill>
      <patternFill patternType="gray125"/>
    </fill>
    <fill>
      <patternFill patternType="solid">
        <fgColor rgb="FF003366"/>
        <bgColor rgb="FF333399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rgb="FFFF0000"/>
        <bgColor rgb="FFFF33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9933"/>
      </patternFill>
    </fill>
    <fill>
      <patternFill patternType="solid">
        <fgColor rgb="FFA6A6A6"/>
        <bgColor rgb="FF969696"/>
      </patternFill>
    </fill>
    <fill>
      <patternFill patternType="solid">
        <fgColor rgb="FFFFFFFF"/>
        <bgColor rgb="FFDEEBF7"/>
      </patternFill>
    </fill>
    <fill>
      <patternFill patternType="solid">
        <fgColor rgb="FFD9D9D9"/>
        <bgColor rgb="FFDDDDDD"/>
      </patternFill>
    </fill>
    <fill>
      <patternFill patternType="solid">
        <fgColor rgb="FFBFBFBF"/>
        <bgColor rgb="FFC0C0C0"/>
      </patternFill>
    </fill>
    <fill>
      <patternFill patternType="solid">
        <fgColor rgb="FF0D0D0D"/>
        <bgColor rgb="FF000000"/>
      </patternFill>
    </fill>
    <fill>
      <patternFill patternType="solid">
        <fgColor rgb="FF009900"/>
        <bgColor rgb="FF009933"/>
      </patternFill>
    </fill>
    <fill>
      <patternFill patternType="solid">
        <fgColor rgb="FF009933"/>
        <bgColor rgb="FF009900"/>
      </patternFill>
    </fill>
    <fill>
      <patternFill patternType="solid">
        <fgColor rgb="FFFF3300"/>
        <bgColor rgb="FFFF0000"/>
      </patternFill>
    </fill>
    <fill>
      <patternFill patternType="solid">
        <fgColor rgb="FFD0CECE"/>
        <bgColor rgb="FFD9D9D9"/>
      </patternFill>
    </fill>
    <fill>
      <patternFill patternType="solid">
        <fgColor rgb="FFF8CEFE"/>
        <bgColor rgb="FFDDDDDD"/>
      </patternFill>
    </fill>
    <fill>
      <patternFill patternType="solid">
        <fgColor rgb="FFDEEBF7"/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9" fontId="18" fillId="0" borderId="0" applyBorder="0" applyProtection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17" fontId="6" fillId="8" borderId="1" xfId="0" applyNumberFormat="1" applyFont="1" applyFill="1" applyBorder="1" applyAlignment="1" applyProtection="1">
      <alignment horizontal="center" vertical="center"/>
      <protection locked="0"/>
    </xf>
    <xf numFmtId="3" fontId="7" fillId="9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left" vertical="center" wrapText="1"/>
    </xf>
    <xf numFmtId="4" fontId="9" fillId="9" borderId="1" xfId="0" applyNumberFormat="1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165" fontId="9" fillId="9" borderId="1" xfId="0" applyNumberFormat="1" applyFont="1" applyFill="1" applyBorder="1" applyAlignment="1" applyProtection="1">
      <alignment horizontal="left" vertical="center" wrapText="1"/>
    </xf>
    <xf numFmtId="1" fontId="10" fillId="5" borderId="1" xfId="0" applyNumberFormat="1" applyFont="1" applyFill="1" applyBorder="1" applyAlignment="1" applyProtection="1">
      <alignment horizontal="center" vertical="center" wrapText="1"/>
    </xf>
    <xf numFmtId="1" fontId="10" fillId="6" borderId="1" xfId="0" applyNumberFormat="1" applyFont="1" applyFill="1" applyBorder="1" applyAlignment="1" applyProtection="1">
      <alignment horizontal="center" vertical="center" wrapText="1"/>
    </xf>
    <xf numFmtId="1" fontId="10" fillId="7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9" fontId="10" fillId="5" borderId="1" xfId="1" applyFont="1" applyFill="1" applyBorder="1" applyAlignment="1" applyProtection="1">
      <alignment horizontal="center" vertical="center" wrapText="1"/>
    </xf>
    <xf numFmtId="9" fontId="10" fillId="6" borderId="1" xfId="1" applyFont="1" applyFill="1" applyBorder="1" applyAlignment="1" applyProtection="1">
      <alignment horizontal="center" vertical="center" wrapText="1"/>
    </xf>
    <xf numFmtId="9" fontId="10" fillId="7" borderId="1" xfId="1" applyFont="1" applyFill="1" applyBorder="1" applyAlignment="1" applyProtection="1">
      <alignment horizontal="center" vertical="center" wrapText="1"/>
    </xf>
    <xf numFmtId="9" fontId="3" fillId="0" borderId="1" xfId="1" applyFont="1" applyBorder="1" applyAlignment="1" applyProtection="1">
      <alignment horizontal="center" vertical="center" wrapText="1"/>
    </xf>
    <xf numFmtId="1" fontId="10" fillId="5" borderId="1" xfId="1" applyNumberFormat="1" applyFont="1" applyFill="1" applyBorder="1" applyAlignment="1" applyProtection="1">
      <alignment horizontal="center" vertical="center" wrapText="1"/>
    </xf>
    <xf numFmtId="1" fontId="10" fillId="7" borderId="1" xfId="1" applyNumberFormat="1" applyFont="1" applyFill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</xf>
    <xf numFmtId="1" fontId="9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9" borderId="1" xfId="1" applyNumberFormat="1" applyFont="1" applyFill="1" applyBorder="1" applyAlignment="1" applyProtection="1">
      <alignment horizontal="center" vertical="center" wrapText="1"/>
    </xf>
    <xf numFmtId="14" fontId="3" fillId="0" borderId="1" xfId="1" applyNumberFormat="1" applyFont="1" applyBorder="1" applyAlignment="1" applyProtection="1">
      <alignment horizontal="center" vertical="center" wrapText="1"/>
      <protection locked="0"/>
    </xf>
    <xf numFmtId="14" fontId="8" fillId="0" borderId="1" xfId="1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165" fontId="9" fillId="9" borderId="1" xfId="0" applyNumberFormat="1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9" fontId="11" fillId="0" borderId="1" xfId="1" applyFont="1" applyBorder="1" applyAlignment="1" applyProtection="1">
      <alignment horizontal="center" vertical="center"/>
    </xf>
    <xf numFmtId="0" fontId="3" fillId="0" borderId="1" xfId="1" applyNumberFormat="1" applyFont="1" applyBorder="1" applyAlignment="1" applyProtection="1">
      <alignment horizontal="center" vertical="center" wrapText="1"/>
      <protection locked="0"/>
    </xf>
    <xf numFmtId="0" fontId="8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10" borderId="1" xfId="1" applyNumberFormat="1" applyFont="1" applyFill="1" applyBorder="1" applyAlignment="1" applyProtection="1">
      <alignment horizontal="center" vertical="center" wrapText="1"/>
    </xf>
    <xf numFmtId="0" fontId="3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9" fontId="10" fillId="9" borderId="1" xfId="1" applyFont="1" applyFill="1" applyBorder="1" applyAlignment="1" applyProtection="1">
      <alignment horizontal="center" vertical="center" wrapText="1"/>
    </xf>
    <xf numFmtId="1" fontId="3" fillId="0" borderId="1" xfId="1" applyNumberFormat="1" applyFont="1" applyBorder="1" applyAlignment="1" applyProtection="1">
      <alignment horizontal="center" vertical="center" wrapText="1"/>
      <protection locked="0"/>
    </xf>
    <xf numFmtId="3" fontId="7" fillId="11" borderId="1" xfId="0" applyNumberFormat="1" applyFont="1" applyFill="1" applyBorder="1" applyAlignment="1" applyProtection="1">
      <alignment horizontal="center" vertical="center" wrapText="1"/>
    </xf>
    <xf numFmtId="0" fontId="8" fillId="11" borderId="1" xfId="0" applyFont="1" applyFill="1" applyBorder="1" applyAlignment="1" applyProtection="1">
      <alignment horizontal="left" vertical="center" wrapText="1"/>
    </xf>
    <xf numFmtId="0" fontId="9" fillId="11" borderId="1" xfId="0" applyFont="1" applyFill="1" applyBorder="1" applyAlignment="1" applyProtection="1">
      <alignment horizontal="center" vertical="center" wrapText="1"/>
    </xf>
    <xf numFmtId="4" fontId="9" fillId="11" borderId="1" xfId="0" applyNumberFormat="1" applyFont="1" applyFill="1" applyBorder="1" applyAlignment="1" applyProtection="1">
      <alignment horizontal="center" vertical="center" wrapText="1"/>
    </xf>
    <xf numFmtId="165" fontId="9" fillId="11" borderId="1" xfId="0" applyNumberFormat="1" applyFont="1" applyFill="1" applyBorder="1" applyAlignment="1" applyProtection="1">
      <alignment horizontal="center" vertical="center" wrapText="1"/>
    </xf>
    <xf numFmtId="9" fontId="10" fillId="12" borderId="1" xfId="1" applyFont="1" applyFill="1" applyBorder="1" applyAlignment="1" applyProtection="1">
      <alignment horizontal="center" vertical="center" wrapText="1"/>
    </xf>
    <xf numFmtId="1" fontId="3" fillId="11" borderId="1" xfId="1" applyNumberFormat="1" applyFont="1" applyFill="1" applyBorder="1" applyAlignment="1" applyProtection="1">
      <alignment horizontal="center" vertical="center" wrapText="1"/>
      <protection locked="0"/>
    </xf>
    <xf numFmtId="9" fontId="3" fillId="13" borderId="1" xfId="1" applyFont="1" applyFill="1" applyBorder="1" applyAlignment="1" applyProtection="1">
      <alignment horizontal="center" vertical="center" wrapText="1"/>
    </xf>
    <xf numFmtId="9" fontId="3" fillId="14" borderId="1" xfId="1" applyFont="1" applyFill="1" applyBorder="1" applyAlignment="1" applyProtection="1">
      <alignment horizontal="center" vertical="center" wrapText="1"/>
    </xf>
    <xf numFmtId="9" fontId="3" fillId="6" borderId="1" xfId="1" applyFont="1" applyFill="1" applyBorder="1" applyAlignment="1" applyProtection="1">
      <alignment horizontal="center" vertical="center" wrapText="1"/>
    </xf>
    <xf numFmtId="9" fontId="3" fillId="15" borderId="1" xfId="1" applyFont="1" applyFill="1" applyBorder="1" applyAlignment="1" applyProtection="1">
      <alignment horizontal="center" vertical="center" wrapText="1"/>
    </xf>
    <xf numFmtId="0" fontId="9" fillId="9" borderId="1" xfId="0" applyFont="1" applyFill="1" applyBorder="1" applyProtection="1"/>
    <xf numFmtId="0" fontId="9" fillId="9" borderId="0" xfId="0" applyFont="1" applyFill="1" applyAlignment="1" applyProtection="1">
      <alignment horizontal="center" vertical="center"/>
      <protection locked="0"/>
    </xf>
    <xf numFmtId="0" fontId="9" fillId="9" borderId="0" xfId="0" applyFont="1" applyFill="1" applyProtection="1">
      <protection locked="0"/>
    </xf>
    <xf numFmtId="9" fontId="13" fillId="0" borderId="1" xfId="1" applyFont="1" applyBorder="1" applyAlignment="1" applyProtection="1">
      <alignment horizontal="center" vertical="center" wrapText="1"/>
    </xf>
    <xf numFmtId="1" fontId="8" fillId="0" borderId="1" xfId="1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3" fillId="8" borderId="0" xfId="1" applyNumberFormat="1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vertical="center"/>
    </xf>
    <xf numFmtId="2" fontId="10" fillId="9" borderId="1" xfId="1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15" fillId="1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1" applyNumberFormat="1" applyFont="1" applyBorder="1" applyAlignment="1" applyProtection="1">
      <alignment horizontal="center" vertical="center" wrapText="1"/>
    </xf>
    <xf numFmtId="10" fontId="19" fillId="0" borderId="0" xfId="1" applyNumberFormat="1" applyFont="1" applyBorder="1" applyAlignment="1" applyProtection="1">
      <alignment horizontal="center" vertical="center" wrapText="1"/>
    </xf>
    <xf numFmtId="0" fontId="20" fillId="19" borderId="2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9" fontId="3" fillId="20" borderId="1" xfId="1" applyFont="1" applyFill="1" applyBorder="1" applyAlignment="1" applyProtection="1">
      <alignment horizontal="center" vertical="center" wrapText="1"/>
    </xf>
    <xf numFmtId="9" fontId="13" fillId="20" borderId="1" xfId="1" applyFont="1" applyFill="1" applyBorder="1" applyAlignment="1" applyProtection="1">
      <alignment horizontal="center" vertical="center" wrapText="1"/>
    </xf>
    <xf numFmtId="0" fontId="19" fillId="20" borderId="0" xfId="1" applyNumberFormat="1" applyFont="1" applyFill="1" applyBorder="1" applyAlignment="1" applyProtection="1">
      <alignment horizontal="center" vertical="center" wrapText="1"/>
    </xf>
    <xf numFmtId="10" fontId="19" fillId="20" borderId="0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Protection="1">
      <protection locked="0"/>
    </xf>
    <xf numFmtId="14" fontId="0" fillId="0" borderId="2" xfId="0" applyNumberFormat="1" applyBorder="1" applyAlignment="1">
      <alignment horizontal="center" vertical="center"/>
    </xf>
    <xf numFmtId="166" fontId="10" fillId="9" borderId="1" xfId="1" applyNumberFormat="1" applyFont="1" applyFill="1" applyBorder="1" applyAlignment="1" applyProtection="1">
      <alignment horizontal="center" vertical="center" wrapText="1"/>
    </xf>
    <xf numFmtId="165" fontId="18" fillId="0" borderId="0" xfId="1" applyNumberFormat="1" applyProtection="1">
      <protection locked="0"/>
    </xf>
    <xf numFmtId="14" fontId="0" fillId="0" borderId="2" xfId="0" applyNumberFormat="1" applyBorder="1" applyAlignment="1">
      <alignment horizontal="center" vertical="center"/>
    </xf>
    <xf numFmtId="1" fontId="3" fillId="21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3" fontId="5" fillId="9" borderId="1" xfId="0" applyNumberFormat="1" applyFont="1" applyFill="1" applyBorder="1" applyAlignment="1" applyProtection="1">
      <alignment horizontal="center" vertical="center" textRotation="90" wrapText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/>
      <protection locked="0"/>
    </xf>
    <xf numFmtId="9" fontId="9" fillId="9" borderId="1" xfId="0" applyNumberFormat="1" applyFont="1" applyFill="1" applyBorder="1" applyAlignment="1" applyProtection="1">
      <alignment horizontal="center" vertical="center"/>
      <protection locked="0"/>
    </xf>
    <xf numFmtId="3" fontId="7" fillId="9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 applyProtection="1">
      <alignment horizontal="left" vertical="center" wrapText="1"/>
    </xf>
    <xf numFmtId="0" fontId="9" fillId="9" borderId="1" xfId="0" applyFont="1" applyFill="1" applyBorder="1" applyAlignment="1" applyProtection="1">
      <alignment horizontal="center" vertical="center" wrapText="1"/>
    </xf>
    <xf numFmtId="1" fontId="9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10" fillId="9" borderId="1" xfId="1" applyNumberFormat="1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/>
      <protection locked="0"/>
    </xf>
    <xf numFmtId="4" fontId="9" fillId="9" borderId="1" xfId="0" applyNumberFormat="1" applyFont="1" applyFill="1" applyBorder="1" applyAlignment="1" applyProtection="1">
      <alignment horizontal="center" vertical="center" wrapText="1"/>
    </xf>
    <xf numFmtId="165" fontId="9" fillId="9" borderId="1" xfId="0" applyNumberFormat="1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textRotation="90"/>
    </xf>
    <xf numFmtId="0" fontId="8" fillId="9" borderId="1" xfId="0" applyFont="1" applyFill="1" applyBorder="1" applyAlignment="1" applyProtection="1">
      <alignment horizontal="center" vertical="center" wrapText="1"/>
    </xf>
    <xf numFmtId="1" fontId="5" fillId="9" borderId="1" xfId="1" applyNumberFormat="1" applyFont="1" applyFill="1" applyBorder="1" applyAlignment="1" applyProtection="1">
      <alignment horizontal="center" vertical="center" wrapText="1"/>
    </xf>
    <xf numFmtId="0" fontId="8" fillId="10" borderId="1" xfId="0" applyFont="1" applyFill="1" applyBorder="1" applyAlignment="1" applyProtection="1">
      <alignment horizontal="center" vertical="center" wrapText="1"/>
    </xf>
    <xf numFmtId="0" fontId="9" fillId="10" borderId="1" xfId="0" applyFont="1" applyFill="1" applyBorder="1" applyAlignment="1" applyProtection="1">
      <alignment horizontal="center" vertical="center" wrapText="1"/>
    </xf>
    <xf numFmtId="4" fontId="9" fillId="10" borderId="1" xfId="0" applyNumberFormat="1" applyFont="1" applyFill="1" applyBorder="1" applyAlignment="1" applyProtection="1">
      <alignment horizontal="center" vertical="center" wrapText="1"/>
    </xf>
    <xf numFmtId="165" fontId="10" fillId="10" borderId="1" xfId="0" applyNumberFormat="1" applyFont="1" applyFill="1" applyBorder="1" applyAlignment="1" applyProtection="1">
      <alignment horizontal="center" vertical="center" wrapText="1"/>
    </xf>
    <xf numFmtId="0" fontId="12" fillId="10" borderId="1" xfId="0" applyFont="1" applyFill="1" applyBorder="1" applyAlignment="1" applyProtection="1">
      <alignment horizontal="center" vertical="center" wrapText="1"/>
    </xf>
    <xf numFmtId="1" fontId="9" fillId="10" borderId="1" xfId="0" applyNumberFormat="1" applyFont="1" applyFill="1" applyBorder="1" applyAlignment="1" applyProtection="1">
      <alignment horizontal="center" vertical="center" wrapText="1"/>
    </xf>
    <xf numFmtId="9" fontId="9" fillId="10" borderId="1" xfId="1" applyFont="1" applyFill="1" applyBorder="1" applyAlignment="1" applyProtection="1">
      <alignment horizontal="center" vertical="center" wrapText="1"/>
    </xf>
    <xf numFmtId="9" fontId="10" fillId="9" borderId="1" xfId="1" applyFont="1" applyFill="1" applyBorder="1" applyAlignment="1" applyProtection="1">
      <alignment horizontal="center" vertical="center" wrapText="1"/>
    </xf>
    <xf numFmtId="1" fontId="3" fillId="8" borderId="1" xfId="1" applyNumberFormat="1" applyFont="1" applyFill="1" applyBorder="1" applyAlignment="1" applyProtection="1">
      <alignment horizontal="center" vertical="center" wrapText="1"/>
    </xf>
    <xf numFmtId="9" fontId="5" fillId="9" borderId="3" xfId="1" applyFont="1" applyFill="1" applyBorder="1" applyAlignment="1" applyProtection="1">
      <alignment horizontal="center" vertical="center" wrapText="1"/>
    </xf>
    <xf numFmtId="9" fontId="5" fillId="9" borderId="4" xfId="1" applyFont="1" applyFill="1" applyBorder="1" applyAlignment="1" applyProtection="1">
      <alignment horizontal="center" vertical="center" wrapText="1"/>
    </xf>
    <xf numFmtId="9" fontId="5" fillId="9" borderId="5" xfId="1" applyFont="1" applyFill="1" applyBorder="1" applyAlignment="1" applyProtection="1">
      <alignment horizontal="center" vertical="center" wrapText="1"/>
    </xf>
    <xf numFmtId="0" fontId="8" fillId="9" borderId="6" xfId="0" applyFont="1" applyFill="1" applyBorder="1" applyAlignment="1" applyProtection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</xf>
    <xf numFmtId="0" fontId="8" fillId="9" borderId="8" xfId="0" applyFont="1" applyFill="1" applyBorder="1" applyAlignment="1" applyProtection="1">
      <alignment horizontal="left" vertical="center" wrapText="1"/>
    </xf>
    <xf numFmtId="0" fontId="9" fillId="9" borderId="6" xfId="0" applyFont="1" applyFill="1" applyBorder="1" applyAlignment="1" applyProtection="1">
      <alignment horizontal="center" vertical="center" wrapText="1"/>
    </xf>
    <xf numFmtId="0" fontId="9" fillId="9" borderId="7" xfId="0" applyFont="1" applyFill="1" applyBorder="1" applyAlignment="1" applyProtection="1">
      <alignment horizontal="center" vertical="center" wrapText="1"/>
    </xf>
    <xf numFmtId="0" fontId="9" fillId="9" borderId="8" xfId="0" applyFont="1" applyFill="1" applyBorder="1" applyAlignment="1" applyProtection="1">
      <alignment horizontal="center" vertical="center" wrapText="1"/>
    </xf>
    <xf numFmtId="165" fontId="9" fillId="9" borderId="6" xfId="0" applyNumberFormat="1" applyFont="1" applyFill="1" applyBorder="1" applyAlignment="1" applyProtection="1">
      <alignment horizontal="center" vertical="center" wrapText="1"/>
    </xf>
    <xf numFmtId="165" fontId="9" fillId="9" borderId="7" xfId="0" applyNumberFormat="1" applyFont="1" applyFill="1" applyBorder="1" applyAlignment="1" applyProtection="1">
      <alignment horizontal="center" vertical="center" wrapText="1"/>
    </xf>
    <xf numFmtId="165" fontId="9" fillId="9" borderId="8" xfId="0" applyNumberFormat="1" applyFont="1" applyFill="1" applyBorder="1" applyAlignment="1" applyProtection="1">
      <alignment horizontal="center" vertical="center" wrapText="1"/>
    </xf>
    <xf numFmtId="9" fontId="10" fillId="9" borderId="3" xfId="1" applyFont="1" applyFill="1" applyBorder="1" applyAlignment="1" applyProtection="1">
      <alignment horizontal="center" vertical="center" wrapText="1"/>
    </xf>
    <xf numFmtId="9" fontId="10" fillId="9" borderId="5" xfId="1" applyFont="1" applyFill="1" applyBorder="1" applyAlignment="1" applyProtection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39">
    <dxf>
      <numFmt numFmtId="14" formatCode="0.00%"/>
      <fill>
        <patternFill>
          <bgColor rgb="FFFFFF00"/>
        </patternFill>
      </fill>
    </dxf>
    <dxf>
      <numFmt numFmtId="14" formatCode="0.00%"/>
      <fill>
        <patternFill>
          <bgColor rgb="FF00B050"/>
        </patternFill>
      </fill>
    </dxf>
    <dxf>
      <numFmt numFmtId="14" formatCode="0.00%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  <dxf>
      <font>
        <color rgb="FF000000"/>
        <name val="Calibri"/>
        <family val="2"/>
        <charset val="1"/>
      </font>
      <fill>
        <patternFill>
          <bgColor rgb="FFFF0000"/>
        </patternFill>
      </fill>
    </dxf>
    <dxf>
      <font>
        <color rgb="FF000000"/>
        <name val="Calibri"/>
        <family val="2"/>
        <charset val="1"/>
      </font>
      <fill>
        <patternFill>
          <bgColor rgb="FFFFFF00"/>
        </patternFill>
      </fill>
    </dxf>
    <dxf>
      <font>
        <color rgb="FF000000"/>
        <name val="Calibri"/>
        <family val="2"/>
        <charset val="1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9933"/>
      <rgbColor rgb="FFC0C0C0"/>
      <rgbColor rgb="FF808080"/>
      <rgbColor rgb="FFA6A6A6"/>
      <rgbColor rgb="FF993366"/>
      <rgbColor rgb="FFF8CEFE"/>
      <rgbColor rgb="FFDEEBF7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FBFB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00B050"/>
      <rgbColor rgb="FF0D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1078620</xdr:colOff>
      <xdr:row>0</xdr:row>
      <xdr:rowOff>7560</xdr:rowOff>
    </xdr:from>
    <xdr:to>
      <xdr:col>2</xdr:col>
      <xdr:colOff>1573838</xdr:colOff>
      <xdr:row>3</xdr:row>
      <xdr:rowOff>23400</xdr:rowOff>
    </xdr:to>
    <xdr:pic>
      <xdr:nvPicPr>
        <xdr:cNvPr id="2" name="Picture 1127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92800" y="7560"/>
          <a:ext cx="534960" cy="541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592200</xdr:colOff>
      <xdr:row>0</xdr:row>
      <xdr:rowOff>0</xdr:rowOff>
    </xdr:from>
    <xdr:to>
      <xdr:col>6</xdr:col>
      <xdr:colOff>887053</xdr:colOff>
      <xdr:row>26</xdr:row>
      <xdr:rowOff>59040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68280" y="0"/>
          <a:ext cx="4507560" cy="76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2</xdr:col>
      <xdr:colOff>592200</xdr:colOff>
      <xdr:row>0</xdr:row>
      <xdr:rowOff>0</xdr:rowOff>
    </xdr:from>
    <xdr:to>
      <xdr:col>6</xdr:col>
      <xdr:colOff>887053</xdr:colOff>
      <xdr:row>26</xdr:row>
      <xdr:rowOff>59040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68280" y="0"/>
          <a:ext cx="4507560" cy="76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216000</xdr:colOff>
      <xdr:row>0</xdr:row>
      <xdr:rowOff>0</xdr:rowOff>
    </xdr:from>
    <xdr:to>
      <xdr:col>9</xdr:col>
      <xdr:colOff>347294</xdr:colOff>
      <xdr:row>26</xdr:row>
      <xdr:rowOff>73440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16000" y="0"/>
          <a:ext cx="7491600" cy="7617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216000</xdr:colOff>
      <xdr:row>0</xdr:row>
      <xdr:rowOff>0</xdr:rowOff>
    </xdr:from>
    <xdr:to>
      <xdr:col>9</xdr:col>
      <xdr:colOff>347294</xdr:colOff>
      <xdr:row>26</xdr:row>
      <xdr:rowOff>73440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16000" y="0"/>
          <a:ext cx="7491600" cy="7617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419100</xdr:colOff>
      <xdr:row>26</xdr:row>
      <xdr:rowOff>76200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419100</xdr:colOff>
      <xdr:row>26</xdr:row>
      <xdr:rowOff>76200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68"/>
  <sheetViews>
    <sheetView tabSelected="1" zoomScaleNormal="100" zoomScaleSheetLayoutView="70" workbookViewId="0">
      <pane xSplit="10" ySplit="7" topLeftCell="AN8" activePane="bottomRight" state="frozen"/>
      <selection pane="topRight" activeCell="W1" sqref="W1"/>
      <selection pane="bottomLeft" activeCell="A38" sqref="A38"/>
      <selection pane="bottomRight" activeCell="AP14" sqref="AP14"/>
    </sheetView>
  </sheetViews>
  <sheetFormatPr baseColWidth="10" defaultColWidth="8.81640625" defaultRowHeight="14.5" x14ac:dyDescent="0.35"/>
  <cols>
    <col min="1" max="1" width="6.7265625" style="1" customWidth="1"/>
    <col min="2" max="2" width="3.54296875" style="1"/>
    <col min="3" max="3" width="29" style="1" customWidth="1"/>
    <col min="4" max="4" width="19.453125" style="1" customWidth="1"/>
    <col min="5" max="5" width="0" style="1" hidden="1"/>
    <col min="6" max="6" width="10.81640625" style="1" customWidth="1"/>
    <col min="7" max="7" width="13.7265625" style="1" customWidth="1"/>
    <col min="8" max="8" width="8.453125" style="1" customWidth="1"/>
    <col min="9" max="9" width="12.7265625" style="1" customWidth="1"/>
    <col min="10" max="10" width="9.7265625" style="1" customWidth="1"/>
    <col min="11" max="33" width="10.7265625" style="1" customWidth="1"/>
    <col min="34" max="34" width="13.1796875" style="1" customWidth="1"/>
    <col min="35" max="35" width="10.7265625" style="1" customWidth="1"/>
    <col min="36" max="36" width="12" style="1" customWidth="1"/>
    <col min="37" max="39" width="10.7265625" style="1" customWidth="1"/>
    <col min="40" max="40" width="13.7265625" style="1" customWidth="1"/>
    <col min="41" max="46" width="10.7265625" style="1" customWidth="1"/>
    <col min="47" max="48" width="6.1796875" style="1"/>
    <col min="49" max="49" width="8.54296875" style="1"/>
    <col min="50" max="1025" width="6.1796875" style="1"/>
  </cols>
  <sheetData>
    <row r="1" spans="1:49" ht="13.9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idden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27.65" customHeight="1" x14ac:dyDescent="0.35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4"/>
      <c r="AW3" s="5"/>
    </row>
    <row r="4" spans="1:49" ht="27.65" customHeight="1" x14ac:dyDescent="0.35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4"/>
      <c r="AW4" s="6"/>
    </row>
    <row r="5" spans="1:49" ht="14.5" customHeight="1" x14ac:dyDescent="0.35">
      <c r="A5" s="103" t="s">
        <v>1</v>
      </c>
      <c r="B5" s="103"/>
      <c r="C5" s="103"/>
      <c r="D5" s="103"/>
      <c r="E5" s="7"/>
      <c r="F5" s="7"/>
      <c r="G5" s="7"/>
      <c r="H5" s="103" t="s">
        <v>2</v>
      </c>
      <c r="I5" s="103"/>
      <c r="J5" s="103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4" t="s">
        <v>3</v>
      </c>
      <c r="AV5" s="104"/>
      <c r="AW5" s="104"/>
    </row>
    <row r="6" spans="1:49" x14ac:dyDescent="0.35">
      <c r="A6" s="103"/>
      <c r="B6" s="103"/>
      <c r="C6" s="103"/>
      <c r="D6" s="103"/>
      <c r="E6" s="10"/>
      <c r="F6" s="10"/>
      <c r="G6" s="10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04"/>
      <c r="AV6" s="104"/>
      <c r="AW6" s="104"/>
    </row>
    <row r="7" spans="1:49" ht="31.15" customHeight="1" x14ac:dyDescent="0.35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4" t="s">
        <v>11</v>
      </c>
      <c r="I7" s="15" t="s">
        <v>12</v>
      </c>
      <c r="J7" s="16" t="s">
        <v>13</v>
      </c>
      <c r="K7" s="17">
        <v>43101</v>
      </c>
      <c r="L7" s="17">
        <v>43132</v>
      </c>
      <c r="M7" s="17">
        <v>43160</v>
      </c>
      <c r="N7" s="17">
        <v>43191</v>
      </c>
      <c r="O7" s="17">
        <v>43221</v>
      </c>
      <c r="P7" s="17">
        <v>43252</v>
      </c>
      <c r="Q7" s="17">
        <v>43282</v>
      </c>
      <c r="R7" s="17">
        <v>43313</v>
      </c>
      <c r="S7" s="17">
        <v>43344</v>
      </c>
      <c r="T7" s="17">
        <v>43374</v>
      </c>
      <c r="U7" s="17">
        <v>43405</v>
      </c>
      <c r="V7" s="17">
        <v>43435</v>
      </c>
      <c r="W7" s="17">
        <v>43466</v>
      </c>
      <c r="X7" s="17">
        <v>43497</v>
      </c>
      <c r="Y7" s="17">
        <v>43525</v>
      </c>
      <c r="Z7" s="17">
        <v>43556</v>
      </c>
      <c r="AA7" s="17">
        <v>43586</v>
      </c>
      <c r="AB7" s="17">
        <v>43617</v>
      </c>
      <c r="AC7" s="17">
        <v>43647</v>
      </c>
      <c r="AD7" s="17">
        <v>43678</v>
      </c>
      <c r="AE7" s="17">
        <v>43709</v>
      </c>
      <c r="AF7" s="17">
        <v>43739</v>
      </c>
      <c r="AG7" s="17">
        <v>43770</v>
      </c>
      <c r="AH7" s="17">
        <v>44166</v>
      </c>
      <c r="AI7" s="17">
        <v>43831</v>
      </c>
      <c r="AJ7" s="17">
        <v>43862</v>
      </c>
      <c r="AK7" s="17">
        <v>43891</v>
      </c>
      <c r="AL7" s="17">
        <v>43922</v>
      </c>
      <c r="AM7" s="17">
        <v>43952</v>
      </c>
      <c r="AN7" s="17">
        <v>43983</v>
      </c>
      <c r="AO7" s="17">
        <v>44013</v>
      </c>
      <c r="AP7" s="17">
        <v>44044</v>
      </c>
      <c r="AQ7" s="17">
        <v>44075</v>
      </c>
      <c r="AR7" s="17">
        <v>44105</v>
      </c>
      <c r="AS7" s="17">
        <v>44136</v>
      </c>
      <c r="AT7" s="17">
        <v>44166</v>
      </c>
      <c r="AU7" s="104"/>
      <c r="AV7" s="104"/>
      <c r="AW7" s="104"/>
    </row>
    <row r="8" spans="1:49" ht="31.15" customHeight="1" x14ac:dyDescent="0.35">
      <c r="A8" s="105" t="s">
        <v>14</v>
      </c>
      <c r="B8" s="18">
        <v>1</v>
      </c>
      <c r="C8" s="19" t="s">
        <v>15</v>
      </c>
      <c r="D8" s="20" t="s">
        <v>16</v>
      </c>
      <c r="E8" s="20" t="s">
        <v>17</v>
      </c>
      <c r="F8" s="21" t="s">
        <v>18</v>
      </c>
      <c r="G8" s="22" t="s">
        <v>19</v>
      </c>
      <c r="H8" s="23" t="s">
        <v>20</v>
      </c>
      <c r="I8" s="24" t="s">
        <v>21</v>
      </c>
      <c r="J8" s="25" t="s">
        <v>22</v>
      </c>
      <c r="K8" s="26">
        <v>99</v>
      </c>
      <c r="L8" s="26">
        <v>125</v>
      </c>
      <c r="M8" s="26">
        <v>104</v>
      </c>
      <c r="N8" s="26">
        <v>171</v>
      </c>
      <c r="O8" s="26">
        <v>133</v>
      </c>
      <c r="P8" s="26">
        <v>120</v>
      </c>
      <c r="Q8" s="26">
        <v>112</v>
      </c>
      <c r="R8" s="27">
        <v>140</v>
      </c>
      <c r="S8" s="26">
        <v>120</v>
      </c>
      <c r="T8" s="26">
        <v>118</v>
      </c>
      <c r="U8" s="26">
        <v>159</v>
      </c>
      <c r="V8" s="26">
        <v>113</v>
      </c>
      <c r="W8" s="26">
        <v>136</v>
      </c>
      <c r="X8" s="26">
        <v>133</v>
      </c>
      <c r="Y8" s="26">
        <v>137</v>
      </c>
      <c r="Z8" s="26">
        <v>138</v>
      </c>
      <c r="AA8" s="26">
        <v>158</v>
      </c>
      <c r="AB8" s="26">
        <v>168</v>
      </c>
      <c r="AC8" s="26">
        <v>140</v>
      </c>
      <c r="AD8" s="26">
        <v>129</v>
      </c>
      <c r="AE8" s="26">
        <v>139</v>
      </c>
      <c r="AF8" s="26">
        <v>189</v>
      </c>
      <c r="AG8" s="26">
        <v>142</v>
      </c>
      <c r="AH8" s="26">
        <v>89</v>
      </c>
      <c r="AI8" s="26">
        <v>164</v>
      </c>
      <c r="AJ8" s="26">
        <v>136</v>
      </c>
      <c r="AK8" s="26">
        <v>126</v>
      </c>
      <c r="AL8" s="26">
        <v>106</v>
      </c>
      <c r="AM8" s="26">
        <v>125</v>
      </c>
      <c r="AN8" s="26">
        <v>183</v>
      </c>
      <c r="AO8" s="26">
        <v>132</v>
      </c>
      <c r="AP8" s="26"/>
      <c r="AQ8" s="26"/>
      <c r="AR8" s="26"/>
      <c r="AS8" s="26"/>
      <c r="AT8" s="26"/>
      <c r="AU8" s="106"/>
      <c r="AV8" s="106"/>
      <c r="AW8" s="106"/>
    </row>
    <row r="9" spans="1:49" ht="31.15" customHeight="1" x14ac:dyDescent="0.35">
      <c r="A9" s="105"/>
      <c r="B9" s="18">
        <v>2</v>
      </c>
      <c r="C9" s="19" t="s">
        <v>23</v>
      </c>
      <c r="D9" s="20" t="s">
        <v>24</v>
      </c>
      <c r="E9" s="20" t="s">
        <v>17</v>
      </c>
      <c r="F9" s="21" t="s">
        <v>18</v>
      </c>
      <c r="G9" s="22" t="s">
        <v>19</v>
      </c>
      <c r="H9" s="23" t="s">
        <v>25</v>
      </c>
      <c r="I9" s="24" t="s">
        <v>26</v>
      </c>
      <c r="J9" s="25" t="s">
        <v>27</v>
      </c>
      <c r="K9" s="28">
        <v>141</v>
      </c>
      <c r="L9" s="28">
        <v>95</v>
      </c>
      <c r="M9" s="28">
        <v>163</v>
      </c>
      <c r="N9" s="28">
        <v>120</v>
      </c>
      <c r="O9" s="28">
        <v>138</v>
      </c>
      <c r="P9" s="28">
        <v>124</v>
      </c>
      <c r="Q9" s="28">
        <v>136</v>
      </c>
      <c r="R9" s="28">
        <v>138</v>
      </c>
      <c r="S9" s="28">
        <v>150</v>
      </c>
      <c r="T9" s="28">
        <v>138</v>
      </c>
      <c r="U9" s="28">
        <v>143</v>
      </c>
      <c r="V9" s="28">
        <v>97</v>
      </c>
      <c r="W9" s="28">
        <v>137</v>
      </c>
      <c r="X9" s="28">
        <v>158</v>
      </c>
      <c r="Y9" s="28">
        <v>136</v>
      </c>
      <c r="Z9" s="28">
        <v>111</v>
      </c>
      <c r="AA9" s="28">
        <v>145</v>
      </c>
      <c r="AB9" s="28">
        <v>157</v>
      </c>
      <c r="AC9" s="28">
        <v>175</v>
      </c>
      <c r="AD9" s="28">
        <v>144</v>
      </c>
      <c r="AE9" s="28">
        <v>154</v>
      </c>
      <c r="AF9" s="28">
        <v>157</v>
      </c>
      <c r="AG9" s="28">
        <v>168</v>
      </c>
      <c r="AH9" s="28">
        <v>116</v>
      </c>
      <c r="AI9" s="28">
        <v>186</v>
      </c>
      <c r="AJ9" s="28">
        <v>171</v>
      </c>
      <c r="AK9" s="28">
        <v>88</v>
      </c>
      <c r="AL9" s="28">
        <v>112</v>
      </c>
      <c r="AM9" s="28">
        <v>108</v>
      </c>
      <c r="AN9" s="28">
        <v>105</v>
      </c>
      <c r="AO9" s="28">
        <v>118</v>
      </c>
      <c r="AP9" s="28"/>
      <c r="AQ9" s="28"/>
      <c r="AR9" s="28"/>
      <c r="AS9" s="28"/>
      <c r="AT9" s="28"/>
      <c r="AU9" s="106"/>
      <c r="AV9" s="106"/>
      <c r="AW9" s="106"/>
    </row>
    <row r="10" spans="1:49" ht="31.15" customHeight="1" x14ac:dyDescent="0.35">
      <c r="A10" s="105"/>
      <c r="B10" s="18">
        <v>3</v>
      </c>
      <c r="C10" s="19" t="s">
        <v>28</v>
      </c>
      <c r="D10" s="20" t="s">
        <v>29</v>
      </c>
      <c r="E10" s="20" t="s">
        <v>17</v>
      </c>
      <c r="F10" s="21" t="s">
        <v>18</v>
      </c>
      <c r="G10" s="22" t="s">
        <v>19</v>
      </c>
      <c r="H10" s="23" t="s">
        <v>30</v>
      </c>
      <c r="I10" s="24" t="s">
        <v>31</v>
      </c>
      <c r="J10" s="25" t="s">
        <v>32</v>
      </c>
      <c r="K10" s="28">
        <v>294</v>
      </c>
      <c r="L10" s="28">
        <v>330</v>
      </c>
      <c r="M10" s="28">
        <v>280</v>
      </c>
      <c r="N10" s="28">
        <v>339</v>
      </c>
      <c r="O10" s="28">
        <v>353</v>
      </c>
      <c r="P10" s="28">
        <v>357</v>
      </c>
      <c r="Q10" s="28">
        <v>349</v>
      </c>
      <c r="R10" s="28">
        <v>360</v>
      </c>
      <c r="S10" s="28">
        <v>346</v>
      </c>
      <c r="T10" s="28">
        <v>334</v>
      </c>
      <c r="U10" s="28">
        <v>359</v>
      </c>
      <c r="V10" s="28">
        <v>388</v>
      </c>
      <c r="W10" s="28">
        <v>394</v>
      </c>
      <c r="X10" s="28">
        <v>376</v>
      </c>
      <c r="Y10" s="28">
        <v>382</v>
      </c>
      <c r="Z10" s="28">
        <v>414</v>
      </c>
      <c r="AA10" s="28">
        <v>436</v>
      </c>
      <c r="AB10" s="28">
        <v>456</v>
      </c>
      <c r="AC10" s="28">
        <v>432</v>
      </c>
      <c r="AD10" s="28">
        <v>425</v>
      </c>
      <c r="AE10" s="28">
        <v>422</v>
      </c>
      <c r="AF10" s="28">
        <v>464</v>
      </c>
      <c r="AG10" s="28">
        <v>455</v>
      </c>
      <c r="AH10" s="28">
        <v>431</v>
      </c>
      <c r="AI10" s="28">
        <v>414</v>
      </c>
      <c r="AJ10" s="28">
        <v>393</v>
      </c>
      <c r="AK10" s="28">
        <v>436</v>
      </c>
      <c r="AL10" s="28">
        <v>440</v>
      </c>
      <c r="AM10" s="28">
        <v>461</v>
      </c>
      <c r="AN10" s="28">
        <v>536</v>
      </c>
      <c r="AO10" s="28">
        <v>559</v>
      </c>
      <c r="AP10" s="28"/>
      <c r="AQ10" s="28"/>
      <c r="AR10" s="28"/>
      <c r="AS10" s="28"/>
      <c r="AT10" s="28"/>
      <c r="AU10" s="107"/>
      <c r="AV10" s="107"/>
      <c r="AW10" s="107"/>
    </row>
    <row r="11" spans="1:49" ht="31.15" customHeight="1" x14ac:dyDescent="0.35">
      <c r="A11" s="105"/>
      <c r="B11" s="18">
        <v>4</v>
      </c>
      <c r="C11" s="19" t="s">
        <v>33</v>
      </c>
      <c r="D11" s="20" t="s">
        <v>34</v>
      </c>
      <c r="E11" s="20" t="s">
        <v>17</v>
      </c>
      <c r="F11" s="21" t="s">
        <v>18</v>
      </c>
      <c r="G11" s="22" t="s">
        <v>35</v>
      </c>
      <c r="H11" s="30" t="s">
        <v>36</v>
      </c>
      <c r="I11" s="31" t="s">
        <v>37</v>
      </c>
      <c r="J11" s="32" t="s">
        <v>38</v>
      </c>
      <c r="K11" s="33">
        <f t="shared" ref="K11:AT11" si="0">K9/K8</f>
        <v>1.4242424242424243</v>
      </c>
      <c r="L11" s="33">
        <f t="shared" si="0"/>
        <v>0.76</v>
      </c>
      <c r="M11" s="33">
        <f t="shared" si="0"/>
        <v>1.5673076923076923</v>
      </c>
      <c r="N11" s="33">
        <f t="shared" si="0"/>
        <v>0.70175438596491224</v>
      </c>
      <c r="O11" s="33">
        <f t="shared" si="0"/>
        <v>1.0375939849624061</v>
      </c>
      <c r="P11" s="33">
        <f t="shared" si="0"/>
        <v>1.0333333333333334</v>
      </c>
      <c r="Q11" s="33">
        <f t="shared" si="0"/>
        <v>1.2142857142857142</v>
      </c>
      <c r="R11" s="33">
        <f t="shared" si="0"/>
        <v>0.98571428571428577</v>
      </c>
      <c r="S11" s="33">
        <f t="shared" si="0"/>
        <v>1.25</v>
      </c>
      <c r="T11" s="33">
        <f t="shared" si="0"/>
        <v>1.1694915254237288</v>
      </c>
      <c r="U11" s="33">
        <f t="shared" si="0"/>
        <v>0.89937106918238996</v>
      </c>
      <c r="V11" s="33">
        <f t="shared" si="0"/>
        <v>0.8584070796460177</v>
      </c>
      <c r="W11" s="33">
        <f t="shared" si="0"/>
        <v>1.0073529411764706</v>
      </c>
      <c r="X11" s="33">
        <f t="shared" si="0"/>
        <v>1.1879699248120301</v>
      </c>
      <c r="Y11" s="33">
        <f t="shared" si="0"/>
        <v>0.99270072992700731</v>
      </c>
      <c r="Z11" s="33">
        <f t="shared" si="0"/>
        <v>0.80434782608695654</v>
      </c>
      <c r="AA11" s="33">
        <f t="shared" si="0"/>
        <v>0.91772151898734178</v>
      </c>
      <c r="AB11" s="33">
        <f t="shared" si="0"/>
        <v>0.93452380952380953</v>
      </c>
      <c r="AC11" s="33">
        <f t="shared" si="0"/>
        <v>1.25</v>
      </c>
      <c r="AD11" s="33">
        <f t="shared" si="0"/>
        <v>1.1162790697674418</v>
      </c>
      <c r="AE11" s="33">
        <f t="shared" si="0"/>
        <v>1.1079136690647482</v>
      </c>
      <c r="AF11" s="33">
        <f t="shared" si="0"/>
        <v>0.8306878306878307</v>
      </c>
      <c r="AG11" s="33">
        <f t="shared" si="0"/>
        <v>1.1830985915492958</v>
      </c>
      <c r="AH11" s="33">
        <f t="shared" si="0"/>
        <v>1.303370786516854</v>
      </c>
      <c r="AI11" s="33">
        <f t="shared" si="0"/>
        <v>1.1341463414634145</v>
      </c>
      <c r="AJ11" s="33">
        <f t="shared" si="0"/>
        <v>1.2573529411764706</v>
      </c>
      <c r="AK11" s="33">
        <f t="shared" si="0"/>
        <v>0.69841269841269837</v>
      </c>
      <c r="AL11" s="33">
        <f t="shared" si="0"/>
        <v>1.0566037735849056</v>
      </c>
      <c r="AM11" s="33">
        <f t="shared" si="0"/>
        <v>0.86399999999999999</v>
      </c>
      <c r="AN11" s="33">
        <f t="shared" si="0"/>
        <v>0.57377049180327866</v>
      </c>
      <c r="AO11" s="33">
        <f t="shared" si="0"/>
        <v>0.89393939393939392</v>
      </c>
      <c r="AP11" s="33" t="e">
        <f t="shared" si="0"/>
        <v>#DIV/0!</v>
      </c>
      <c r="AQ11" s="33" t="e">
        <f t="shared" si="0"/>
        <v>#DIV/0!</v>
      </c>
      <c r="AR11" s="33" t="e">
        <f t="shared" si="0"/>
        <v>#DIV/0!</v>
      </c>
      <c r="AS11" s="33" t="e">
        <f t="shared" si="0"/>
        <v>#DIV/0!</v>
      </c>
      <c r="AT11" s="33" t="e">
        <f t="shared" si="0"/>
        <v>#DIV/0!</v>
      </c>
      <c r="AU11" s="108"/>
      <c r="AV11" s="108"/>
      <c r="AW11" s="108"/>
    </row>
    <row r="12" spans="1:49" ht="31.15" customHeight="1" x14ac:dyDescent="0.35">
      <c r="A12" s="105" t="s">
        <v>39</v>
      </c>
      <c r="B12" s="109">
        <v>5</v>
      </c>
      <c r="C12" s="110" t="s">
        <v>40</v>
      </c>
      <c r="D12" s="111" t="s">
        <v>41</v>
      </c>
      <c r="E12" s="20" t="s">
        <v>17</v>
      </c>
      <c r="F12" s="21" t="s">
        <v>18</v>
      </c>
      <c r="G12" s="22" t="s">
        <v>42</v>
      </c>
      <c r="H12" s="34" t="s">
        <v>43</v>
      </c>
      <c r="I12" s="24" t="s">
        <v>44</v>
      </c>
      <c r="J12" s="35" t="s">
        <v>45</v>
      </c>
      <c r="K12" s="36">
        <f t="shared" ref="K12:AT12" si="1">K14-K13</f>
        <v>21</v>
      </c>
      <c r="L12" s="36">
        <f t="shared" si="1"/>
        <v>21</v>
      </c>
      <c r="M12" s="36">
        <f t="shared" si="1"/>
        <v>15</v>
      </c>
      <c r="N12" s="36">
        <f t="shared" si="1"/>
        <v>32</v>
      </c>
      <c r="O12" s="36">
        <f t="shared" si="1"/>
        <v>29</v>
      </c>
      <c r="P12" s="36">
        <f t="shared" si="1"/>
        <v>32</v>
      </c>
      <c r="Q12" s="36">
        <f t="shared" si="1"/>
        <v>38</v>
      </c>
      <c r="R12" s="36">
        <f t="shared" si="1"/>
        <v>44</v>
      </c>
      <c r="S12" s="36">
        <f t="shared" si="1"/>
        <v>79</v>
      </c>
      <c r="T12" s="36">
        <f t="shared" si="1"/>
        <v>48</v>
      </c>
      <c r="U12" s="36">
        <f t="shared" si="1"/>
        <v>47</v>
      </c>
      <c r="V12" s="36">
        <f t="shared" si="1"/>
        <v>27</v>
      </c>
      <c r="W12" s="36">
        <f t="shared" si="1"/>
        <v>44</v>
      </c>
      <c r="X12" s="36">
        <f t="shared" si="1"/>
        <v>34</v>
      </c>
      <c r="Y12" s="36">
        <f t="shared" si="1"/>
        <v>29</v>
      </c>
      <c r="Z12" s="36">
        <f t="shared" si="1"/>
        <v>29</v>
      </c>
      <c r="AA12" s="36">
        <f t="shared" si="1"/>
        <v>23</v>
      </c>
      <c r="AB12" s="36">
        <f t="shared" si="1"/>
        <v>25</v>
      </c>
      <c r="AC12" s="36">
        <f t="shared" si="1"/>
        <v>24</v>
      </c>
      <c r="AD12" s="36">
        <f t="shared" si="1"/>
        <v>25</v>
      </c>
      <c r="AE12" s="36">
        <f t="shared" si="1"/>
        <v>28</v>
      </c>
      <c r="AF12" s="36">
        <f t="shared" si="1"/>
        <v>26</v>
      </c>
      <c r="AG12" s="36">
        <f t="shared" si="1"/>
        <v>14</v>
      </c>
      <c r="AH12" s="36">
        <f t="shared" si="1"/>
        <v>22</v>
      </c>
      <c r="AI12" s="36">
        <f t="shared" si="1"/>
        <v>22</v>
      </c>
      <c r="AJ12" s="36">
        <f t="shared" si="1"/>
        <v>27</v>
      </c>
      <c r="AK12" s="36">
        <f t="shared" si="1"/>
        <v>17</v>
      </c>
      <c r="AL12" s="36">
        <f t="shared" si="1"/>
        <v>0</v>
      </c>
      <c r="AM12" s="36">
        <f t="shared" si="1"/>
        <v>20</v>
      </c>
      <c r="AN12" s="36">
        <f t="shared" si="1"/>
        <v>22</v>
      </c>
      <c r="AO12" s="36">
        <f t="shared" si="1"/>
        <v>16</v>
      </c>
      <c r="AP12" s="36">
        <f t="shared" si="1"/>
        <v>0</v>
      </c>
      <c r="AQ12" s="36">
        <f t="shared" si="1"/>
        <v>0</v>
      </c>
      <c r="AR12" s="36">
        <f t="shared" si="1"/>
        <v>0</v>
      </c>
      <c r="AS12" s="36">
        <f t="shared" si="1"/>
        <v>0</v>
      </c>
      <c r="AT12" s="36">
        <f t="shared" si="1"/>
        <v>0</v>
      </c>
      <c r="AU12" s="112"/>
      <c r="AV12" s="112"/>
      <c r="AW12" s="112"/>
    </row>
    <row r="13" spans="1:49" ht="13.9" customHeight="1" x14ac:dyDescent="0.35">
      <c r="A13" s="105"/>
      <c r="B13" s="109"/>
      <c r="C13" s="110"/>
      <c r="D13" s="111"/>
      <c r="E13" s="20"/>
      <c r="F13" s="21"/>
      <c r="G13" s="22"/>
      <c r="H13" s="113" t="s">
        <v>46</v>
      </c>
      <c r="I13" s="113"/>
      <c r="J13" s="113"/>
      <c r="K13" s="39">
        <v>43147</v>
      </c>
      <c r="L13" s="39">
        <v>43174</v>
      </c>
      <c r="M13" s="39">
        <v>43214</v>
      </c>
      <c r="N13" s="39">
        <v>43241</v>
      </c>
      <c r="O13" s="39">
        <v>43270</v>
      </c>
      <c r="P13" s="39">
        <v>43290</v>
      </c>
      <c r="Q13" s="39">
        <v>43325</v>
      </c>
      <c r="R13" s="39">
        <v>43347</v>
      </c>
      <c r="S13" s="39">
        <v>43375</v>
      </c>
      <c r="T13" s="40">
        <v>43406</v>
      </c>
      <c r="U13" s="40">
        <v>43439</v>
      </c>
      <c r="V13" s="41">
        <v>43473</v>
      </c>
      <c r="W13" s="41">
        <v>43501</v>
      </c>
      <c r="X13" s="41">
        <v>43531</v>
      </c>
      <c r="Y13" s="41">
        <v>43558</v>
      </c>
      <c r="Z13" s="41">
        <v>43587</v>
      </c>
      <c r="AA13" s="41">
        <v>43621</v>
      </c>
      <c r="AB13" s="41">
        <v>43651</v>
      </c>
      <c r="AC13" s="41">
        <v>43683</v>
      </c>
      <c r="AD13" s="41">
        <v>43713</v>
      </c>
      <c r="AE13" s="41">
        <v>43741</v>
      </c>
      <c r="AF13" s="41">
        <v>43773</v>
      </c>
      <c r="AG13" s="41">
        <v>43804</v>
      </c>
      <c r="AH13" s="41">
        <v>43839</v>
      </c>
      <c r="AI13" s="41">
        <v>43867</v>
      </c>
      <c r="AJ13" s="41">
        <v>43894</v>
      </c>
      <c r="AK13" s="41">
        <v>43934</v>
      </c>
      <c r="AL13" s="41">
        <v>43956</v>
      </c>
      <c r="AM13" s="41">
        <v>43985</v>
      </c>
      <c r="AN13" s="41">
        <v>44021</v>
      </c>
      <c r="AO13" s="41">
        <v>44055</v>
      </c>
      <c r="AP13" s="41"/>
      <c r="AQ13" s="41"/>
      <c r="AR13" s="41"/>
      <c r="AS13" s="41"/>
      <c r="AT13" s="41"/>
      <c r="AU13" s="112"/>
      <c r="AV13" s="112"/>
      <c r="AW13" s="112"/>
    </row>
    <row r="14" spans="1:49" ht="13.9" customHeight="1" x14ac:dyDescent="0.35">
      <c r="A14" s="105"/>
      <c r="B14" s="109"/>
      <c r="C14" s="110"/>
      <c r="D14" s="111"/>
      <c r="E14" s="20"/>
      <c r="F14" s="21"/>
      <c r="G14" s="22"/>
      <c r="H14" s="113" t="s">
        <v>47</v>
      </c>
      <c r="I14" s="113"/>
      <c r="J14" s="113"/>
      <c r="K14" s="39">
        <v>43168</v>
      </c>
      <c r="L14" s="39">
        <v>43195</v>
      </c>
      <c r="M14" s="39">
        <v>43229</v>
      </c>
      <c r="N14" s="39">
        <v>43273</v>
      </c>
      <c r="O14" s="39">
        <v>43299</v>
      </c>
      <c r="P14" s="39">
        <v>43322</v>
      </c>
      <c r="Q14" s="39">
        <v>43363</v>
      </c>
      <c r="R14" s="39">
        <v>43391</v>
      </c>
      <c r="S14" s="39">
        <v>43454</v>
      </c>
      <c r="T14" s="40">
        <v>43454</v>
      </c>
      <c r="U14" s="40">
        <v>43486</v>
      </c>
      <c r="V14" s="41">
        <v>43500</v>
      </c>
      <c r="W14" s="41">
        <v>43545</v>
      </c>
      <c r="X14" s="41">
        <v>43565</v>
      </c>
      <c r="Y14" s="41">
        <v>43587</v>
      </c>
      <c r="Z14" s="41">
        <v>43616</v>
      </c>
      <c r="AA14" s="41">
        <v>43644</v>
      </c>
      <c r="AB14" s="41">
        <v>43676</v>
      </c>
      <c r="AC14" s="41">
        <v>43707</v>
      </c>
      <c r="AD14" s="41">
        <v>43738</v>
      </c>
      <c r="AE14" s="41">
        <v>43769</v>
      </c>
      <c r="AF14" s="41">
        <v>43799</v>
      </c>
      <c r="AG14" s="41">
        <v>43818</v>
      </c>
      <c r="AH14" s="41">
        <v>43861</v>
      </c>
      <c r="AI14" s="41">
        <v>43889</v>
      </c>
      <c r="AJ14" s="41">
        <v>43921</v>
      </c>
      <c r="AK14" s="41">
        <v>43951</v>
      </c>
      <c r="AL14" s="41">
        <v>43956</v>
      </c>
      <c r="AM14" s="41">
        <v>44005</v>
      </c>
      <c r="AN14" s="41">
        <v>44043</v>
      </c>
      <c r="AO14" s="41">
        <v>44071</v>
      </c>
      <c r="AP14" s="41"/>
      <c r="AQ14" s="41"/>
      <c r="AR14" s="41"/>
      <c r="AS14" s="41"/>
      <c r="AT14" s="41"/>
      <c r="AU14" s="112"/>
      <c r="AV14" s="112"/>
      <c r="AW14" s="112"/>
    </row>
    <row r="15" spans="1:49" ht="20.5" customHeight="1" x14ac:dyDescent="0.35">
      <c r="A15" s="105"/>
      <c r="B15" s="109">
        <v>6</v>
      </c>
      <c r="C15" s="110" t="s">
        <v>48</v>
      </c>
      <c r="D15" s="111" t="s">
        <v>49</v>
      </c>
      <c r="E15" s="20" t="s">
        <v>17</v>
      </c>
      <c r="F15" s="21" t="s">
        <v>18</v>
      </c>
      <c r="G15" s="22" t="s">
        <v>42</v>
      </c>
      <c r="H15" s="34" t="s">
        <v>50</v>
      </c>
      <c r="I15" s="24" t="s">
        <v>51</v>
      </c>
      <c r="J15" s="35" t="s">
        <v>52</v>
      </c>
      <c r="K15" s="36">
        <f t="shared" ref="K15:AT15" si="2">K16-K17</f>
        <v>4</v>
      </c>
      <c r="L15" s="36">
        <f t="shared" si="2"/>
        <v>15</v>
      </c>
      <c r="M15" s="36">
        <f t="shared" si="2"/>
        <v>14</v>
      </c>
      <c r="N15" s="36">
        <f t="shared" si="2"/>
        <v>0</v>
      </c>
      <c r="O15" s="36">
        <f t="shared" si="2"/>
        <v>0</v>
      </c>
      <c r="P15" s="36">
        <f t="shared" si="2"/>
        <v>4</v>
      </c>
      <c r="Q15" s="36">
        <f t="shared" si="2"/>
        <v>6</v>
      </c>
      <c r="R15" s="36">
        <f t="shared" si="2"/>
        <v>5</v>
      </c>
      <c r="S15" s="36">
        <f t="shared" si="2"/>
        <v>1</v>
      </c>
      <c r="T15" s="36">
        <f t="shared" si="2"/>
        <v>0</v>
      </c>
      <c r="U15" s="36">
        <f t="shared" si="2"/>
        <v>1</v>
      </c>
      <c r="V15" s="36">
        <f t="shared" si="2"/>
        <v>1</v>
      </c>
      <c r="W15" s="36">
        <f t="shared" si="2"/>
        <v>4</v>
      </c>
      <c r="X15" s="36">
        <f t="shared" si="2"/>
        <v>6</v>
      </c>
      <c r="Y15" s="36">
        <f t="shared" si="2"/>
        <v>6</v>
      </c>
      <c r="Z15" s="36">
        <f t="shared" si="2"/>
        <v>6</v>
      </c>
      <c r="AA15" s="36">
        <f t="shared" si="2"/>
        <v>5</v>
      </c>
      <c r="AB15" s="36">
        <f t="shared" si="2"/>
        <v>4</v>
      </c>
      <c r="AC15" s="36">
        <f t="shared" si="2"/>
        <v>6</v>
      </c>
      <c r="AD15" s="36">
        <f t="shared" si="2"/>
        <v>2</v>
      </c>
      <c r="AE15" s="36">
        <f t="shared" si="2"/>
        <v>2</v>
      </c>
      <c r="AF15" s="36">
        <f t="shared" si="2"/>
        <v>3</v>
      </c>
      <c r="AG15" s="36">
        <f t="shared" si="2"/>
        <v>3</v>
      </c>
      <c r="AH15" s="36">
        <f t="shared" si="2"/>
        <v>2</v>
      </c>
      <c r="AI15" s="36">
        <f t="shared" si="2"/>
        <v>2</v>
      </c>
      <c r="AJ15" s="36">
        <f t="shared" si="2"/>
        <v>2</v>
      </c>
      <c r="AK15" s="36">
        <f t="shared" si="2"/>
        <v>14</v>
      </c>
      <c r="AL15" s="36">
        <f t="shared" si="2"/>
        <v>5</v>
      </c>
      <c r="AM15" s="36">
        <f t="shared" si="2"/>
        <v>6</v>
      </c>
      <c r="AN15" s="36">
        <f t="shared" si="2"/>
        <v>6</v>
      </c>
      <c r="AO15" s="36">
        <f t="shared" si="2"/>
        <v>6</v>
      </c>
      <c r="AP15" s="36">
        <f t="shared" si="2"/>
        <v>0</v>
      </c>
      <c r="AQ15" s="36">
        <f t="shared" si="2"/>
        <v>0</v>
      </c>
      <c r="AR15" s="36">
        <f t="shared" si="2"/>
        <v>0</v>
      </c>
      <c r="AS15" s="36">
        <f t="shared" si="2"/>
        <v>0</v>
      </c>
      <c r="AT15" s="36">
        <f t="shared" si="2"/>
        <v>0</v>
      </c>
      <c r="AU15" s="114"/>
      <c r="AV15" s="114"/>
      <c r="AW15" s="114"/>
    </row>
    <row r="16" spans="1:49" ht="21.65" customHeight="1" x14ac:dyDescent="0.35">
      <c r="A16" s="105"/>
      <c r="B16" s="109"/>
      <c r="C16" s="110"/>
      <c r="D16" s="111"/>
      <c r="E16" s="20"/>
      <c r="F16" s="21"/>
      <c r="G16" s="22"/>
      <c r="H16" s="113" t="s">
        <v>46</v>
      </c>
      <c r="I16" s="113"/>
      <c r="J16" s="113"/>
      <c r="K16" s="39">
        <v>43147</v>
      </c>
      <c r="L16" s="39">
        <v>43174</v>
      </c>
      <c r="M16" s="39">
        <v>43214</v>
      </c>
      <c r="N16" s="39">
        <v>43241</v>
      </c>
      <c r="O16" s="39">
        <v>43270</v>
      </c>
      <c r="P16" s="39">
        <v>43290</v>
      </c>
      <c r="Q16" s="39">
        <v>43325</v>
      </c>
      <c r="R16" s="39">
        <v>43347</v>
      </c>
      <c r="S16" s="39">
        <v>43375</v>
      </c>
      <c r="T16" s="40">
        <v>43406</v>
      </c>
      <c r="U16" s="40">
        <v>43439</v>
      </c>
      <c r="V16" s="41">
        <v>43473</v>
      </c>
      <c r="W16" s="41">
        <v>43501</v>
      </c>
      <c r="X16" s="41">
        <v>43531</v>
      </c>
      <c r="Y16" s="41">
        <v>43558</v>
      </c>
      <c r="Z16" s="41">
        <v>43587</v>
      </c>
      <c r="AA16" s="41">
        <v>43621</v>
      </c>
      <c r="AB16" s="41">
        <v>43651</v>
      </c>
      <c r="AC16" s="41">
        <v>43683</v>
      </c>
      <c r="AD16" s="41">
        <v>43713</v>
      </c>
      <c r="AE16" s="41">
        <v>43741</v>
      </c>
      <c r="AF16" s="41">
        <v>43773</v>
      </c>
      <c r="AG16" s="41">
        <v>43804</v>
      </c>
      <c r="AH16" s="41">
        <v>43839</v>
      </c>
      <c r="AI16" s="41">
        <v>43867</v>
      </c>
      <c r="AJ16" s="41">
        <v>43894</v>
      </c>
      <c r="AK16" s="41">
        <v>43934</v>
      </c>
      <c r="AL16" s="41">
        <v>43956</v>
      </c>
      <c r="AM16" s="41">
        <v>43985</v>
      </c>
      <c r="AN16" s="41">
        <v>44021</v>
      </c>
      <c r="AO16" s="41">
        <v>44055</v>
      </c>
      <c r="AP16" s="41"/>
      <c r="AQ16" s="41"/>
      <c r="AR16" s="41"/>
      <c r="AS16" s="41"/>
      <c r="AT16" s="41"/>
      <c r="AU16" s="114"/>
      <c r="AV16" s="114"/>
      <c r="AW16" s="114"/>
    </row>
    <row r="17" spans="1:49" ht="21.65" customHeight="1" x14ac:dyDescent="0.35">
      <c r="A17" s="105"/>
      <c r="B17" s="109"/>
      <c r="C17" s="110"/>
      <c r="D17" s="111"/>
      <c r="E17" s="20"/>
      <c r="F17" s="21"/>
      <c r="G17" s="22"/>
      <c r="H17" s="113" t="s">
        <v>53</v>
      </c>
      <c r="I17" s="113"/>
      <c r="J17" s="113"/>
      <c r="K17" s="39">
        <v>43143</v>
      </c>
      <c r="L17" s="39">
        <v>43159</v>
      </c>
      <c r="M17" s="39">
        <v>43200</v>
      </c>
      <c r="N17" s="39">
        <v>43241</v>
      </c>
      <c r="O17" s="39">
        <v>43270</v>
      </c>
      <c r="P17" s="39">
        <v>43286</v>
      </c>
      <c r="Q17" s="39">
        <v>43319</v>
      </c>
      <c r="R17" s="39">
        <v>43342</v>
      </c>
      <c r="S17" s="39">
        <v>43374</v>
      </c>
      <c r="T17" s="40">
        <v>43406</v>
      </c>
      <c r="U17" s="40">
        <v>43438</v>
      </c>
      <c r="V17" s="41">
        <v>43472</v>
      </c>
      <c r="W17" s="41">
        <v>43497</v>
      </c>
      <c r="X17" s="41">
        <v>43525</v>
      </c>
      <c r="Y17" s="41">
        <v>43552</v>
      </c>
      <c r="Z17" s="41">
        <v>43581</v>
      </c>
      <c r="AA17" s="41">
        <v>43616</v>
      </c>
      <c r="AB17" s="41">
        <v>43647</v>
      </c>
      <c r="AC17" s="41">
        <v>43677</v>
      </c>
      <c r="AD17" s="41">
        <v>43711</v>
      </c>
      <c r="AE17" s="41">
        <v>43739</v>
      </c>
      <c r="AF17" s="41">
        <v>43770</v>
      </c>
      <c r="AG17" s="41">
        <v>43801</v>
      </c>
      <c r="AH17" s="41">
        <v>43837</v>
      </c>
      <c r="AI17" s="41">
        <v>43865</v>
      </c>
      <c r="AJ17" s="41">
        <v>43892</v>
      </c>
      <c r="AK17" s="41">
        <v>43920</v>
      </c>
      <c r="AL17" s="41">
        <v>43951</v>
      </c>
      <c r="AM17" s="41">
        <v>43979</v>
      </c>
      <c r="AN17" s="41">
        <v>44015</v>
      </c>
      <c r="AO17" s="41">
        <v>44049</v>
      </c>
      <c r="AP17" s="41"/>
      <c r="AQ17" s="41"/>
      <c r="AR17" s="41"/>
      <c r="AS17" s="41"/>
      <c r="AT17" s="41"/>
      <c r="AU17" s="114"/>
      <c r="AV17" s="114"/>
      <c r="AW17" s="114"/>
    </row>
    <row r="18" spans="1:49" ht="20.5" customHeight="1" x14ac:dyDescent="0.35">
      <c r="A18" s="105"/>
      <c r="B18" s="109">
        <v>7</v>
      </c>
      <c r="C18" s="110" t="s">
        <v>54</v>
      </c>
      <c r="D18" s="115" t="s">
        <v>55</v>
      </c>
      <c r="E18" s="115" t="s">
        <v>17</v>
      </c>
      <c r="F18" s="111" t="s">
        <v>18</v>
      </c>
      <c r="G18" s="116" t="s">
        <v>56</v>
      </c>
      <c r="H18" s="34" t="s">
        <v>50</v>
      </c>
      <c r="I18" s="24" t="s">
        <v>51</v>
      </c>
      <c r="J18" s="35" t="s">
        <v>52</v>
      </c>
      <c r="K18" s="36">
        <f t="shared" ref="K18:AT18" si="3">K19-K20</f>
        <v>7</v>
      </c>
      <c r="L18" s="36">
        <f t="shared" si="3"/>
        <v>0</v>
      </c>
      <c r="M18" s="36">
        <f t="shared" si="3"/>
        <v>15</v>
      </c>
      <c r="N18" s="36">
        <f t="shared" si="3"/>
        <v>0</v>
      </c>
      <c r="O18" s="36">
        <f t="shared" si="3"/>
        <v>0</v>
      </c>
      <c r="P18" s="36">
        <f t="shared" si="3"/>
        <v>6</v>
      </c>
      <c r="Q18" s="36">
        <f t="shared" si="3"/>
        <v>4</v>
      </c>
      <c r="R18" s="36">
        <f t="shared" si="3"/>
        <v>4</v>
      </c>
      <c r="S18" s="36">
        <f t="shared" si="3"/>
        <v>1</v>
      </c>
      <c r="T18" s="36">
        <f t="shared" si="3"/>
        <v>1</v>
      </c>
      <c r="U18" s="36">
        <f t="shared" si="3"/>
        <v>2</v>
      </c>
      <c r="V18" s="36">
        <f t="shared" si="3"/>
        <v>1</v>
      </c>
      <c r="W18" s="36">
        <f t="shared" si="3"/>
        <v>4</v>
      </c>
      <c r="X18" s="36">
        <f t="shared" si="3"/>
        <v>2</v>
      </c>
      <c r="Y18" s="36">
        <f t="shared" si="3"/>
        <v>6</v>
      </c>
      <c r="Z18" s="36">
        <f t="shared" si="3"/>
        <v>6</v>
      </c>
      <c r="AA18" s="36">
        <f t="shared" si="3"/>
        <v>7</v>
      </c>
      <c r="AB18" s="36">
        <f t="shared" si="3"/>
        <v>3</v>
      </c>
      <c r="AC18" s="36">
        <f t="shared" si="3"/>
        <v>5</v>
      </c>
      <c r="AD18" s="36">
        <f t="shared" si="3"/>
        <v>2</v>
      </c>
      <c r="AE18" s="36">
        <f t="shared" si="3"/>
        <v>3</v>
      </c>
      <c r="AF18" s="36">
        <f t="shared" si="3"/>
        <v>4</v>
      </c>
      <c r="AG18" s="36">
        <f t="shared" si="3"/>
        <v>2</v>
      </c>
      <c r="AH18" s="36">
        <f t="shared" si="3"/>
        <v>2</v>
      </c>
      <c r="AI18" s="36">
        <f t="shared" si="3"/>
        <v>2</v>
      </c>
      <c r="AJ18" s="36">
        <f t="shared" si="3"/>
        <v>2</v>
      </c>
      <c r="AK18" s="36">
        <f t="shared" si="3"/>
        <v>27</v>
      </c>
      <c r="AL18" s="36">
        <f t="shared" si="3"/>
        <v>6</v>
      </c>
      <c r="AM18" s="36">
        <f t="shared" si="3"/>
        <v>14</v>
      </c>
      <c r="AN18" s="36">
        <f t="shared" si="3"/>
        <v>10</v>
      </c>
      <c r="AO18" s="36">
        <f t="shared" si="3"/>
        <v>6</v>
      </c>
      <c r="AP18" s="36">
        <f t="shared" si="3"/>
        <v>0</v>
      </c>
      <c r="AQ18" s="36">
        <f t="shared" si="3"/>
        <v>0</v>
      </c>
      <c r="AR18" s="36">
        <f t="shared" si="3"/>
        <v>0</v>
      </c>
      <c r="AS18" s="36">
        <f t="shared" si="3"/>
        <v>0</v>
      </c>
      <c r="AT18" s="36">
        <f t="shared" si="3"/>
        <v>0</v>
      </c>
      <c r="AU18" s="117"/>
      <c r="AV18" s="117"/>
      <c r="AW18" s="117"/>
    </row>
    <row r="19" spans="1:49" ht="22.15" customHeight="1" x14ac:dyDescent="0.35">
      <c r="A19" s="105"/>
      <c r="B19" s="109"/>
      <c r="C19" s="110"/>
      <c r="D19" s="115"/>
      <c r="E19" s="115"/>
      <c r="F19" s="111"/>
      <c r="G19" s="116"/>
      <c r="H19" s="113" t="s">
        <v>46</v>
      </c>
      <c r="I19" s="113"/>
      <c r="J19" s="113"/>
      <c r="K19" s="39">
        <v>43147</v>
      </c>
      <c r="L19" s="39">
        <v>43174</v>
      </c>
      <c r="M19" s="39">
        <v>43214</v>
      </c>
      <c r="N19" s="39">
        <v>43241</v>
      </c>
      <c r="O19" s="39">
        <v>43270</v>
      </c>
      <c r="P19" s="39">
        <v>43290</v>
      </c>
      <c r="Q19" s="39">
        <v>43325</v>
      </c>
      <c r="R19" s="39">
        <v>43347</v>
      </c>
      <c r="S19" s="39">
        <v>43375</v>
      </c>
      <c r="T19" s="40">
        <v>43406</v>
      </c>
      <c r="U19" s="40">
        <v>43439</v>
      </c>
      <c r="V19" s="41">
        <v>43473</v>
      </c>
      <c r="W19" s="41">
        <v>43501</v>
      </c>
      <c r="X19" s="41">
        <v>43531</v>
      </c>
      <c r="Y19" s="41">
        <v>43558</v>
      </c>
      <c r="Z19" s="41">
        <v>43587</v>
      </c>
      <c r="AA19" s="41">
        <v>43621</v>
      </c>
      <c r="AB19" s="41">
        <v>43651</v>
      </c>
      <c r="AC19" s="41">
        <v>43683</v>
      </c>
      <c r="AD19" s="41">
        <v>43713</v>
      </c>
      <c r="AE19" s="41">
        <v>43741</v>
      </c>
      <c r="AF19" s="41">
        <v>43773</v>
      </c>
      <c r="AG19" s="41">
        <v>43804</v>
      </c>
      <c r="AH19" s="41">
        <v>43839</v>
      </c>
      <c r="AI19" s="41">
        <v>43867</v>
      </c>
      <c r="AJ19" s="41">
        <v>43894</v>
      </c>
      <c r="AK19" s="41">
        <v>43934</v>
      </c>
      <c r="AL19" s="41">
        <v>43956</v>
      </c>
      <c r="AM19" s="41">
        <v>43985</v>
      </c>
      <c r="AN19" s="41">
        <v>44021</v>
      </c>
      <c r="AO19" s="41">
        <v>44055</v>
      </c>
      <c r="AP19" s="41"/>
      <c r="AQ19" s="41"/>
      <c r="AR19" s="41"/>
      <c r="AS19" s="41"/>
      <c r="AT19" s="41"/>
      <c r="AU19" s="117"/>
      <c r="AV19" s="117"/>
      <c r="AW19" s="117"/>
    </row>
    <row r="20" spans="1:49" ht="22.15" customHeight="1" x14ac:dyDescent="0.35">
      <c r="A20" s="105"/>
      <c r="B20" s="109"/>
      <c r="C20" s="110"/>
      <c r="D20" s="115"/>
      <c r="E20" s="115"/>
      <c r="F20" s="111"/>
      <c r="G20" s="116"/>
      <c r="H20" s="113" t="s">
        <v>57</v>
      </c>
      <c r="I20" s="113"/>
      <c r="J20" s="113"/>
      <c r="K20" s="39">
        <v>43140</v>
      </c>
      <c r="L20" s="39">
        <v>43174</v>
      </c>
      <c r="M20" s="39">
        <v>43199</v>
      </c>
      <c r="N20" s="39">
        <v>43241</v>
      </c>
      <c r="O20" s="39">
        <v>43270</v>
      </c>
      <c r="P20" s="39">
        <v>43284</v>
      </c>
      <c r="Q20" s="39">
        <v>43321</v>
      </c>
      <c r="R20" s="39">
        <v>43343</v>
      </c>
      <c r="S20" s="39">
        <v>43374</v>
      </c>
      <c r="T20" s="40">
        <v>43405</v>
      </c>
      <c r="U20" s="40">
        <v>43437</v>
      </c>
      <c r="V20" s="41">
        <v>43472</v>
      </c>
      <c r="W20" s="41">
        <v>43497</v>
      </c>
      <c r="X20" s="41">
        <v>43529</v>
      </c>
      <c r="Y20" s="41">
        <v>43552</v>
      </c>
      <c r="Z20" s="41">
        <v>43581</v>
      </c>
      <c r="AA20" s="41">
        <v>43614</v>
      </c>
      <c r="AB20" s="41">
        <v>43648</v>
      </c>
      <c r="AC20" s="41">
        <v>43678</v>
      </c>
      <c r="AD20" s="41">
        <v>43711</v>
      </c>
      <c r="AE20" s="41">
        <v>43738</v>
      </c>
      <c r="AF20" s="41">
        <v>43769</v>
      </c>
      <c r="AG20" s="41">
        <v>43802</v>
      </c>
      <c r="AH20" s="41">
        <v>43837</v>
      </c>
      <c r="AI20" s="41">
        <v>43865</v>
      </c>
      <c r="AJ20" s="41">
        <v>43892</v>
      </c>
      <c r="AK20" s="41">
        <v>43907</v>
      </c>
      <c r="AL20" s="41">
        <v>43950</v>
      </c>
      <c r="AM20" s="41">
        <v>43971</v>
      </c>
      <c r="AN20" s="41">
        <v>44011</v>
      </c>
      <c r="AO20" s="41">
        <v>44049</v>
      </c>
      <c r="AP20" s="41"/>
      <c r="AQ20" s="41"/>
      <c r="AR20" s="41"/>
      <c r="AS20" s="41"/>
      <c r="AT20" s="41"/>
      <c r="AU20" s="117"/>
      <c r="AV20" s="117"/>
      <c r="AW20" s="117"/>
    </row>
    <row r="21" spans="1:49" ht="22.15" customHeight="1" x14ac:dyDescent="0.35">
      <c r="A21" s="118" t="s">
        <v>58</v>
      </c>
      <c r="B21" s="109">
        <v>8</v>
      </c>
      <c r="C21" s="119" t="s">
        <v>59</v>
      </c>
      <c r="D21" s="115" t="s">
        <v>60</v>
      </c>
      <c r="E21" s="20"/>
      <c r="F21" s="21"/>
      <c r="G21" s="116" t="s">
        <v>61</v>
      </c>
      <c r="H21" s="34" t="s">
        <v>62</v>
      </c>
      <c r="I21" s="24" t="s">
        <v>63</v>
      </c>
      <c r="J21" s="35" t="s">
        <v>64</v>
      </c>
      <c r="K21" s="44">
        <f t="shared" ref="K21:AT21" si="4">K23/K22</f>
        <v>0.64814814814814814</v>
      </c>
      <c r="L21" s="44">
        <f t="shared" si="4"/>
        <v>0.6428571428571429</v>
      </c>
      <c r="M21" s="44">
        <f t="shared" si="4"/>
        <v>0.7567567567567568</v>
      </c>
      <c r="N21" s="44">
        <f t="shared" si="4"/>
        <v>0.94545454545454544</v>
      </c>
      <c r="O21" s="44">
        <f t="shared" si="4"/>
        <v>0.90909090909090906</v>
      </c>
      <c r="P21" s="44">
        <f t="shared" si="4"/>
        <v>0.80487804878048785</v>
      </c>
      <c r="Q21" s="44">
        <f t="shared" si="4"/>
        <v>0.83333333333333337</v>
      </c>
      <c r="R21" s="44">
        <f t="shared" si="4"/>
        <v>0.61111111111111116</v>
      </c>
      <c r="S21" s="44">
        <f t="shared" si="4"/>
        <v>0.65789473684210531</v>
      </c>
      <c r="T21" s="44">
        <f t="shared" si="4"/>
        <v>0.55555555555555558</v>
      </c>
      <c r="U21" s="44">
        <f t="shared" si="4"/>
        <v>0.66666666666666663</v>
      </c>
      <c r="V21" s="44">
        <f t="shared" si="4"/>
        <v>0.62068965517241381</v>
      </c>
      <c r="W21" s="44">
        <f t="shared" si="4"/>
        <v>0.77777777777777779</v>
      </c>
      <c r="X21" s="44">
        <f t="shared" si="4"/>
        <v>0.60526315789473684</v>
      </c>
      <c r="Y21" s="44">
        <f t="shared" si="4"/>
        <v>0.71739130434782605</v>
      </c>
      <c r="Z21" s="44">
        <f t="shared" si="4"/>
        <v>0.70588235294117652</v>
      </c>
      <c r="AA21" s="44">
        <f t="shared" si="4"/>
        <v>0.68181818181818177</v>
      </c>
      <c r="AB21" s="44">
        <f t="shared" si="4"/>
        <v>0.6097560975609756</v>
      </c>
      <c r="AC21" s="44">
        <f t="shared" si="4"/>
        <v>0.73913043478260865</v>
      </c>
      <c r="AD21" s="44">
        <f t="shared" si="4"/>
        <v>0.56097560975609762</v>
      </c>
      <c r="AE21" s="44">
        <f t="shared" si="4"/>
        <v>0.53488372093023251</v>
      </c>
      <c r="AF21" s="44">
        <f t="shared" si="4"/>
        <v>0.61702127659574468</v>
      </c>
      <c r="AG21" s="44">
        <f t="shared" si="4"/>
        <v>0.5714285714285714</v>
      </c>
      <c r="AH21" s="44">
        <v>0.64</v>
      </c>
      <c r="AI21" s="44">
        <f t="shared" si="4"/>
        <v>0.59523809523809523</v>
      </c>
      <c r="AJ21" s="44">
        <f t="shared" si="4"/>
        <v>0.625</v>
      </c>
      <c r="AK21" s="44">
        <f t="shared" si="4"/>
        <v>0.34090909090909088</v>
      </c>
      <c r="AL21" s="44">
        <f t="shared" si="4"/>
        <v>3.8461538461538464E-2</v>
      </c>
      <c r="AM21" s="44">
        <f t="shared" si="4"/>
        <v>0</v>
      </c>
      <c r="AN21" s="44">
        <f t="shared" si="4"/>
        <v>0.61111111111111116</v>
      </c>
      <c r="AO21" s="44">
        <f t="shared" si="4"/>
        <v>0.20588235294117646</v>
      </c>
      <c r="AP21" s="44" t="e">
        <f t="shared" si="4"/>
        <v>#DIV/0!</v>
      </c>
      <c r="AQ21" s="44" t="e">
        <f t="shared" si="4"/>
        <v>#DIV/0!</v>
      </c>
      <c r="AR21" s="44" t="e">
        <f t="shared" si="4"/>
        <v>#DIV/0!</v>
      </c>
      <c r="AS21" s="44" t="e">
        <f t="shared" si="4"/>
        <v>#DIV/0!</v>
      </c>
      <c r="AT21" s="44" t="e">
        <f t="shared" si="4"/>
        <v>#DIV/0!</v>
      </c>
      <c r="AU21" s="43"/>
      <c r="AV21" s="43"/>
      <c r="AW21" s="43"/>
    </row>
    <row r="22" spans="1:49" ht="28.15" customHeight="1" x14ac:dyDescent="0.35">
      <c r="A22" s="118"/>
      <c r="B22" s="109"/>
      <c r="C22" s="119"/>
      <c r="D22" s="115"/>
      <c r="E22" s="20"/>
      <c r="F22" s="21"/>
      <c r="G22" s="116"/>
      <c r="H22" s="113" t="s">
        <v>65</v>
      </c>
      <c r="I22" s="113"/>
      <c r="J22" s="113"/>
      <c r="K22" s="45">
        <v>54</v>
      </c>
      <c r="L22" s="45">
        <v>98</v>
      </c>
      <c r="M22" s="45">
        <v>37</v>
      </c>
      <c r="N22" s="45">
        <v>55</v>
      </c>
      <c r="O22" s="45">
        <v>33</v>
      </c>
      <c r="P22" s="45">
        <v>41</v>
      </c>
      <c r="Q22" s="45">
        <v>42</v>
      </c>
      <c r="R22" s="45">
        <v>36</v>
      </c>
      <c r="S22" s="45">
        <v>38</v>
      </c>
      <c r="T22" s="46">
        <v>45</v>
      </c>
      <c r="U22" s="46">
        <v>42</v>
      </c>
      <c r="V22" s="47">
        <v>29</v>
      </c>
      <c r="W22" s="47">
        <v>36</v>
      </c>
      <c r="X22" s="47">
        <v>38</v>
      </c>
      <c r="Y22" s="47">
        <v>46</v>
      </c>
      <c r="Z22" s="47">
        <v>34</v>
      </c>
      <c r="AA22" s="47">
        <v>44</v>
      </c>
      <c r="AB22" s="47">
        <v>41</v>
      </c>
      <c r="AC22" s="47">
        <v>46</v>
      </c>
      <c r="AD22" s="47">
        <v>41</v>
      </c>
      <c r="AE22" s="47">
        <v>43</v>
      </c>
      <c r="AF22" s="47">
        <v>47</v>
      </c>
      <c r="AG22" s="47">
        <v>42</v>
      </c>
      <c r="AH22" s="47">
        <v>28</v>
      </c>
      <c r="AI22" s="47">
        <v>42</v>
      </c>
      <c r="AJ22" s="47">
        <v>40</v>
      </c>
      <c r="AK22" s="47">
        <v>44</v>
      </c>
      <c r="AL22" s="47">
        <v>26</v>
      </c>
      <c r="AM22" s="47">
        <v>1</v>
      </c>
      <c r="AN22" s="47">
        <v>36</v>
      </c>
      <c r="AO22" s="47">
        <v>34</v>
      </c>
      <c r="AP22" s="47"/>
      <c r="AQ22" s="47"/>
      <c r="AR22" s="47"/>
      <c r="AS22" s="47"/>
      <c r="AT22" s="47"/>
      <c r="AU22" s="43"/>
      <c r="AV22" s="43"/>
      <c r="AW22" s="43"/>
    </row>
    <row r="23" spans="1:49" ht="26.5" customHeight="1" x14ac:dyDescent="0.35">
      <c r="A23" s="118"/>
      <c r="B23" s="109"/>
      <c r="C23" s="119"/>
      <c r="D23" s="115"/>
      <c r="E23" s="20"/>
      <c r="F23" s="21"/>
      <c r="G23" s="116"/>
      <c r="H23" s="120" t="s">
        <v>66</v>
      </c>
      <c r="I23" s="120"/>
      <c r="J23" s="120"/>
      <c r="K23" s="45">
        <v>35</v>
      </c>
      <c r="L23" s="45">
        <v>63</v>
      </c>
      <c r="M23" s="45">
        <v>28</v>
      </c>
      <c r="N23" s="45">
        <v>52</v>
      </c>
      <c r="O23" s="45">
        <v>30</v>
      </c>
      <c r="P23" s="45">
        <v>33</v>
      </c>
      <c r="Q23" s="45">
        <v>35</v>
      </c>
      <c r="R23" s="45">
        <v>22</v>
      </c>
      <c r="S23" s="45">
        <v>25</v>
      </c>
      <c r="T23" s="46">
        <v>25</v>
      </c>
      <c r="U23" s="46">
        <v>28</v>
      </c>
      <c r="V23" s="47">
        <v>18</v>
      </c>
      <c r="W23" s="47">
        <v>28</v>
      </c>
      <c r="X23" s="47">
        <v>23</v>
      </c>
      <c r="Y23" s="47">
        <v>33</v>
      </c>
      <c r="Z23" s="47">
        <v>24</v>
      </c>
      <c r="AA23" s="47">
        <v>30</v>
      </c>
      <c r="AB23" s="47">
        <v>25</v>
      </c>
      <c r="AC23" s="47">
        <v>34</v>
      </c>
      <c r="AD23" s="47">
        <v>23</v>
      </c>
      <c r="AE23" s="47">
        <v>23</v>
      </c>
      <c r="AF23" s="47">
        <v>29</v>
      </c>
      <c r="AG23" s="47">
        <v>24</v>
      </c>
      <c r="AH23" s="47">
        <v>18</v>
      </c>
      <c r="AI23" s="47">
        <v>25</v>
      </c>
      <c r="AJ23" s="47">
        <v>25</v>
      </c>
      <c r="AK23" s="47">
        <v>15</v>
      </c>
      <c r="AL23" s="47">
        <v>1</v>
      </c>
      <c r="AM23" s="47">
        <v>0</v>
      </c>
      <c r="AN23" s="47">
        <v>22</v>
      </c>
      <c r="AO23" s="47">
        <v>7</v>
      </c>
      <c r="AP23" s="47"/>
      <c r="AQ23" s="47"/>
      <c r="AR23" s="47"/>
      <c r="AS23" s="47"/>
      <c r="AT23" s="47"/>
      <c r="AU23" s="43"/>
      <c r="AV23" s="43"/>
      <c r="AW23" s="43"/>
    </row>
    <row r="24" spans="1:49" ht="29.5" customHeight="1" x14ac:dyDescent="0.35">
      <c r="A24" s="118"/>
      <c r="B24" s="109">
        <v>9</v>
      </c>
      <c r="C24" s="121" t="s">
        <v>67</v>
      </c>
      <c r="D24" s="122" t="s">
        <v>68</v>
      </c>
      <c r="E24" s="123" t="s">
        <v>17</v>
      </c>
      <c r="F24" s="122" t="s">
        <v>18</v>
      </c>
      <c r="G24" s="124" t="s">
        <v>69</v>
      </c>
      <c r="H24" s="124"/>
      <c r="I24" s="124"/>
      <c r="J24" s="124"/>
      <c r="K24" s="48">
        <f t="shared" ref="K24:Q24" si="5">SUM(K25:K32)</f>
        <v>605</v>
      </c>
      <c r="L24" s="48">
        <f t="shared" si="5"/>
        <v>672</v>
      </c>
      <c r="M24" s="48">
        <f t="shared" si="5"/>
        <v>681</v>
      </c>
      <c r="N24" s="48">
        <f t="shared" si="5"/>
        <v>863</v>
      </c>
      <c r="O24" s="48">
        <f t="shared" si="5"/>
        <v>858</v>
      </c>
      <c r="P24" s="48">
        <f t="shared" si="5"/>
        <v>688</v>
      </c>
      <c r="Q24" s="48">
        <f t="shared" si="5"/>
        <v>697</v>
      </c>
      <c r="R24" s="48">
        <v>22</v>
      </c>
      <c r="S24" s="48">
        <f t="shared" ref="S24:AT24" si="6">SUM(S25:S32)</f>
        <v>807</v>
      </c>
      <c r="T24" s="48">
        <f t="shared" si="6"/>
        <v>792</v>
      </c>
      <c r="U24" s="48">
        <f t="shared" si="6"/>
        <v>742</v>
      </c>
      <c r="V24" s="48">
        <f t="shared" si="6"/>
        <v>693</v>
      </c>
      <c r="W24" s="48">
        <f t="shared" si="6"/>
        <v>724</v>
      </c>
      <c r="X24" s="48">
        <f t="shared" si="6"/>
        <v>655</v>
      </c>
      <c r="Y24" s="48">
        <f t="shared" si="6"/>
        <v>810</v>
      </c>
      <c r="Z24" s="48">
        <f t="shared" si="6"/>
        <v>648</v>
      </c>
      <c r="AA24" s="48">
        <f t="shared" si="6"/>
        <v>831</v>
      </c>
      <c r="AB24" s="48">
        <f t="shared" si="6"/>
        <v>797</v>
      </c>
      <c r="AC24" s="48">
        <f t="shared" si="6"/>
        <v>946</v>
      </c>
      <c r="AD24" s="48">
        <f t="shared" si="6"/>
        <v>802</v>
      </c>
      <c r="AE24" s="48">
        <f t="shared" si="6"/>
        <v>764</v>
      </c>
      <c r="AF24" s="48">
        <f t="shared" si="6"/>
        <v>864</v>
      </c>
      <c r="AG24" s="48">
        <f t="shared" si="6"/>
        <v>841</v>
      </c>
      <c r="AH24" s="48">
        <f t="shared" si="6"/>
        <v>581</v>
      </c>
      <c r="AI24" s="48">
        <f t="shared" si="6"/>
        <v>845</v>
      </c>
      <c r="AJ24" s="48">
        <f t="shared" si="6"/>
        <v>847</v>
      </c>
      <c r="AK24" s="48">
        <f t="shared" si="6"/>
        <v>576</v>
      </c>
      <c r="AL24" s="48">
        <f t="shared" si="6"/>
        <v>540</v>
      </c>
      <c r="AM24" s="48">
        <f t="shared" si="6"/>
        <v>762</v>
      </c>
      <c r="AN24" s="48">
        <f t="shared" si="6"/>
        <v>731</v>
      </c>
      <c r="AO24" s="48">
        <f t="shared" si="6"/>
        <v>735</v>
      </c>
      <c r="AP24" s="48">
        <f t="shared" si="6"/>
        <v>0</v>
      </c>
      <c r="AQ24" s="48">
        <f t="shared" si="6"/>
        <v>0</v>
      </c>
      <c r="AR24" s="48">
        <f t="shared" si="6"/>
        <v>0</v>
      </c>
      <c r="AS24" s="48">
        <f t="shared" si="6"/>
        <v>0</v>
      </c>
      <c r="AT24" s="48">
        <f t="shared" si="6"/>
        <v>0</v>
      </c>
      <c r="AU24" s="43"/>
      <c r="AV24" s="43"/>
      <c r="AW24" s="43"/>
    </row>
    <row r="25" spans="1:49" ht="24.65" customHeight="1" x14ac:dyDescent="0.35">
      <c r="A25" s="118"/>
      <c r="B25" s="109"/>
      <c r="C25" s="121"/>
      <c r="D25" s="122"/>
      <c r="E25" s="123"/>
      <c r="F25" s="122"/>
      <c r="G25" s="125" t="s">
        <v>70</v>
      </c>
      <c r="H25" s="126" t="s">
        <v>71</v>
      </c>
      <c r="I25" s="126"/>
      <c r="J25" s="126"/>
      <c r="K25" s="49">
        <v>109</v>
      </c>
      <c r="L25" s="49">
        <v>146</v>
      </c>
      <c r="M25" s="49">
        <v>140</v>
      </c>
      <c r="N25" s="49">
        <v>197</v>
      </c>
      <c r="O25" s="49">
        <v>211</v>
      </c>
      <c r="P25" s="49">
        <v>185</v>
      </c>
      <c r="Q25" s="49">
        <v>197</v>
      </c>
      <c r="R25" s="49">
        <v>228</v>
      </c>
      <c r="S25" s="49">
        <v>208</v>
      </c>
      <c r="T25" s="50">
        <v>224</v>
      </c>
      <c r="U25" s="50">
        <v>238</v>
      </c>
      <c r="V25" s="51">
        <v>187</v>
      </c>
      <c r="W25" s="51">
        <v>202</v>
      </c>
      <c r="X25" s="51">
        <v>227</v>
      </c>
      <c r="Y25" s="51">
        <v>217</v>
      </c>
      <c r="Z25" s="51">
        <v>170</v>
      </c>
      <c r="AA25" s="51">
        <v>259</v>
      </c>
      <c r="AB25" s="51">
        <v>179</v>
      </c>
      <c r="AC25" s="51">
        <v>289</v>
      </c>
      <c r="AD25" s="51">
        <v>250</v>
      </c>
      <c r="AE25" s="51">
        <v>212</v>
      </c>
      <c r="AF25" s="51">
        <v>270</v>
      </c>
      <c r="AG25" s="51">
        <v>264</v>
      </c>
      <c r="AH25" s="51">
        <v>194</v>
      </c>
      <c r="AI25" s="51">
        <v>261</v>
      </c>
      <c r="AJ25" s="51">
        <v>229</v>
      </c>
      <c r="AK25" s="51">
        <v>134</v>
      </c>
      <c r="AL25" s="51">
        <v>136</v>
      </c>
      <c r="AM25" s="51">
        <v>194</v>
      </c>
      <c r="AN25" s="51">
        <v>208</v>
      </c>
      <c r="AO25" s="51">
        <v>200</v>
      </c>
      <c r="AP25" s="51"/>
      <c r="AQ25" s="51"/>
      <c r="AR25" s="51"/>
      <c r="AS25" s="51"/>
      <c r="AT25" s="51"/>
      <c r="AU25" s="43"/>
      <c r="AV25" s="43"/>
      <c r="AW25" s="43"/>
    </row>
    <row r="26" spans="1:49" ht="22.15" customHeight="1" x14ac:dyDescent="0.35">
      <c r="A26" s="118"/>
      <c r="B26" s="109"/>
      <c r="C26" s="121"/>
      <c r="D26" s="122"/>
      <c r="E26" s="123"/>
      <c r="F26" s="122"/>
      <c r="G26" s="125"/>
      <c r="H26" s="127" t="s">
        <v>72</v>
      </c>
      <c r="I26" s="127"/>
      <c r="J26" s="127"/>
      <c r="K26" s="49">
        <v>40</v>
      </c>
      <c r="L26" s="49">
        <v>44</v>
      </c>
      <c r="M26" s="49">
        <v>51</v>
      </c>
      <c r="N26" s="49">
        <v>56</v>
      </c>
      <c r="O26" s="49">
        <v>96</v>
      </c>
      <c r="P26" s="49">
        <v>62</v>
      </c>
      <c r="Q26" s="49">
        <v>63</v>
      </c>
      <c r="R26" s="49">
        <v>71</v>
      </c>
      <c r="S26" s="49">
        <v>69</v>
      </c>
      <c r="T26" s="50">
        <v>62</v>
      </c>
      <c r="U26" s="50">
        <v>67</v>
      </c>
      <c r="V26" s="51">
        <v>46</v>
      </c>
      <c r="W26" s="51">
        <v>63</v>
      </c>
      <c r="X26" s="51">
        <v>46</v>
      </c>
      <c r="Y26" s="51">
        <v>78</v>
      </c>
      <c r="Z26" s="51">
        <v>77</v>
      </c>
      <c r="AA26" s="51">
        <v>59</v>
      </c>
      <c r="AB26" s="51">
        <v>87</v>
      </c>
      <c r="AC26" s="51">
        <v>77</v>
      </c>
      <c r="AD26" s="51">
        <v>73</v>
      </c>
      <c r="AE26" s="51">
        <v>65</v>
      </c>
      <c r="AF26" s="51">
        <v>81</v>
      </c>
      <c r="AG26" s="51">
        <v>75</v>
      </c>
      <c r="AH26" s="51">
        <v>43</v>
      </c>
      <c r="AI26" s="51">
        <v>60</v>
      </c>
      <c r="AJ26" s="51">
        <v>63</v>
      </c>
      <c r="AK26" s="51">
        <v>32</v>
      </c>
      <c r="AL26" s="51">
        <v>46</v>
      </c>
      <c r="AM26" s="51">
        <v>78</v>
      </c>
      <c r="AN26" s="51">
        <v>71</v>
      </c>
      <c r="AO26" s="51">
        <v>59</v>
      </c>
      <c r="AP26" s="51"/>
      <c r="AQ26" s="51"/>
      <c r="AR26" s="51"/>
      <c r="AS26" s="51"/>
      <c r="AT26" s="51"/>
      <c r="AU26" s="43"/>
      <c r="AV26" s="43"/>
      <c r="AW26" s="43"/>
    </row>
    <row r="27" spans="1:49" ht="22.15" customHeight="1" x14ac:dyDescent="0.35">
      <c r="A27" s="118"/>
      <c r="B27" s="109"/>
      <c r="C27" s="121"/>
      <c r="D27" s="122"/>
      <c r="E27" s="123"/>
      <c r="F27" s="122"/>
      <c r="G27" s="125" t="s">
        <v>73</v>
      </c>
      <c r="H27" s="126" t="s">
        <v>71</v>
      </c>
      <c r="I27" s="126"/>
      <c r="J27" s="126"/>
      <c r="K27" s="49">
        <v>124</v>
      </c>
      <c r="L27" s="49">
        <v>118</v>
      </c>
      <c r="M27" s="49">
        <v>110</v>
      </c>
      <c r="N27" s="49">
        <v>138</v>
      </c>
      <c r="O27" s="49">
        <v>200</v>
      </c>
      <c r="P27" s="49">
        <v>175</v>
      </c>
      <c r="Q27" s="49">
        <v>172</v>
      </c>
      <c r="R27" s="49">
        <v>216</v>
      </c>
      <c r="S27" s="49">
        <v>185</v>
      </c>
      <c r="T27" s="50">
        <v>209</v>
      </c>
      <c r="U27" s="50">
        <v>155</v>
      </c>
      <c r="V27" s="51">
        <v>184</v>
      </c>
      <c r="W27" s="51">
        <v>172</v>
      </c>
      <c r="X27" s="51">
        <v>165</v>
      </c>
      <c r="Y27" s="51">
        <v>198</v>
      </c>
      <c r="Z27" s="51">
        <v>143</v>
      </c>
      <c r="AA27" s="51">
        <v>233</v>
      </c>
      <c r="AB27" s="51">
        <v>217</v>
      </c>
      <c r="AC27" s="51">
        <v>207</v>
      </c>
      <c r="AD27" s="51">
        <v>212</v>
      </c>
      <c r="AE27" s="51">
        <v>202</v>
      </c>
      <c r="AF27" s="51">
        <v>182</v>
      </c>
      <c r="AG27" s="51">
        <v>171</v>
      </c>
      <c r="AH27" s="51">
        <v>137</v>
      </c>
      <c r="AI27" s="51">
        <v>247</v>
      </c>
      <c r="AJ27" s="51">
        <v>226</v>
      </c>
      <c r="AK27" s="51">
        <v>142</v>
      </c>
      <c r="AL27" s="51">
        <v>113</v>
      </c>
      <c r="AM27" s="51">
        <v>186</v>
      </c>
      <c r="AN27" s="51">
        <v>146</v>
      </c>
      <c r="AO27" s="51">
        <v>195</v>
      </c>
      <c r="AP27" s="51"/>
      <c r="AQ27" s="51"/>
      <c r="AR27" s="51"/>
      <c r="AS27" s="51"/>
      <c r="AT27" s="51"/>
      <c r="AU27" s="43"/>
      <c r="AV27" s="43"/>
      <c r="AW27" s="43"/>
    </row>
    <row r="28" spans="1:49" ht="22.15" customHeight="1" x14ac:dyDescent="0.35">
      <c r="A28" s="118"/>
      <c r="B28" s="109"/>
      <c r="C28" s="121"/>
      <c r="D28" s="122"/>
      <c r="E28" s="123"/>
      <c r="F28" s="122"/>
      <c r="G28" s="125"/>
      <c r="H28" s="127" t="s">
        <v>72</v>
      </c>
      <c r="I28" s="127"/>
      <c r="J28" s="127"/>
      <c r="K28" s="49">
        <v>42</v>
      </c>
      <c r="L28" s="49">
        <v>42</v>
      </c>
      <c r="M28" s="49">
        <v>40</v>
      </c>
      <c r="N28" s="49">
        <v>53</v>
      </c>
      <c r="O28" s="49">
        <v>87</v>
      </c>
      <c r="P28" s="49">
        <v>67</v>
      </c>
      <c r="Q28" s="49">
        <v>46</v>
      </c>
      <c r="R28" s="49">
        <v>70</v>
      </c>
      <c r="S28" s="49">
        <v>83</v>
      </c>
      <c r="T28" s="50">
        <v>46</v>
      </c>
      <c r="U28" s="50">
        <v>55</v>
      </c>
      <c r="V28" s="51">
        <v>41</v>
      </c>
      <c r="W28" s="51">
        <v>68</v>
      </c>
      <c r="X28" s="51">
        <v>43</v>
      </c>
      <c r="Y28" s="51">
        <v>55</v>
      </c>
      <c r="Z28" s="51">
        <v>43</v>
      </c>
      <c r="AA28" s="51">
        <v>51</v>
      </c>
      <c r="AB28" s="51">
        <v>76</v>
      </c>
      <c r="AC28" s="51">
        <v>62</v>
      </c>
      <c r="AD28" s="51">
        <v>57</v>
      </c>
      <c r="AE28" s="51">
        <v>54</v>
      </c>
      <c r="AF28" s="51">
        <v>69</v>
      </c>
      <c r="AG28" s="51">
        <v>60</v>
      </c>
      <c r="AH28" s="51">
        <v>40</v>
      </c>
      <c r="AI28" s="51">
        <v>62</v>
      </c>
      <c r="AJ28" s="51">
        <v>60</v>
      </c>
      <c r="AK28" s="51">
        <v>50</v>
      </c>
      <c r="AL28" s="51">
        <v>44</v>
      </c>
      <c r="AM28" s="51">
        <v>52</v>
      </c>
      <c r="AN28" s="51">
        <v>64</v>
      </c>
      <c r="AO28" s="51">
        <v>61</v>
      </c>
      <c r="AP28" s="51"/>
      <c r="AQ28" s="51"/>
      <c r="AR28" s="51"/>
      <c r="AS28" s="51"/>
      <c r="AT28" s="51"/>
      <c r="AU28" s="43"/>
      <c r="AV28" s="43"/>
      <c r="AW28" s="43"/>
    </row>
    <row r="29" spans="1:49" ht="22.15" customHeight="1" x14ac:dyDescent="0.35">
      <c r="A29" s="118"/>
      <c r="B29" s="109"/>
      <c r="C29" s="121"/>
      <c r="D29" s="122"/>
      <c r="E29" s="123"/>
      <c r="F29" s="122"/>
      <c r="G29" s="125" t="s">
        <v>74</v>
      </c>
      <c r="H29" s="126" t="s">
        <v>71</v>
      </c>
      <c r="I29" s="126"/>
      <c r="J29" s="126"/>
      <c r="K29" s="49">
        <v>98</v>
      </c>
      <c r="L29" s="49">
        <v>126</v>
      </c>
      <c r="M29" s="49">
        <v>116</v>
      </c>
      <c r="N29" s="49">
        <v>134</v>
      </c>
      <c r="O29" s="49">
        <v>169</v>
      </c>
      <c r="P29" s="49">
        <v>120</v>
      </c>
      <c r="Q29" s="49">
        <v>149</v>
      </c>
      <c r="R29" s="49">
        <v>222</v>
      </c>
      <c r="S29" s="49">
        <v>187</v>
      </c>
      <c r="T29" s="50">
        <v>187</v>
      </c>
      <c r="U29" s="50">
        <v>160</v>
      </c>
      <c r="V29" s="51">
        <v>199</v>
      </c>
      <c r="W29" s="51">
        <v>155</v>
      </c>
      <c r="X29" s="51">
        <v>122</v>
      </c>
      <c r="Y29" s="51">
        <v>182</v>
      </c>
      <c r="Z29" s="51">
        <v>67</v>
      </c>
      <c r="AA29" s="51">
        <v>153</v>
      </c>
      <c r="AB29" s="51">
        <v>159</v>
      </c>
      <c r="AC29" s="51">
        <v>237</v>
      </c>
      <c r="AD29" s="51">
        <v>152</v>
      </c>
      <c r="AE29" s="51">
        <v>163</v>
      </c>
      <c r="AF29" s="51">
        <v>179</v>
      </c>
      <c r="AG29" s="51">
        <v>208</v>
      </c>
      <c r="AH29" s="51">
        <v>127</v>
      </c>
      <c r="AI29" s="51">
        <v>156</v>
      </c>
      <c r="AJ29" s="51">
        <v>216</v>
      </c>
      <c r="AK29" s="51">
        <v>176</v>
      </c>
      <c r="AL29" s="51">
        <v>159</v>
      </c>
      <c r="AM29" s="51">
        <v>203</v>
      </c>
      <c r="AN29" s="51">
        <v>178</v>
      </c>
      <c r="AO29" s="51">
        <v>186</v>
      </c>
      <c r="AP29" s="51"/>
      <c r="AQ29" s="51"/>
      <c r="AR29" s="51"/>
      <c r="AS29" s="51"/>
      <c r="AT29" s="51"/>
      <c r="AU29" s="43"/>
      <c r="AV29" s="43"/>
      <c r="AW29" s="43"/>
    </row>
    <row r="30" spans="1:49" ht="22.15" customHeight="1" x14ac:dyDescent="0.35">
      <c r="A30" s="118"/>
      <c r="B30" s="109"/>
      <c r="C30" s="121"/>
      <c r="D30" s="122"/>
      <c r="E30" s="123"/>
      <c r="F30" s="122"/>
      <c r="G30" s="125"/>
      <c r="H30" s="127" t="s">
        <v>72</v>
      </c>
      <c r="I30" s="127"/>
      <c r="J30" s="127"/>
      <c r="K30" s="49">
        <v>27</v>
      </c>
      <c r="L30" s="49">
        <v>37</v>
      </c>
      <c r="M30" s="49">
        <v>52</v>
      </c>
      <c r="N30" s="49">
        <v>79</v>
      </c>
      <c r="O30" s="49">
        <v>79</v>
      </c>
      <c r="P30" s="49">
        <v>57</v>
      </c>
      <c r="Q30" s="49">
        <v>70</v>
      </c>
      <c r="R30" s="49">
        <v>60</v>
      </c>
      <c r="S30" s="49">
        <v>75</v>
      </c>
      <c r="T30" s="50">
        <v>64</v>
      </c>
      <c r="U30" s="50">
        <v>67</v>
      </c>
      <c r="V30" s="51">
        <v>36</v>
      </c>
      <c r="W30" s="51">
        <v>64</v>
      </c>
      <c r="X30" s="51">
        <v>52</v>
      </c>
      <c r="Y30" s="51">
        <v>80</v>
      </c>
      <c r="Z30" s="51">
        <v>148</v>
      </c>
      <c r="AA30" s="51">
        <v>76</v>
      </c>
      <c r="AB30" s="51">
        <v>79</v>
      </c>
      <c r="AC30" s="51">
        <v>74</v>
      </c>
      <c r="AD30" s="51">
        <v>58</v>
      </c>
      <c r="AE30" s="51">
        <v>68</v>
      </c>
      <c r="AF30" s="51">
        <v>83</v>
      </c>
      <c r="AG30" s="51">
        <v>63</v>
      </c>
      <c r="AH30" s="51">
        <v>40</v>
      </c>
      <c r="AI30" s="51">
        <v>59</v>
      </c>
      <c r="AJ30" s="51">
        <v>53</v>
      </c>
      <c r="AK30" s="51">
        <v>42</v>
      </c>
      <c r="AL30" s="51">
        <v>42</v>
      </c>
      <c r="AM30" s="51">
        <v>49</v>
      </c>
      <c r="AN30" s="51">
        <v>64</v>
      </c>
      <c r="AO30" s="51">
        <v>34</v>
      </c>
      <c r="AP30" s="51"/>
      <c r="AQ30" s="51"/>
      <c r="AR30" s="51"/>
      <c r="AS30" s="51"/>
      <c r="AT30" s="51"/>
      <c r="AU30" s="43"/>
      <c r="AV30" s="43"/>
      <c r="AW30" s="43"/>
    </row>
    <row r="31" spans="1:49" ht="22.15" customHeight="1" x14ac:dyDescent="0.35">
      <c r="A31" s="118"/>
      <c r="B31" s="109"/>
      <c r="C31" s="121"/>
      <c r="D31" s="122"/>
      <c r="E31" s="123"/>
      <c r="F31" s="122"/>
      <c r="G31" s="125" t="s">
        <v>75</v>
      </c>
      <c r="H31" s="126" t="s">
        <v>71</v>
      </c>
      <c r="I31" s="126"/>
      <c r="J31" s="126"/>
      <c r="K31" s="49">
        <v>116</v>
      </c>
      <c r="L31" s="49">
        <v>111</v>
      </c>
      <c r="M31" s="49">
        <v>121</v>
      </c>
      <c r="N31" s="49">
        <v>139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50">
        <v>0</v>
      </c>
      <c r="U31" s="50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0</v>
      </c>
      <c r="AN31" s="51">
        <v>0</v>
      </c>
      <c r="AO31" s="51">
        <v>0</v>
      </c>
      <c r="AP31" s="51"/>
      <c r="AQ31" s="51"/>
      <c r="AR31" s="51"/>
      <c r="AS31" s="51"/>
      <c r="AT31" s="51"/>
      <c r="AU31" s="43"/>
      <c r="AV31" s="43"/>
      <c r="AW31" s="43"/>
    </row>
    <row r="32" spans="1:49" ht="22.15" customHeight="1" x14ac:dyDescent="0.35">
      <c r="A32" s="118"/>
      <c r="B32" s="109"/>
      <c r="C32" s="121"/>
      <c r="D32" s="122"/>
      <c r="E32" s="123"/>
      <c r="F32" s="122"/>
      <c r="G32" s="125"/>
      <c r="H32" s="127" t="s">
        <v>72</v>
      </c>
      <c r="I32" s="127"/>
      <c r="J32" s="127"/>
      <c r="K32" s="49">
        <v>49</v>
      </c>
      <c r="L32" s="49">
        <v>48</v>
      </c>
      <c r="M32" s="49">
        <v>51</v>
      </c>
      <c r="N32" s="49">
        <v>67</v>
      </c>
      <c r="O32" s="49">
        <v>16</v>
      </c>
      <c r="P32" s="49">
        <v>22</v>
      </c>
      <c r="Q32" s="49">
        <v>0</v>
      </c>
      <c r="R32" s="49">
        <v>0</v>
      </c>
      <c r="S32" s="49">
        <v>0</v>
      </c>
      <c r="T32" s="50">
        <v>0</v>
      </c>
      <c r="U32" s="50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0</v>
      </c>
      <c r="AL32" s="51">
        <v>0</v>
      </c>
      <c r="AM32" s="51">
        <v>0</v>
      </c>
      <c r="AN32" s="51">
        <v>0</v>
      </c>
      <c r="AO32" s="51">
        <v>0</v>
      </c>
      <c r="AP32" s="51"/>
      <c r="AQ32" s="51"/>
      <c r="AR32" s="51"/>
      <c r="AS32" s="51"/>
      <c r="AT32" s="51"/>
      <c r="AU32" s="43"/>
      <c r="AV32" s="43"/>
      <c r="AW32" s="43"/>
    </row>
    <row r="33" spans="1:49" ht="30.65" customHeight="1" x14ac:dyDescent="0.35">
      <c r="A33" s="118"/>
      <c r="B33" s="109">
        <v>10</v>
      </c>
      <c r="C33" s="119" t="s">
        <v>76</v>
      </c>
      <c r="D33" s="111" t="s">
        <v>77</v>
      </c>
      <c r="E33" s="115" t="s">
        <v>17</v>
      </c>
      <c r="F33" s="111" t="s">
        <v>18</v>
      </c>
      <c r="G33" s="116" t="s">
        <v>78</v>
      </c>
      <c r="H33" s="23" t="s">
        <v>79</v>
      </c>
      <c r="I33" s="24" t="s">
        <v>80</v>
      </c>
      <c r="J33" s="25" t="s">
        <v>81</v>
      </c>
      <c r="K33" s="36">
        <f t="shared" ref="K33:P33" si="7">AVERAGE(K34:K37)</f>
        <v>151.25</v>
      </c>
      <c r="L33" s="36">
        <f t="shared" si="7"/>
        <v>168</v>
      </c>
      <c r="M33" s="36">
        <f t="shared" si="7"/>
        <v>170.25</v>
      </c>
      <c r="N33" s="36">
        <f t="shared" si="7"/>
        <v>215.75</v>
      </c>
      <c r="O33" s="36">
        <f t="shared" si="7"/>
        <v>214.5</v>
      </c>
      <c r="P33" s="36">
        <f t="shared" si="7"/>
        <v>172</v>
      </c>
      <c r="Q33" s="36">
        <f t="shared" ref="Q33:AT33" si="8">AVERAGE(Q34:Q36)</f>
        <v>232.33333333333334</v>
      </c>
      <c r="R33" s="36">
        <f t="shared" si="8"/>
        <v>289</v>
      </c>
      <c r="S33" s="36">
        <f t="shared" si="8"/>
        <v>269</v>
      </c>
      <c r="T33" s="36">
        <f t="shared" si="8"/>
        <v>264</v>
      </c>
      <c r="U33" s="36">
        <f t="shared" si="8"/>
        <v>247.33333333333334</v>
      </c>
      <c r="V33" s="36">
        <f t="shared" si="8"/>
        <v>230.66666666666666</v>
      </c>
      <c r="W33" s="36">
        <f t="shared" si="8"/>
        <v>241.33333333333334</v>
      </c>
      <c r="X33" s="36">
        <f t="shared" si="8"/>
        <v>218.33333333333334</v>
      </c>
      <c r="Y33" s="36">
        <f t="shared" si="8"/>
        <v>270</v>
      </c>
      <c r="Z33" s="36">
        <f t="shared" si="8"/>
        <v>216</v>
      </c>
      <c r="AA33" s="36">
        <f t="shared" si="8"/>
        <v>277</v>
      </c>
      <c r="AB33" s="36">
        <f t="shared" si="8"/>
        <v>265.66666666666669</v>
      </c>
      <c r="AC33" s="36">
        <f t="shared" si="8"/>
        <v>315.33333333333331</v>
      </c>
      <c r="AD33" s="36">
        <f t="shared" si="8"/>
        <v>267.33333333333331</v>
      </c>
      <c r="AE33" s="36">
        <f t="shared" si="8"/>
        <v>254.66666666666666</v>
      </c>
      <c r="AF33" s="36">
        <f t="shared" si="8"/>
        <v>288</v>
      </c>
      <c r="AG33" s="36">
        <f t="shared" si="8"/>
        <v>280.33333333333331</v>
      </c>
      <c r="AH33" s="36">
        <f t="shared" si="8"/>
        <v>193.66666666666666</v>
      </c>
      <c r="AI33" s="36">
        <f t="shared" si="8"/>
        <v>281.66666666666669</v>
      </c>
      <c r="AJ33" s="36">
        <f t="shared" si="8"/>
        <v>282.33333333333331</v>
      </c>
      <c r="AK33" s="36">
        <f t="shared" si="8"/>
        <v>192</v>
      </c>
      <c r="AL33" s="36">
        <f t="shared" si="8"/>
        <v>180</v>
      </c>
      <c r="AM33" s="36">
        <f t="shared" si="8"/>
        <v>254</v>
      </c>
      <c r="AN33" s="36">
        <f t="shared" si="8"/>
        <v>243.66666666666666</v>
      </c>
      <c r="AO33" s="36">
        <f t="shared" si="8"/>
        <v>245</v>
      </c>
      <c r="AP33" s="36">
        <f t="shared" si="8"/>
        <v>0</v>
      </c>
      <c r="AQ33" s="36">
        <f t="shared" si="8"/>
        <v>0</v>
      </c>
      <c r="AR33" s="36">
        <f t="shared" si="8"/>
        <v>0</v>
      </c>
      <c r="AS33" s="36">
        <f t="shared" si="8"/>
        <v>0</v>
      </c>
      <c r="AT33" s="36">
        <f t="shared" si="8"/>
        <v>0</v>
      </c>
      <c r="AU33" s="112"/>
      <c r="AV33" s="112"/>
      <c r="AW33" s="112"/>
    </row>
    <row r="34" spans="1:49" ht="14.5" customHeight="1" x14ac:dyDescent="0.35">
      <c r="A34" s="118"/>
      <c r="B34" s="109"/>
      <c r="C34" s="119"/>
      <c r="D34" s="111"/>
      <c r="E34" s="115"/>
      <c r="F34" s="111"/>
      <c r="G34" s="116"/>
      <c r="H34" s="128" t="s">
        <v>70</v>
      </c>
      <c r="I34" s="128"/>
      <c r="J34" s="128"/>
      <c r="K34" s="36">
        <f t="shared" ref="K34:P34" si="9">K25+K26</f>
        <v>149</v>
      </c>
      <c r="L34" s="36">
        <f t="shared" si="9"/>
        <v>190</v>
      </c>
      <c r="M34" s="36">
        <f t="shared" si="9"/>
        <v>191</v>
      </c>
      <c r="N34" s="36">
        <f t="shared" si="9"/>
        <v>253</v>
      </c>
      <c r="O34" s="36">
        <f t="shared" si="9"/>
        <v>307</v>
      </c>
      <c r="P34" s="36">
        <f t="shared" si="9"/>
        <v>247</v>
      </c>
      <c r="Q34" s="36">
        <v>260</v>
      </c>
      <c r="R34" s="36">
        <v>299</v>
      </c>
      <c r="S34" s="36">
        <f>S25+S26</f>
        <v>277</v>
      </c>
      <c r="T34" s="36">
        <f>T25+T26</f>
        <v>286</v>
      </c>
      <c r="U34" s="36">
        <v>305</v>
      </c>
      <c r="V34" s="36">
        <v>232</v>
      </c>
      <c r="W34" s="36">
        <f t="shared" ref="W34:AT34" si="10">W25+W26</f>
        <v>265</v>
      </c>
      <c r="X34" s="36">
        <f t="shared" si="10"/>
        <v>273</v>
      </c>
      <c r="Y34" s="36">
        <f t="shared" si="10"/>
        <v>295</v>
      </c>
      <c r="Z34" s="36">
        <f t="shared" si="10"/>
        <v>247</v>
      </c>
      <c r="AA34" s="36">
        <f t="shared" si="10"/>
        <v>318</v>
      </c>
      <c r="AB34" s="36">
        <f t="shared" si="10"/>
        <v>266</v>
      </c>
      <c r="AC34" s="36">
        <f t="shared" si="10"/>
        <v>366</v>
      </c>
      <c r="AD34" s="36">
        <f t="shared" si="10"/>
        <v>323</v>
      </c>
      <c r="AE34" s="36">
        <f t="shared" si="10"/>
        <v>277</v>
      </c>
      <c r="AF34" s="36">
        <f t="shared" si="10"/>
        <v>351</v>
      </c>
      <c r="AG34" s="36">
        <f t="shared" si="10"/>
        <v>339</v>
      </c>
      <c r="AH34" s="36">
        <f t="shared" si="10"/>
        <v>237</v>
      </c>
      <c r="AI34" s="36">
        <f t="shared" si="10"/>
        <v>321</v>
      </c>
      <c r="AJ34" s="36">
        <f t="shared" si="10"/>
        <v>292</v>
      </c>
      <c r="AK34" s="36">
        <f t="shared" si="10"/>
        <v>166</v>
      </c>
      <c r="AL34" s="36">
        <f t="shared" si="10"/>
        <v>182</v>
      </c>
      <c r="AM34" s="36">
        <f t="shared" si="10"/>
        <v>272</v>
      </c>
      <c r="AN34" s="36">
        <f t="shared" si="10"/>
        <v>279</v>
      </c>
      <c r="AO34" s="36">
        <f t="shared" si="10"/>
        <v>259</v>
      </c>
      <c r="AP34" s="36">
        <f t="shared" si="10"/>
        <v>0</v>
      </c>
      <c r="AQ34" s="36">
        <f t="shared" si="10"/>
        <v>0</v>
      </c>
      <c r="AR34" s="36">
        <f t="shared" si="10"/>
        <v>0</v>
      </c>
      <c r="AS34" s="36">
        <f t="shared" si="10"/>
        <v>0</v>
      </c>
      <c r="AT34" s="36">
        <f t="shared" si="10"/>
        <v>0</v>
      </c>
      <c r="AU34" s="112"/>
      <c r="AV34" s="112"/>
      <c r="AW34" s="112"/>
    </row>
    <row r="35" spans="1:49" ht="14.5" customHeight="1" x14ac:dyDescent="0.35">
      <c r="A35" s="118"/>
      <c r="B35" s="109"/>
      <c r="C35" s="119"/>
      <c r="D35" s="111"/>
      <c r="E35" s="115"/>
      <c r="F35" s="111"/>
      <c r="G35" s="116"/>
      <c r="H35" s="128" t="s">
        <v>73</v>
      </c>
      <c r="I35" s="128"/>
      <c r="J35" s="128"/>
      <c r="K35" s="36">
        <f t="shared" ref="K35:P35" si="11">K27+K28</f>
        <v>166</v>
      </c>
      <c r="L35" s="36">
        <f t="shared" si="11"/>
        <v>160</v>
      </c>
      <c r="M35" s="36">
        <f t="shared" si="11"/>
        <v>150</v>
      </c>
      <c r="N35" s="36">
        <f t="shared" si="11"/>
        <v>191</v>
      </c>
      <c r="O35" s="36">
        <f t="shared" si="11"/>
        <v>287</v>
      </c>
      <c r="P35" s="36">
        <f t="shared" si="11"/>
        <v>242</v>
      </c>
      <c r="Q35" s="36">
        <v>218</v>
      </c>
      <c r="R35" s="36">
        <v>286</v>
      </c>
      <c r="S35" s="36">
        <f>S27+S28</f>
        <v>268</v>
      </c>
      <c r="T35" s="36">
        <f>T27+T28</f>
        <v>255</v>
      </c>
      <c r="U35" s="36">
        <v>210</v>
      </c>
      <c r="V35" s="36">
        <v>225</v>
      </c>
      <c r="W35" s="36">
        <f t="shared" ref="W35:AT35" si="12">W27+W28</f>
        <v>240</v>
      </c>
      <c r="X35" s="36">
        <f t="shared" si="12"/>
        <v>208</v>
      </c>
      <c r="Y35" s="36">
        <f t="shared" si="12"/>
        <v>253</v>
      </c>
      <c r="Z35" s="36">
        <f t="shared" si="12"/>
        <v>186</v>
      </c>
      <c r="AA35" s="36">
        <f t="shared" si="12"/>
        <v>284</v>
      </c>
      <c r="AB35" s="36">
        <f t="shared" si="12"/>
        <v>293</v>
      </c>
      <c r="AC35" s="36">
        <f t="shared" si="12"/>
        <v>269</v>
      </c>
      <c r="AD35" s="36">
        <f t="shared" si="12"/>
        <v>269</v>
      </c>
      <c r="AE35" s="36">
        <f t="shared" si="12"/>
        <v>256</v>
      </c>
      <c r="AF35" s="36">
        <f t="shared" si="12"/>
        <v>251</v>
      </c>
      <c r="AG35" s="36">
        <f t="shared" si="12"/>
        <v>231</v>
      </c>
      <c r="AH35" s="36">
        <f t="shared" si="12"/>
        <v>177</v>
      </c>
      <c r="AI35" s="36">
        <f t="shared" si="12"/>
        <v>309</v>
      </c>
      <c r="AJ35" s="36">
        <f t="shared" si="12"/>
        <v>286</v>
      </c>
      <c r="AK35" s="36">
        <f t="shared" si="12"/>
        <v>192</v>
      </c>
      <c r="AL35" s="36">
        <f t="shared" si="12"/>
        <v>157</v>
      </c>
      <c r="AM35" s="36">
        <f t="shared" si="12"/>
        <v>238</v>
      </c>
      <c r="AN35" s="36">
        <f t="shared" si="12"/>
        <v>210</v>
      </c>
      <c r="AO35" s="36">
        <f t="shared" si="12"/>
        <v>256</v>
      </c>
      <c r="AP35" s="36">
        <f t="shared" si="12"/>
        <v>0</v>
      </c>
      <c r="AQ35" s="36">
        <f t="shared" si="12"/>
        <v>0</v>
      </c>
      <c r="AR35" s="36">
        <f t="shared" si="12"/>
        <v>0</v>
      </c>
      <c r="AS35" s="36">
        <f t="shared" si="12"/>
        <v>0</v>
      </c>
      <c r="AT35" s="36">
        <f t="shared" si="12"/>
        <v>0</v>
      </c>
      <c r="AU35" s="112"/>
      <c r="AV35" s="112"/>
      <c r="AW35" s="112"/>
    </row>
    <row r="36" spans="1:49" ht="14.5" customHeight="1" x14ac:dyDescent="0.35">
      <c r="A36" s="118"/>
      <c r="B36" s="109"/>
      <c r="C36" s="119"/>
      <c r="D36" s="111"/>
      <c r="E36" s="115"/>
      <c r="F36" s="111"/>
      <c r="G36" s="116"/>
      <c r="H36" s="128" t="s">
        <v>74</v>
      </c>
      <c r="I36" s="128"/>
      <c r="J36" s="128"/>
      <c r="K36" s="36">
        <f t="shared" ref="K36:P36" si="13">K29+K30</f>
        <v>125</v>
      </c>
      <c r="L36" s="36">
        <f t="shared" si="13"/>
        <v>163</v>
      </c>
      <c r="M36" s="36">
        <f t="shared" si="13"/>
        <v>168</v>
      </c>
      <c r="N36" s="36">
        <f t="shared" si="13"/>
        <v>213</v>
      </c>
      <c r="O36" s="36">
        <f t="shared" si="13"/>
        <v>248</v>
      </c>
      <c r="P36" s="36">
        <f t="shared" si="13"/>
        <v>177</v>
      </c>
      <c r="Q36" s="36">
        <v>219</v>
      </c>
      <c r="R36" s="36">
        <v>282</v>
      </c>
      <c r="S36" s="36">
        <f>S29+S30</f>
        <v>262</v>
      </c>
      <c r="T36" s="36">
        <f>T29+T30</f>
        <v>251</v>
      </c>
      <c r="U36" s="36">
        <v>227</v>
      </c>
      <c r="V36" s="36">
        <v>235</v>
      </c>
      <c r="W36" s="36">
        <f t="shared" ref="W36:AT36" si="14">W29+W30</f>
        <v>219</v>
      </c>
      <c r="X36" s="36">
        <f t="shared" si="14"/>
        <v>174</v>
      </c>
      <c r="Y36" s="36">
        <f t="shared" si="14"/>
        <v>262</v>
      </c>
      <c r="Z36" s="36">
        <f t="shared" si="14"/>
        <v>215</v>
      </c>
      <c r="AA36" s="36">
        <f t="shared" si="14"/>
        <v>229</v>
      </c>
      <c r="AB36" s="36">
        <f t="shared" si="14"/>
        <v>238</v>
      </c>
      <c r="AC36" s="36">
        <f t="shared" si="14"/>
        <v>311</v>
      </c>
      <c r="AD36" s="36">
        <f t="shared" si="14"/>
        <v>210</v>
      </c>
      <c r="AE36" s="36">
        <f t="shared" si="14"/>
        <v>231</v>
      </c>
      <c r="AF36" s="36">
        <f t="shared" si="14"/>
        <v>262</v>
      </c>
      <c r="AG36" s="36">
        <f t="shared" si="14"/>
        <v>271</v>
      </c>
      <c r="AH36" s="36">
        <f t="shared" si="14"/>
        <v>167</v>
      </c>
      <c r="AI36" s="36">
        <f t="shared" si="14"/>
        <v>215</v>
      </c>
      <c r="AJ36" s="36">
        <f t="shared" si="14"/>
        <v>269</v>
      </c>
      <c r="AK36" s="36">
        <f t="shared" si="14"/>
        <v>218</v>
      </c>
      <c r="AL36" s="36">
        <f t="shared" si="14"/>
        <v>201</v>
      </c>
      <c r="AM36" s="36">
        <f t="shared" si="14"/>
        <v>252</v>
      </c>
      <c r="AN36" s="36">
        <f t="shared" si="14"/>
        <v>242</v>
      </c>
      <c r="AO36" s="36">
        <f t="shared" si="14"/>
        <v>220</v>
      </c>
      <c r="AP36" s="36">
        <f t="shared" si="14"/>
        <v>0</v>
      </c>
      <c r="AQ36" s="36">
        <f t="shared" si="14"/>
        <v>0</v>
      </c>
      <c r="AR36" s="36">
        <f t="shared" si="14"/>
        <v>0</v>
      </c>
      <c r="AS36" s="36">
        <f t="shared" si="14"/>
        <v>0</v>
      </c>
      <c r="AT36" s="36">
        <f t="shared" si="14"/>
        <v>0</v>
      </c>
      <c r="AU36" s="112"/>
      <c r="AV36" s="112"/>
      <c r="AW36" s="112"/>
    </row>
    <row r="37" spans="1:49" ht="14.5" customHeight="1" x14ac:dyDescent="0.35">
      <c r="A37" s="118"/>
      <c r="B37" s="109"/>
      <c r="C37" s="119"/>
      <c r="D37" s="111"/>
      <c r="E37" s="115"/>
      <c r="F37" s="111"/>
      <c r="G37" s="116"/>
      <c r="H37" s="128" t="s">
        <v>75</v>
      </c>
      <c r="I37" s="128"/>
      <c r="J37" s="128"/>
      <c r="K37" s="36">
        <f t="shared" ref="K37:AT37" si="15">K31+K32</f>
        <v>165</v>
      </c>
      <c r="L37" s="36">
        <f t="shared" si="15"/>
        <v>159</v>
      </c>
      <c r="M37" s="36">
        <f t="shared" si="15"/>
        <v>172</v>
      </c>
      <c r="N37" s="36">
        <f t="shared" si="15"/>
        <v>206</v>
      </c>
      <c r="O37" s="36">
        <f t="shared" si="15"/>
        <v>16</v>
      </c>
      <c r="P37" s="36">
        <f t="shared" si="15"/>
        <v>22</v>
      </c>
      <c r="Q37" s="36">
        <f t="shared" si="15"/>
        <v>0</v>
      </c>
      <c r="R37" s="36">
        <f t="shared" si="15"/>
        <v>0</v>
      </c>
      <c r="S37" s="36">
        <f t="shared" si="15"/>
        <v>0</v>
      </c>
      <c r="T37" s="36">
        <f t="shared" si="15"/>
        <v>0</v>
      </c>
      <c r="U37" s="36">
        <f t="shared" si="15"/>
        <v>0</v>
      </c>
      <c r="V37" s="36">
        <f t="shared" si="15"/>
        <v>0</v>
      </c>
      <c r="W37" s="36">
        <f t="shared" si="15"/>
        <v>0</v>
      </c>
      <c r="X37" s="36">
        <f t="shared" si="15"/>
        <v>0</v>
      </c>
      <c r="Y37" s="36">
        <f t="shared" si="15"/>
        <v>0</v>
      </c>
      <c r="Z37" s="36">
        <f t="shared" si="15"/>
        <v>0</v>
      </c>
      <c r="AA37" s="36">
        <f t="shared" si="15"/>
        <v>0</v>
      </c>
      <c r="AB37" s="36">
        <f t="shared" si="15"/>
        <v>0</v>
      </c>
      <c r="AC37" s="36">
        <f t="shared" si="15"/>
        <v>0</v>
      </c>
      <c r="AD37" s="36">
        <f t="shared" si="15"/>
        <v>0</v>
      </c>
      <c r="AE37" s="36">
        <f t="shared" si="15"/>
        <v>0</v>
      </c>
      <c r="AF37" s="36">
        <f t="shared" si="15"/>
        <v>0</v>
      </c>
      <c r="AG37" s="36">
        <f t="shared" si="15"/>
        <v>0</v>
      </c>
      <c r="AH37" s="36">
        <f t="shared" si="15"/>
        <v>0</v>
      </c>
      <c r="AI37" s="36">
        <f t="shared" si="15"/>
        <v>0</v>
      </c>
      <c r="AJ37" s="36">
        <f t="shared" si="15"/>
        <v>0</v>
      </c>
      <c r="AK37" s="36">
        <f t="shared" si="15"/>
        <v>0</v>
      </c>
      <c r="AL37" s="36">
        <f t="shared" si="15"/>
        <v>0</v>
      </c>
      <c r="AM37" s="36">
        <f t="shared" si="15"/>
        <v>0</v>
      </c>
      <c r="AN37" s="36">
        <f t="shared" si="15"/>
        <v>0</v>
      </c>
      <c r="AO37" s="36">
        <f t="shared" si="15"/>
        <v>0</v>
      </c>
      <c r="AP37" s="36">
        <f t="shared" si="15"/>
        <v>0</v>
      </c>
      <c r="AQ37" s="36">
        <f t="shared" si="15"/>
        <v>0</v>
      </c>
      <c r="AR37" s="36">
        <f t="shared" si="15"/>
        <v>0</v>
      </c>
      <c r="AS37" s="36">
        <f t="shared" si="15"/>
        <v>0</v>
      </c>
      <c r="AT37" s="36">
        <f t="shared" si="15"/>
        <v>0</v>
      </c>
      <c r="AU37" s="37"/>
      <c r="AV37" s="108"/>
      <c r="AW37" s="108"/>
    </row>
    <row r="38" spans="1:49" ht="25" x14ac:dyDescent="0.35">
      <c r="A38" s="118"/>
      <c r="B38" s="18">
        <v>11</v>
      </c>
      <c r="C38" s="19" t="s">
        <v>82</v>
      </c>
      <c r="D38" s="21" t="s">
        <v>77</v>
      </c>
      <c r="E38" s="20"/>
      <c r="F38" s="21"/>
      <c r="G38" s="22"/>
      <c r="H38" s="23" t="s">
        <v>83</v>
      </c>
      <c r="I38" s="24" t="s">
        <v>84</v>
      </c>
      <c r="J38" s="25" t="s">
        <v>85</v>
      </c>
      <c r="K38" s="53">
        <v>40</v>
      </c>
      <c r="L38" s="53">
        <v>50</v>
      </c>
      <c r="M38" s="53">
        <v>61</v>
      </c>
      <c r="N38" s="53">
        <v>37</v>
      </c>
      <c r="O38" s="53">
        <v>74</v>
      </c>
      <c r="P38" s="53">
        <v>64</v>
      </c>
      <c r="Q38" s="53">
        <v>34</v>
      </c>
      <c r="R38" s="53">
        <v>29</v>
      </c>
      <c r="S38" s="53">
        <v>36</v>
      </c>
      <c r="T38" s="53">
        <v>30</v>
      </c>
      <c r="U38" s="53">
        <v>37</v>
      </c>
      <c r="V38" s="53">
        <v>27</v>
      </c>
      <c r="W38" s="53">
        <v>40</v>
      </c>
      <c r="X38" s="53">
        <v>33</v>
      </c>
      <c r="Y38" s="53">
        <v>46</v>
      </c>
      <c r="Z38" s="53">
        <v>30</v>
      </c>
      <c r="AA38" s="53">
        <v>38</v>
      </c>
      <c r="AB38" s="53">
        <v>32</v>
      </c>
      <c r="AC38" s="53">
        <v>44</v>
      </c>
      <c r="AD38" s="53">
        <v>27</v>
      </c>
      <c r="AE38" s="53">
        <v>25</v>
      </c>
      <c r="AF38" s="53">
        <v>35</v>
      </c>
      <c r="AG38" s="53">
        <v>28</v>
      </c>
      <c r="AH38" s="53">
        <v>20</v>
      </c>
      <c r="AI38" s="53">
        <v>29</v>
      </c>
      <c r="AJ38" s="53">
        <v>37</v>
      </c>
      <c r="AK38" s="53">
        <v>19</v>
      </c>
      <c r="AL38" s="53">
        <v>8</v>
      </c>
      <c r="AM38" s="53">
        <v>11</v>
      </c>
      <c r="AN38" s="53">
        <v>28</v>
      </c>
      <c r="AO38" s="53">
        <v>19</v>
      </c>
      <c r="AP38" s="53"/>
      <c r="AQ38" s="53"/>
      <c r="AR38" s="53"/>
      <c r="AS38" s="53"/>
      <c r="AT38" s="53"/>
      <c r="AU38" s="106"/>
      <c r="AV38" s="106"/>
      <c r="AW38" s="106"/>
    </row>
    <row r="39" spans="1:49" ht="33" customHeight="1" x14ac:dyDescent="0.35">
      <c r="A39" s="118"/>
      <c r="B39" s="18">
        <v>12</v>
      </c>
      <c r="C39" s="19" t="s">
        <v>86</v>
      </c>
      <c r="D39" s="21" t="s">
        <v>87</v>
      </c>
      <c r="E39" s="20" t="s">
        <v>17</v>
      </c>
      <c r="F39" s="21" t="s">
        <v>18</v>
      </c>
      <c r="G39" s="42" t="s">
        <v>88</v>
      </c>
      <c r="H39" s="30" t="s">
        <v>89</v>
      </c>
      <c r="I39" s="31" t="s">
        <v>90</v>
      </c>
      <c r="J39" s="32" t="s">
        <v>91</v>
      </c>
      <c r="K39" s="33">
        <f t="shared" ref="K39:AT39" si="16">(K38/($J$59*(K52-K59)))</f>
        <v>1.9493177387914231</v>
      </c>
      <c r="L39" s="33">
        <f t="shared" si="16"/>
        <v>2.192982456140351</v>
      </c>
      <c r="M39" s="33">
        <f t="shared" si="16"/>
        <v>3.3442982456140355</v>
      </c>
      <c r="N39" s="33">
        <f t="shared" si="16"/>
        <v>1.6228070175438598</v>
      </c>
      <c r="O39" s="33">
        <f t="shared" si="16"/>
        <v>3.0910609857978284</v>
      </c>
      <c r="P39" s="33">
        <f t="shared" si="16"/>
        <v>2.6733500417710947</v>
      </c>
      <c r="Q39" s="33">
        <f t="shared" si="16"/>
        <v>1.420217209690894</v>
      </c>
      <c r="R39" s="33">
        <f t="shared" si="16"/>
        <v>1.2113617376775272</v>
      </c>
      <c r="S39" s="33">
        <f t="shared" si="16"/>
        <v>1.5789473684210529</v>
      </c>
      <c r="T39" s="33">
        <f t="shared" si="16"/>
        <v>1.1961722488038278</v>
      </c>
      <c r="U39" s="33">
        <f t="shared" si="16"/>
        <v>1.4752791068580544</v>
      </c>
      <c r="V39" s="33">
        <f t="shared" si="16"/>
        <v>1.5789473684210529</v>
      </c>
      <c r="W39" s="33">
        <f t="shared" si="16"/>
        <v>1.8467220683287169</v>
      </c>
      <c r="X39" s="33">
        <f t="shared" si="16"/>
        <v>1.4473684210526319</v>
      </c>
      <c r="Y39" s="33">
        <f t="shared" si="16"/>
        <v>1.9214703425229742</v>
      </c>
      <c r="Z39" s="33">
        <f t="shared" si="16"/>
        <v>1.6447368421052633</v>
      </c>
      <c r="AA39" s="33">
        <f t="shared" si="16"/>
        <v>1.5151515151515154</v>
      </c>
      <c r="AB39" s="33">
        <f t="shared" si="16"/>
        <v>1.4035087719298247</v>
      </c>
      <c r="AC39" s="33">
        <f t="shared" si="16"/>
        <v>1.7543859649122808</v>
      </c>
      <c r="AD39" s="33">
        <f t="shared" si="16"/>
        <v>1.1842105263157896</v>
      </c>
      <c r="AE39" s="33">
        <f t="shared" si="16"/>
        <v>1.0442773600668338</v>
      </c>
      <c r="AF39" s="33">
        <f t="shared" si="16"/>
        <v>1.3955342902711325</v>
      </c>
      <c r="AG39" s="33">
        <f t="shared" si="16"/>
        <v>1.169590643274854</v>
      </c>
      <c r="AH39" s="33">
        <v>1.25</v>
      </c>
      <c r="AI39" s="33">
        <f t="shared" si="16"/>
        <v>1.2719298245614037</v>
      </c>
      <c r="AJ39" s="33">
        <f t="shared" si="16"/>
        <v>1.6228070175438598</v>
      </c>
      <c r="AK39" s="33">
        <f t="shared" si="16"/>
        <v>0.98039215686274517</v>
      </c>
      <c r="AL39" s="33">
        <f t="shared" si="16"/>
        <v>0.41279669762641902</v>
      </c>
      <c r="AM39" s="33">
        <f t="shared" si="16"/>
        <v>0.48245614035087725</v>
      </c>
      <c r="AN39" s="33">
        <f t="shared" si="16"/>
        <v>1.1164274322169059</v>
      </c>
      <c r="AO39" s="33">
        <f t="shared" si="16"/>
        <v>0.75757575757575768</v>
      </c>
      <c r="AP39" s="33" t="e">
        <f t="shared" si="16"/>
        <v>#DIV/0!</v>
      </c>
      <c r="AQ39" s="33" t="e">
        <f t="shared" si="16"/>
        <v>#DIV/0!</v>
      </c>
      <c r="AR39" s="33" t="e">
        <f t="shared" si="16"/>
        <v>#DIV/0!</v>
      </c>
      <c r="AS39" s="33" t="e">
        <f t="shared" si="16"/>
        <v>#DIV/0!</v>
      </c>
      <c r="AT39" s="33" t="e">
        <f t="shared" si="16"/>
        <v>#DIV/0!</v>
      </c>
      <c r="AU39" s="29"/>
      <c r="AV39" s="29"/>
      <c r="AW39" s="29"/>
    </row>
    <row r="40" spans="1:49" ht="42" customHeight="1" x14ac:dyDescent="0.35">
      <c r="A40" s="118"/>
      <c r="B40" s="54">
        <v>13</v>
      </c>
      <c r="C40" s="55" t="s">
        <v>92</v>
      </c>
      <c r="D40" s="56"/>
      <c r="E40" s="57"/>
      <c r="F40" s="56"/>
      <c r="G40" s="58"/>
      <c r="H40" s="59"/>
      <c r="I40" s="59"/>
      <c r="J40" s="59"/>
      <c r="K40" s="60">
        <v>0</v>
      </c>
      <c r="L40" s="60">
        <v>31</v>
      </c>
      <c r="M40" s="60">
        <v>0</v>
      </c>
      <c r="N40" s="60">
        <v>35</v>
      </c>
      <c r="O40" s="60">
        <v>0</v>
      </c>
      <c r="P40" s="60">
        <v>35</v>
      </c>
      <c r="Q40" s="60">
        <v>0</v>
      </c>
      <c r="R40" s="60">
        <v>0</v>
      </c>
      <c r="S40" s="60">
        <v>23</v>
      </c>
      <c r="T40" s="60">
        <v>0</v>
      </c>
      <c r="U40" s="60">
        <v>19</v>
      </c>
      <c r="V40" s="60">
        <v>0</v>
      </c>
      <c r="W40" s="60">
        <v>0</v>
      </c>
      <c r="X40" s="60">
        <v>16</v>
      </c>
      <c r="Y40" s="60">
        <v>20</v>
      </c>
      <c r="Z40" s="60">
        <v>0</v>
      </c>
      <c r="AA40" s="60">
        <v>16</v>
      </c>
      <c r="AB40" s="60">
        <v>0</v>
      </c>
      <c r="AC40" s="60">
        <v>11</v>
      </c>
      <c r="AD40" s="60">
        <v>13</v>
      </c>
      <c r="AE40" s="60">
        <v>23</v>
      </c>
      <c r="AF40" s="60">
        <v>23</v>
      </c>
      <c r="AG40" s="60">
        <v>16</v>
      </c>
      <c r="AH40" s="60">
        <v>19</v>
      </c>
      <c r="AI40" s="60">
        <v>18</v>
      </c>
      <c r="AJ40" s="60">
        <v>17</v>
      </c>
      <c r="AK40" s="60">
        <v>0</v>
      </c>
      <c r="AL40" s="60">
        <v>0</v>
      </c>
      <c r="AM40" s="60">
        <v>8</v>
      </c>
      <c r="AN40" s="60">
        <v>10</v>
      </c>
      <c r="AO40" s="60">
        <v>0</v>
      </c>
      <c r="AP40" s="60"/>
      <c r="AQ40" s="60"/>
      <c r="AR40" s="60"/>
      <c r="AS40" s="60"/>
      <c r="AT40" s="60"/>
      <c r="AU40" s="29"/>
      <c r="AV40" s="29"/>
      <c r="AW40" s="29"/>
    </row>
    <row r="41" spans="1:49" ht="33.65" customHeight="1" x14ac:dyDescent="0.35">
      <c r="A41" s="118"/>
      <c r="B41" s="109">
        <v>14</v>
      </c>
      <c r="C41" s="110" t="s">
        <v>93</v>
      </c>
      <c r="D41" s="111" t="s">
        <v>94</v>
      </c>
      <c r="E41" s="20" t="s">
        <v>17</v>
      </c>
      <c r="F41" s="21" t="s">
        <v>18</v>
      </c>
      <c r="G41" s="42" t="s">
        <v>88</v>
      </c>
      <c r="H41" s="30" t="s">
        <v>89</v>
      </c>
      <c r="I41" s="31" t="s">
        <v>90</v>
      </c>
      <c r="J41" s="32" t="s">
        <v>91</v>
      </c>
      <c r="K41" s="33">
        <f>AVERAGE(K42:K45)</f>
        <v>1.1059149184149184</v>
      </c>
      <c r="L41" s="33">
        <f>AVERAGE(L42:L45)</f>
        <v>1.0974275724275724</v>
      </c>
      <c r="M41" s="61">
        <f>AVERAGE(M42:M45)</f>
        <v>1.4864325068870523</v>
      </c>
      <c r="N41" s="61">
        <f>AVERAGE(N42:N45)</f>
        <v>1.3547981430334373</v>
      </c>
      <c r="O41" s="62">
        <f t="shared" ref="O41:AT41" si="17">AVERAGE(O42:O44)</f>
        <v>1.2764942659679501</v>
      </c>
      <c r="P41" s="63">
        <f t="shared" si="17"/>
        <v>0.9912698412698413</v>
      </c>
      <c r="Q41" s="64">
        <f t="shared" si="17"/>
        <v>1.1525471432592176</v>
      </c>
      <c r="R41" s="64">
        <f t="shared" si="17"/>
        <v>1.3589314194577353</v>
      </c>
      <c r="S41" s="33">
        <f t="shared" si="17"/>
        <v>1.4385026737967914</v>
      </c>
      <c r="T41" s="33">
        <f t="shared" si="17"/>
        <v>1.1997000075947444</v>
      </c>
      <c r="U41" s="33">
        <f t="shared" si="17"/>
        <v>1.1817821067821066</v>
      </c>
      <c r="V41" s="33">
        <f t="shared" si="17"/>
        <v>1.5755910755910756</v>
      </c>
      <c r="W41" s="33">
        <f t="shared" si="17"/>
        <v>1.2911838978015446</v>
      </c>
      <c r="X41" s="33">
        <f t="shared" si="17"/>
        <v>1.2546048722519312</v>
      </c>
      <c r="Y41" s="33">
        <f t="shared" si="17"/>
        <v>1.2698653198653198</v>
      </c>
      <c r="Z41" s="33">
        <f t="shared" si="17"/>
        <v>1.5636363636363637</v>
      </c>
      <c r="AA41" s="33">
        <f t="shared" si="17"/>
        <v>1.3822751322751323</v>
      </c>
      <c r="AB41" s="33">
        <f t="shared" si="17"/>
        <v>1.2758816232500443</v>
      </c>
      <c r="AC41" s="33">
        <f t="shared" si="17"/>
        <v>1.4059390901496165</v>
      </c>
      <c r="AD41" s="33">
        <f t="shared" si="17"/>
        <v>1.2771841219209641</v>
      </c>
      <c r="AE41" s="33">
        <f t="shared" si="17"/>
        <v>1.2190944533049797</v>
      </c>
      <c r="AF41" s="33">
        <f t="shared" si="17"/>
        <v>1.2446715963462376</v>
      </c>
      <c r="AG41" s="33">
        <f t="shared" si="17"/>
        <v>1.2486519328624592</v>
      </c>
      <c r="AH41" s="33">
        <v>1.35</v>
      </c>
      <c r="AI41" s="33">
        <f t="shared" si="17"/>
        <v>1.2974481658692183</v>
      </c>
      <c r="AJ41" s="33">
        <f t="shared" si="17"/>
        <v>1.3047846889952153</v>
      </c>
      <c r="AK41" s="33">
        <f t="shared" si="17"/>
        <v>1.1633477633477634</v>
      </c>
      <c r="AL41" s="33">
        <f t="shared" si="17"/>
        <v>1.2621212121212122</v>
      </c>
      <c r="AM41" s="33">
        <f t="shared" si="17"/>
        <v>1.358288770053476</v>
      </c>
      <c r="AN41" s="33">
        <f t="shared" si="17"/>
        <v>1.1844763423710791</v>
      </c>
      <c r="AO41" s="33">
        <f t="shared" si="17"/>
        <v>1.1917419812156653</v>
      </c>
      <c r="AP41" s="33" t="e">
        <f t="shared" si="17"/>
        <v>#DIV/0!</v>
      </c>
      <c r="AQ41" s="33" t="e">
        <f t="shared" si="17"/>
        <v>#DIV/0!</v>
      </c>
      <c r="AR41" s="33" t="e">
        <f t="shared" si="17"/>
        <v>#DIV/0!</v>
      </c>
      <c r="AS41" s="33" t="e">
        <f t="shared" si="17"/>
        <v>#DIV/0!</v>
      </c>
      <c r="AT41" s="33" t="e">
        <f t="shared" si="17"/>
        <v>#DIV/0!</v>
      </c>
      <c r="AU41" s="29"/>
      <c r="AV41" s="29"/>
      <c r="AW41" s="29"/>
    </row>
    <row r="42" spans="1:49" ht="14.5" customHeight="1" x14ac:dyDescent="0.35">
      <c r="A42" s="118"/>
      <c r="B42" s="109"/>
      <c r="C42" s="110"/>
      <c r="D42" s="111"/>
      <c r="E42" s="65"/>
      <c r="F42" s="65"/>
      <c r="G42" s="65"/>
      <c r="H42" s="128" t="s">
        <v>70</v>
      </c>
      <c r="I42" s="128"/>
      <c r="J42" s="128"/>
      <c r="K42" s="33">
        <f t="shared" ref="K42:AT42" si="18">(K34/($J$54*(K52-K54)))</f>
        <v>1.0419580419580419</v>
      </c>
      <c r="L42" s="33">
        <f t="shared" si="18"/>
        <v>1.3286713286713288</v>
      </c>
      <c r="M42" s="33">
        <f t="shared" si="18"/>
        <v>1.7363636363636363</v>
      </c>
      <c r="N42" s="33">
        <f t="shared" si="18"/>
        <v>1.7692307692307692</v>
      </c>
      <c r="O42" s="33">
        <f t="shared" si="18"/>
        <v>1.329004329004329</v>
      </c>
      <c r="P42" s="33">
        <f t="shared" si="18"/>
        <v>1.0692640692640694</v>
      </c>
      <c r="Q42" s="64">
        <f t="shared" si="18"/>
        <v>1.2440191387559809</v>
      </c>
      <c r="R42" s="33">
        <f t="shared" si="18"/>
        <v>1.3590909090909091</v>
      </c>
      <c r="S42" s="33">
        <f t="shared" si="18"/>
        <v>1.481283422459893</v>
      </c>
      <c r="T42" s="33">
        <f t="shared" si="18"/>
        <v>1.2380952380952381</v>
      </c>
      <c r="U42" s="33">
        <f t="shared" si="18"/>
        <v>1.3203463203463204</v>
      </c>
      <c r="V42" s="33">
        <f t="shared" si="18"/>
        <v>1.6223776223776223</v>
      </c>
      <c r="W42" s="33">
        <f t="shared" si="18"/>
        <v>1.4171122994652405</v>
      </c>
      <c r="X42" s="33">
        <f t="shared" si="18"/>
        <v>1.3787878787878789</v>
      </c>
      <c r="Y42" s="33">
        <f t="shared" si="18"/>
        <v>1.3409090909090908</v>
      </c>
      <c r="Z42" s="33">
        <f t="shared" si="18"/>
        <v>1.6038961038961039</v>
      </c>
      <c r="AA42" s="33">
        <f t="shared" si="18"/>
        <v>1.3766233766233766</v>
      </c>
      <c r="AB42" s="33">
        <f t="shared" si="18"/>
        <v>1.209090909090909</v>
      </c>
      <c r="AC42" s="33">
        <f t="shared" si="18"/>
        <v>1.5844155844155845</v>
      </c>
      <c r="AD42" s="33">
        <f t="shared" si="18"/>
        <v>1.4681818181818183</v>
      </c>
      <c r="AE42" s="33">
        <f t="shared" si="18"/>
        <v>1.259090909090909</v>
      </c>
      <c r="AF42" s="33">
        <f t="shared" si="18"/>
        <v>1.4504132231404958</v>
      </c>
      <c r="AG42" s="33">
        <f t="shared" si="18"/>
        <v>1.4675324675324675</v>
      </c>
      <c r="AH42" s="33">
        <v>1.54</v>
      </c>
      <c r="AI42" s="33">
        <f t="shared" si="18"/>
        <v>1.459090909090909</v>
      </c>
      <c r="AJ42" s="33">
        <f t="shared" si="18"/>
        <v>1.3272727272727274</v>
      </c>
      <c r="AK42" s="33">
        <f t="shared" si="18"/>
        <v>1.0779220779220779</v>
      </c>
      <c r="AL42" s="33">
        <f t="shared" si="18"/>
        <v>1.3787878787878789</v>
      </c>
      <c r="AM42" s="33">
        <f t="shared" si="18"/>
        <v>1.4545454545454546</v>
      </c>
      <c r="AN42" s="33">
        <f t="shared" si="18"/>
        <v>1.3349282296650717</v>
      </c>
      <c r="AO42" s="33">
        <f t="shared" si="18"/>
        <v>1.2392344497607655</v>
      </c>
      <c r="AP42" s="33" t="e">
        <f t="shared" si="18"/>
        <v>#DIV/0!</v>
      </c>
      <c r="AQ42" s="33" t="e">
        <f t="shared" si="18"/>
        <v>#DIV/0!</v>
      </c>
      <c r="AR42" s="33" t="e">
        <f t="shared" si="18"/>
        <v>#DIV/0!</v>
      </c>
      <c r="AS42" s="33" t="e">
        <f t="shared" si="18"/>
        <v>#DIV/0!</v>
      </c>
      <c r="AT42" s="33" t="e">
        <f t="shared" si="18"/>
        <v>#DIV/0!</v>
      </c>
      <c r="AU42" s="29"/>
      <c r="AV42" s="29"/>
      <c r="AW42" s="29"/>
    </row>
    <row r="43" spans="1:49" ht="14.5" customHeight="1" x14ac:dyDescent="0.35">
      <c r="A43" s="118"/>
      <c r="B43" s="109"/>
      <c r="C43" s="110"/>
      <c r="D43" s="111"/>
      <c r="E43" s="65"/>
      <c r="F43" s="65"/>
      <c r="G43" s="65"/>
      <c r="H43" s="128" t="s">
        <v>73</v>
      </c>
      <c r="I43" s="128"/>
      <c r="J43" s="128"/>
      <c r="K43" s="33">
        <f t="shared" ref="K43:AT43" si="19">(K35/($J$55*(K52-K55)))</f>
        <v>1.2575757575757576</v>
      </c>
      <c r="L43" s="33">
        <f t="shared" si="19"/>
        <v>1.0389610389610389</v>
      </c>
      <c r="M43" s="33">
        <f t="shared" si="19"/>
        <v>1.5151515151515151</v>
      </c>
      <c r="N43" s="33">
        <f t="shared" si="19"/>
        <v>1.0213903743315509</v>
      </c>
      <c r="O43" s="33">
        <f t="shared" si="19"/>
        <v>1.3732057416267942</v>
      </c>
      <c r="P43" s="33">
        <f t="shared" si="19"/>
        <v>1.1000000000000001</v>
      </c>
      <c r="Q43" s="64">
        <f t="shared" si="19"/>
        <v>1.1657754010695187</v>
      </c>
      <c r="R43" s="33">
        <f t="shared" si="19"/>
        <v>1.368421052631579</v>
      </c>
      <c r="S43" s="33">
        <f t="shared" si="19"/>
        <v>1.4331550802139037</v>
      </c>
      <c r="T43" s="33">
        <f t="shared" si="19"/>
        <v>1.2200956937799043</v>
      </c>
      <c r="U43" s="33">
        <f t="shared" si="19"/>
        <v>1.1931818181818181</v>
      </c>
      <c r="V43" s="33">
        <f t="shared" si="19"/>
        <v>1.4610389610389611</v>
      </c>
      <c r="W43" s="33">
        <f t="shared" si="19"/>
        <v>1.2121212121212122</v>
      </c>
      <c r="X43" s="33">
        <f t="shared" si="19"/>
        <v>1.4545454545454546</v>
      </c>
      <c r="Y43" s="33">
        <f t="shared" si="19"/>
        <v>1.2777777777777777</v>
      </c>
      <c r="Z43" s="33">
        <f t="shared" si="19"/>
        <v>1.6909090909090909</v>
      </c>
      <c r="AA43" s="33">
        <f t="shared" si="19"/>
        <v>1.6136363636363635</v>
      </c>
      <c r="AB43" s="33">
        <f t="shared" si="19"/>
        <v>1.4797979797979799</v>
      </c>
      <c r="AC43" s="33">
        <f t="shared" si="19"/>
        <v>1.2870813397129186</v>
      </c>
      <c r="AD43" s="33">
        <f t="shared" si="19"/>
        <v>1.3585858585858586</v>
      </c>
      <c r="AE43" s="33">
        <f t="shared" si="19"/>
        <v>1.292929292929293</v>
      </c>
      <c r="AF43" s="33">
        <f t="shared" si="19"/>
        <v>1.200956937799043</v>
      </c>
      <c r="AG43" s="33">
        <f t="shared" si="19"/>
        <v>1.1052631578947369</v>
      </c>
      <c r="AH43" s="33">
        <v>1.24</v>
      </c>
      <c r="AI43" s="33">
        <f t="shared" si="19"/>
        <v>1.4045454545454545</v>
      </c>
      <c r="AJ43" s="33">
        <f t="shared" si="19"/>
        <v>1.3</v>
      </c>
      <c r="AK43" s="33">
        <f t="shared" si="19"/>
        <v>1.0909090909090908</v>
      </c>
      <c r="AL43" s="33">
        <f t="shared" si="19"/>
        <v>1.1893939393939394</v>
      </c>
      <c r="AM43" s="33">
        <f t="shared" si="19"/>
        <v>1.2727272727272727</v>
      </c>
      <c r="AN43" s="33">
        <f t="shared" si="19"/>
        <v>1.0606060606060606</v>
      </c>
      <c r="AO43" s="33">
        <f t="shared" si="19"/>
        <v>1.2248803827751196</v>
      </c>
      <c r="AP43" s="33" t="e">
        <f t="shared" si="19"/>
        <v>#DIV/0!</v>
      </c>
      <c r="AQ43" s="33" t="e">
        <f t="shared" si="19"/>
        <v>#DIV/0!</v>
      </c>
      <c r="AR43" s="33" t="e">
        <f t="shared" si="19"/>
        <v>#DIV/0!</v>
      </c>
      <c r="AS43" s="33" t="e">
        <f t="shared" si="19"/>
        <v>#DIV/0!</v>
      </c>
      <c r="AT43" s="33" t="e">
        <f t="shared" si="19"/>
        <v>#DIV/0!</v>
      </c>
      <c r="AU43" s="107"/>
      <c r="AV43" s="107"/>
      <c r="AW43" s="107"/>
    </row>
    <row r="44" spans="1:49" ht="14.5" customHeight="1" x14ac:dyDescent="0.35">
      <c r="A44" s="118"/>
      <c r="B44" s="109"/>
      <c r="C44" s="110"/>
      <c r="D44" s="111"/>
      <c r="E44" s="65"/>
      <c r="F44" s="65"/>
      <c r="G44" s="65"/>
      <c r="H44" s="128" t="s">
        <v>74</v>
      </c>
      <c r="I44" s="128"/>
      <c r="J44" s="128"/>
      <c r="K44" s="33">
        <f t="shared" ref="K44:AT44" si="20">(K36/($J$56*(K52-K56)))</f>
        <v>0.87412587412587417</v>
      </c>
      <c r="L44" s="33">
        <f t="shared" si="20"/>
        <v>1.0584415584415585</v>
      </c>
      <c r="M44" s="33">
        <f t="shared" si="20"/>
        <v>1.2727272727272727</v>
      </c>
      <c r="N44" s="33">
        <f t="shared" si="20"/>
        <v>1.290909090909091</v>
      </c>
      <c r="O44" s="33">
        <f t="shared" si="20"/>
        <v>1.1272727272727272</v>
      </c>
      <c r="P44" s="33">
        <f t="shared" si="20"/>
        <v>0.80454545454545456</v>
      </c>
      <c r="Q44" s="64">
        <f t="shared" si="20"/>
        <v>1.0478468899521531</v>
      </c>
      <c r="R44" s="33">
        <f t="shared" si="20"/>
        <v>1.3492822966507176</v>
      </c>
      <c r="S44" s="33">
        <f t="shared" si="20"/>
        <v>1.4010695187165776</v>
      </c>
      <c r="T44" s="33">
        <f t="shared" si="20"/>
        <v>1.1409090909090909</v>
      </c>
      <c r="U44" s="33">
        <f t="shared" si="20"/>
        <v>1.0318181818181817</v>
      </c>
      <c r="V44" s="33">
        <f t="shared" si="20"/>
        <v>1.6433566433566433</v>
      </c>
      <c r="W44" s="33">
        <f t="shared" si="20"/>
        <v>1.2443181818181819</v>
      </c>
      <c r="X44" s="33">
        <f t="shared" si="20"/>
        <v>0.93048128342245995</v>
      </c>
      <c r="Y44" s="33">
        <f t="shared" si="20"/>
        <v>1.1909090909090909</v>
      </c>
      <c r="Z44" s="33">
        <f t="shared" si="20"/>
        <v>1.3961038961038961</v>
      </c>
      <c r="AA44" s="33">
        <f t="shared" si="20"/>
        <v>1.1565656565656566</v>
      </c>
      <c r="AB44" s="33">
        <f t="shared" si="20"/>
        <v>1.138755980861244</v>
      </c>
      <c r="AC44" s="33">
        <f t="shared" si="20"/>
        <v>1.3463203463203464</v>
      </c>
      <c r="AD44" s="33">
        <f t="shared" si="20"/>
        <v>1.0047846889952152</v>
      </c>
      <c r="AE44" s="33">
        <f t="shared" si="20"/>
        <v>1.1052631578947369</v>
      </c>
      <c r="AF44" s="33">
        <f t="shared" si="20"/>
        <v>1.0826446280991735</v>
      </c>
      <c r="AG44" s="33">
        <f t="shared" si="20"/>
        <v>1.1731601731601731</v>
      </c>
      <c r="AH44" s="33">
        <v>1.27</v>
      </c>
      <c r="AI44" s="33">
        <f t="shared" si="20"/>
        <v>1.0287081339712918</v>
      </c>
      <c r="AJ44" s="33">
        <f t="shared" si="20"/>
        <v>1.2870813397129186</v>
      </c>
      <c r="AK44" s="33">
        <f t="shared" si="20"/>
        <v>1.3212121212121213</v>
      </c>
      <c r="AL44" s="33">
        <f t="shared" si="20"/>
        <v>1.2181818181818183</v>
      </c>
      <c r="AM44" s="33">
        <f t="shared" si="20"/>
        <v>1.3475935828877006</v>
      </c>
      <c r="AN44" s="33">
        <f t="shared" si="20"/>
        <v>1.1578947368421053</v>
      </c>
      <c r="AO44" s="33">
        <f t="shared" si="20"/>
        <v>1.1111111111111112</v>
      </c>
      <c r="AP44" s="33" t="e">
        <f t="shared" si="20"/>
        <v>#DIV/0!</v>
      </c>
      <c r="AQ44" s="33" t="e">
        <f t="shared" si="20"/>
        <v>#DIV/0!</v>
      </c>
      <c r="AR44" s="33" t="e">
        <f t="shared" si="20"/>
        <v>#DIV/0!</v>
      </c>
      <c r="AS44" s="33" t="e">
        <f t="shared" si="20"/>
        <v>#DIV/0!</v>
      </c>
      <c r="AT44" s="33" t="e">
        <f t="shared" si="20"/>
        <v>#DIV/0!</v>
      </c>
      <c r="AU44" s="66"/>
      <c r="AV44" s="66"/>
      <c r="AW44" s="67"/>
    </row>
    <row r="45" spans="1:49" ht="14.5" customHeight="1" x14ac:dyDescent="0.35">
      <c r="A45" s="118"/>
      <c r="B45" s="109"/>
      <c r="C45" s="110"/>
      <c r="D45" s="111"/>
      <c r="E45" s="65"/>
      <c r="F45" s="65"/>
      <c r="G45" s="65"/>
      <c r="H45" s="128" t="s">
        <v>75</v>
      </c>
      <c r="I45" s="128"/>
      <c r="J45" s="128"/>
      <c r="K45" s="33">
        <f t="shared" ref="K45:P45" si="21">(K37/($J$57*(K52-K57)))</f>
        <v>1.25</v>
      </c>
      <c r="L45" s="33">
        <f t="shared" si="21"/>
        <v>0.96363636363636362</v>
      </c>
      <c r="M45" s="33">
        <f t="shared" si="21"/>
        <v>1.4214876033057851</v>
      </c>
      <c r="N45" s="33">
        <f t="shared" si="21"/>
        <v>1.3376623376623376</v>
      </c>
      <c r="O45" s="33">
        <f t="shared" si="21"/>
        <v>6.9264069264069264E-2</v>
      </c>
      <c r="P45" s="33">
        <f t="shared" si="21"/>
        <v>0.1111111111111111</v>
      </c>
      <c r="Q45" s="68">
        <v>0</v>
      </c>
      <c r="R45" s="68">
        <f>(R37/($J$57*(R52-R57)))</f>
        <v>0</v>
      </c>
      <c r="S45" s="68">
        <f>(S37/($J$57*(S52-S57)))</f>
        <v>0</v>
      </c>
      <c r="T45" s="68">
        <f>(T37/($J$57*(T52-T57)))</f>
        <v>0</v>
      </c>
      <c r="U45" s="68">
        <f>(U37/($J$57*(U52-U57)))</f>
        <v>0</v>
      </c>
      <c r="V45" s="68">
        <f>(V37/($J$57*(V52-V57)))</f>
        <v>0</v>
      </c>
      <c r="W45" s="68"/>
      <c r="X45" s="68">
        <f t="shared" ref="X45:AT45" si="22">(X37/($J$57*(X52-X57)))</f>
        <v>0</v>
      </c>
      <c r="Y45" s="68">
        <f>(Y37/($J$57*(Y52-Y57)))</f>
        <v>0</v>
      </c>
      <c r="Z45" s="68">
        <f t="shared" si="22"/>
        <v>0</v>
      </c>
      <c r="AA45" s="68">
        <f t="shared" si="22"/>
        <v>0</v>
      </c>
      <c r="AB45" s="68">
        <f t="shared" si="22"/>
        <v>0</v>
      </c>
      <c r="AC45" s="68">
        <f t="shared" si="22"/>
        <v>0</v>
      </c>
      <c r="AD45" s="68">
        <f t="shared" si="22"/>
        <v>0</v>
      </c>
      <c r="AE45" s="68">
        <f t="shared" si="22"/>
        <v>0</v>
      </c>
      <c r="AF45" s="68">
        <f t="shared" si="22"/>
        <v>0</v>
      </c>
      <c r="AG45" s="68">
        <f t="shared" si="22"/>
        <v>0</v>
      </c>
      <c r="AH45" s="68">
        <v>0</v>
      </c>
      <c r="AI45" s="68">
        <f t="shared" si="22"/>
        <v>0</v>
      </c>
      <c r="AJ45" s="68">
        <f t="shared" si="22"/>
        <v>0</v>
      </c>
      <c r="AK45" s="68">
        <f t="shared" si="22"/>
        <v>0</v>
      </c>
      <c r="AL45" s="68">
        <f t="shared" si="22"/>
        <v>0</v>
      </c>
      <c r="AM45" s="68">
        <f t="shared" si="22"/>
        <v>0</v>
      </c>
      <c r="AN45" s="68">
        <f t="shared" si="22"/>
        <v>0</v>
      </c>
      <c r="AO45" s="68">
        <f t="shared" si="22"/>
        <v>0</v>
      </c>
      <c r="AP45" s="68" t="e">
        <f t="shared" si="22"/>
        <v>#DIV/0!</v>
      </c>
      <c r="AQ45" s="68" t="e">
        <f t="shared" si="22"/>
        <v>#DIV/0!</v>
      </c>
      <c r="AR45" s="68" t="e">
        <f t="shared" si="22"/>
        <v>#DIV/0!</v>
      </c>
      <c r="AS45" s="68" t="e">
        <f t="shared" si="22"/>
        <v>#DIV/0!</v>
      </c>
      <c r="AT45" s="68" t="e">
        <f t="shared" si="22"/>
        <v>#DIV/0!</v>
      </c>
      <c r="AU45" s="66"/>
      <c r="AV45" s="66"/>
      <c r="AW45" s="67"/>
    </row>
    <row r="46" spans="1:49" ht="19.149999999999999" customHeight="1" x14ac:dyDescent="0.35">
      <c r="A46" s="118"/>
      <c r="B46" s="18"/>
      <c r="C46" s="133" t="s">
        <v>125</v>
      </c>
      <c r="D46" s="136" t="s">
        <v>129</v>
      </c>
      <c r="E46" s="65"/>
      <c r="F46" s="136" t="s">
        <v>18</v>
      </c>
      <c r="G46" s="139" t="s">
        <v>130</v>
      </c>
      <c r="H46" s="130" t="s">
        <v>126</v>
      </c>
      <c r="I46" s="131"/>
      <c r="J46" s="132"/>
      <c r="K46" s="92"/>
      <c r="L46" s="92"/>
      <c r="M46" s="92"/>
      <c r="N46" s="92"/>
      <c r="O46" s="92"/>
      <c r="P46" s="92"/>
      <c r="Q46" s="93"/>
      <c r="R46" s="93"/>
      <c r="S46" s="93"/>
      <c r="T46" s="93"/>
      <c r="U46" s="93"/>
      <c r="V46" s="93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86">
        <v>450</v>
      </c>
      <c r="AI46" s="86">
        <v>765</v>
      </c>
      <c r="AJ46" s="86">
        <v>883</v>
      </c>
      <c r="AK46" s="86">
        <v>458</v>
      </c>
      <c r="AL46" s="86">
        <v>326</v>
      </c>
      <c r="AM46" s="86">
        <v>482</v>
      </c>
      <c r="AN46" s="86">
        <v>716</v>
      </c>
      <c r="AO46" s="86">
        <v>432</v>
      </c>
      <c r="AP46" s="86"/>
      <c r="AQ46" s="86"/>
      <c r="AR46" s="86"/>
      <c r="AS46" s="86"/>
      <c r="AT46" s="86"/>
      <c r="AU46" s="66"/>
      <c r="AV46" s="66"/>
      <c r="AW46" s="67"/>
    </row>
    <row r="47" spans="1:49" ht="19.149999999999999" customHeight="1" x14ac:dyDescent="0.35">
      <c r="A47" s="118"/>
      <c r="B47" s="18"/>
      <c r="C47" s="134"/>
      <c r="D47" s="137"/>
      <c r="E47" s="65"/>
      <c r="F47" s="137"/>
      <c r="G47" s="140"/>
      <c r="H47" s="130" t="s">
        <v>128</v>
      </c>
      <c r="I47" s="131"/>
      <c r="J47" s="132"/>
      <c r="K47" s="92"/>
      <c r="L47" s="92"/>
      <c r="M47" s="92"/>
      <c r="N47" s="92"/>
      <c r="O47" s="92"/>
      <c r="P47" s="92"/>
      <c r="Q47" s="93"/>
      <c r="R47" s="93"/>
      <c r="S47" s="93"/>
      <c r="T47" s="93"/>
      <c r="U47" s="93"/>
      <c r="V47" s="93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86">
        <v>25</v>
      </c>
      <c r="AI47" s="86">
        <v>97</v>
      </c>
      <c r="AJ47" s="86">
        <v>105</v>
      </c>
      <c r="AK47" s="86">
        <v>78</v>
      </c>
      <c r="AL47" s="86">
        <v>22</v>
      </c>
      <c r="AM47" s="86">
        <v>120</v>
      </c>
      <c r="AN47" s="86">
        <v>143</v>
      </c>
      <c r="AO47" s="86">
        <v>105</v>
      </c>
      <c r="AP47" s="86"/>
      <c r="AQ47" s="86"/>
      <c r="AR47" s="86"/>
      <c r="AS47" s="86"/>
      <c r="AT47" s="86"/>
      <c r="AU47" s="66"/>
      <c r="AV47" s="66"/>
      <c r="AW47" s="67"/>
    </row>
    <row r="48" spans="1:49" ht="23.5" customHeight="1" x14ac:dyDescent="0.35">
      <c r="A48" s="118"/>
      <c r="B48" s="18"/>
      <c r="C48" s="134"/>
      <c r="D48" s="137"/>
      <c r="E48" s="65"/>
      <c r="F48" s="137"/>
      <c r="G48" s="140"/>
      <c r="H48" s="130" t="s">
        <v>127</v>
      </c>
      <c r="I48" s="131"/>
      <c r="J48" s="132"/>
      <c r="K48" s="92"/>
      <c r="L48" s="92"/>
      <c r="M48" s="92"/>
      <c r="N48" s="92"/>
      <c r="O48" s="92"/>
      <c r="P48" s="92"/>
      <c r="Q48" s="93"/>
      <c r="R48" s="93"/>
      <c r="S48" s="93"/>
      <c r="T48" s="93"/>
      <c r="U48" s="93"/>
      <c r="V48" s="93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86">
        <v>109</v>
      </c>
      <c r="AI48" s="86">
        <v>98</v>
      </c>
      <c r="AJ48" s="86">
        <v>86</v>
      </c>
      <c r="AK48" s="86">
        <v>65</v>
      </c>
      <c r="AL48" s="86">
        <v>40</v>
      </c>
      <c r="AM48" s="86">
        <v>92</v>
      </c>
      <c r="AN48" s="86">
        <v>57</v>
      </c>
      <c r="AO48" s="86">
        <v>39</v>
      </c>
      <c r="AP48" s="86"/>
      <c r="AQ48" s="86"/>
      <c r="AR48" s="86"/>
      <c r="AS48" s="86"/>
      <c r="AT48" s="86"/>
      <c r="AU48" s="66"/>
      <c r="AV48" s="66"/>
      <c r="AW48" s="67"/>
    </row>
    <row r="49" spans="1:49" ht="19.149999999999999" customHeight="1" x14ac:dyDescent="0.35">
      <c r="A49" s="118"/>
      <c r="B49" s="18"/>
      <c r="C49" s="134"/>
      <c r="D49" s="137"/>
      <c r="E49" s="65"/>
      <c r="F49" s="137"/>
      <c r="G49" s="140"/>
      <c r="H49" s="130" t="s">
        <v>134</v>
      </c>
      <c r="I49" s="131"/>
      <c r="J49" s="132"/>
      <c r="K49" s="92"/>
      <c r="L49" s="92"/>
      <c r="M49" s="92"/>
      <c r="N49" s="92"/>
      <c r="O49" s="92"/>
      <c r="P49" s="92"/>
      <c r="Q49" s="93"/>
      <c r="R49" s="93"/>
      <c r="S49" s="93"/>
      <c r="T49" s="93"/>
      <c r="U49" s="93"/>
      <c r="V49" s="93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86">
        <v>14</v>
      </c>
      <c r="AI49" s="86">
        <v>14</v>
      </c>
      <c r="AJ49" s="86">
        <v>22</v>
      </c>
      <c r="AK49" s="86">
        <v>12</v>
      </c>
      <c r="AL49" s="86">
        <v>6</v>
      </c>
      <c r="AM49" s="86">
        <v>22</v>
      </c>
      <c r="AN49" s="86">
        <v>9</v>
      </c>
      <c r="AO49" s="86">
        <v>7</v>
      </c>
      <c r="AP49" s="86"/>
      <c r="AQ49" s="86"/>
      <c r="AR49" s="86"/>
      <c r="AS49" s="86"/>
      <c r="AT49" s="86"/>
      <c r="AU49" s="66"/>
      <c r="AV49" s="66"/>
      <c r="AW49" s="67"/>
    </row>
    <row r="50" spans="1:49" ht="19.149999999999999" customHeight="1" x14ac:dyDescent="0.35">
      <c r="A50" s="118"/>
      <c r="B50" s="18"/>
      <c r="C50" s="135"/>
      <c r="D50" s="138"/>
      <c r="E50" s="65"/>
      <c r="F50" s="138"/>
      <c r="G50" s="141"/>
      <c r="H50" s="130" t="s">
        <v>135</v>
      </c>
      <c r="I50" s="131"/>
      <c r="J50" s="132"/>
      <c r="K50" s="92"/>
      <c r="L50" s="92"/>
      <c r="M50" s="92"/>
      <c r="N50" s="92"/>
      <c r="O50" s="92"/>
      <c r="P50" s="92"/>
      <c r="Q50" s="93"/>
      <c r="R50" s="93"/>
      <c r="S50" s="93"/>
      <c r="T50" s="93"/>
      <c r="U50" s="93"/>
      <c r="V50" s="93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86">
        <v>90</v>
      </c>
      <c r="AI50" s="86">
        <v>247</v>
      </c>
      <c r="AJ50" s="86">
        <v>395</v>
      </c>
      <c r="AK50" s="86">
        <v>243</v>
      </c>
      <c r="AL50" s="86">
        <v>259</v>
      </c>
      <c r="AM50" s="86">
        <v>458</v>
      </c>
      <c r="AN50" s="86">
        <v>407</v>
      </c>
      <c r="AO50" s="86">
        <v>523</v>
      </c>
      <c r="AP50" s="86"/>
      <c r="AQ50" s="86"/>
      <c r="AR50" s="86"/>
      <c r="AS50" s="86"/>
      <c r="AT50" s="86"/>
      <c r="AU50" s="66"/>
      <c r="AV50" s="66"/>
      <c r="AW50" s="67"/>
    </row>
    <row r="51" spans="1:49" ht="49.15" customHeight="1" x14ac:dyDescent="0.35">
      <c r="A51" s="118"/>
      <c r="B51" s="18"/>
      <c r="C51" s="19" t="s">
        <v>131</v>
      </c>
      <c r="D51" s="21" t="s">
        <v>132</v>
      </c>
      <c r="E51" s="65"/>
      <c r="F51" s="21" t="s">
        <v>18</v>
      </c>
      <c r="G51" s="42" t="s">
        <v>130</v>
      </c>
      <c r="H51" s="30" t="s">
        <v>143</v>
      </c>
      <c r="I51" s="31" t="s">
        <v>144</v>
      </c>
      <c r="J51" s="32" t="s">
        <v>145</v>
      </c>
      <c r="K51" s="92"/>
      <c r="L51" s="92"/>
      <c r="M51" s="92"/>
      <c r="N51" s="92"/>
      <c r="O51" s="92"/>
      <c r="P51" s="92"/>
      <c r="Q51" s="93"/>
      <c r="R51" s="93"/>
      <c r="S51" s="93"/>
      <c r="T51" s="93"/>
      <c r="U51" s="93"/>
      <c r="V51" s="93"/>
      <c r="W51" s="95"/>
      <c r="X51" s="95"/>
      <c r="Y51" s="87">
        <f>((Y46*$A$63)+(Y47*$A$64)+(Y48*$A$65)+(Y49*$A$66)+(Y50*$A$67))/($J$58*(Y52-Y58))</f>
        <v>0</v>
      </c>
      <c r="Z51" s="87">
        <f t="shared" ref="Z51:AT51" si="23">((Z46*$A$63)+(Z47*$A$64)+(Z48*$A$65)+(Z49*$A$66)+(Z50*$A$67))/($J$58*(Z52-Z58))</f>
        <v>0</v>
      </c>
      <c r="AA51" s="87">
        <f t="shared" si="23"/>
        <v>0</v>
      </c>
      <c r="AB51" s="87">
        <f t="shared" si="23"/>
        <v>0</v>
      </c>
      <c r="AC51" s="87">
        <f t="shared" si="23"/>
        <v>0</v>
      </c>
      <c r="AD51" s="87">
        <f t="shared" si="23"/>
        <v>0</v>
      </c>
      <c r="AE51" s="87">
        <f t="shared" si="23"/>
        <v>0</v>
      </c>
      <c r="AF51" s="87">
        <f>((AF46*$A$63)+(AF47*$A$64)+(AF48*$A$65)+(AF49*$A$66)+(AF50*$A$67))/($J$58*(AF52-AF58))</f>
        <v>0</v>
      </c>
      <c r="AG51" s="87">
        <f t="shared" si="23"/>
        <v>0</v>
      </c>
      <c r="AH51" s="87">
        <f>((AH46*$A$63)+(AH47*$A$64)+(AH48*$A$65)+(AH49*$A$66)+(AH50*$A$67))/($J$58*(AH52-AH58))</f>
        <v>0.63041289023162139</v>
      </c>
      <c r="AI51" s="87">
        <f t="shared" si="23"/>
        <v>0.90181268882175225</v>
      </c>
      <c r="AJ51" s="87">
        <f t="shared" si="23"/>
        <v>1.0634441087613293</v>
      </c>
      <c r="AK51" s="87">
        <f t="shared" si="23"/>
        <v>0.7732250755287009</v>
      </c>
      <c r="AL51" s="87">
        <f t="shared" si="23"/>
        <v>0.50651435045317217</v>
      </c>
      <c r="AM51" s="87">
        <f t="shared" si="23"/>
        <v>0.81495468277945615</v>
      </c>
      <c r="AN51" s="87">
        <f t="shared" si="23"/>
        <v>0.90256797583081572</v>
      </c>
      <c r="AO51" s="87">
        <f t="shared" si="23"/>
        <v>0.70673284419507998</v>
      </c>
      <c r="AP51" s="87" t="e">
        <f t="shared" si="23"/>
        <v>#DIV/0!</v>
      </c>
      <c r="AQ51" s="87" t="e">
        <f t="shared" si="23"/>
        <v>#DIV/0!</v>
      </c>
      <c r="AR51" s="87" t="e">
        <f t="shared" si="23"/>
        <v>#DIV/0!</v>
      </c>
      <c r="AS51" s="87" t="e">
        <f t="shared" si="23"/>
        <v>#DIV/0!</v>
      </c>
      <c r="AT51" s="87" t="e">
        <f t="shared" si="23"/>
        <v>#DIV/0!</v>
      </c>
      <c r="AU51" s="66"/>
      <c r="AV51" s="66"/>
      <c r="AW51" s="67"/>
    </row>
    <row r="52" spans="1:49" ht="30" customHeight="1" x14ac:dyDescent="0.35">
      <c r="A52" s="118"/>
      <c r="B52" s="18">
        <v>15</v>
      </c>
      <c r="C52" s="19"/>
      <c r="D52" s="21"/>
      <c r="E52" s="65"/>
      <c r="F52" s="65"/>
      <c r="G52" s="65"/>
      <c r="H52" s="128" t="s">
        <v>95</v>
      </c>
      <c r="I52" s="128"/>
      <c r="J52" s="128"/>
      <c r="K52" s="53">
        <v>18</v>
      </c>
      <c r="L52" s="53">
        <v>20</v>
      </c>
      <c r="M52" s="53">
        <v>16</v>
      </c>
      <c r="N52" s="53">
        <v>20</v>
      </c>
      <c r="O52" s="53">
        <v>21</v>
      </c>
      <c r="P52" s="53">
        <v>21</v>
      </c>
      <c r="Q52" s="53">
        <v>21</v>
      </c>
      <c r="R52" s="53">
        <v>21</v>
      </c>
      <c r="S52" s="53">
        <v>20</v>
      </c>
      <c r="T52" s="69">
        <v>22</v>
      </c>
      <c r="U52" s="69">
        <v>22</v>
      </c>
      <c r="V52" s="70">
        <v>15</v>
      </c>
      <c r="W52" s="71">
        <v>19</v>
      </c>
      <c r="X52" s="71">
        <v>20</v>
      </c>
      <c r="Y52" s="71">
        <v>21</v>
      </c>
      <c r="Z52" s="71">
        <v>16</v>
      </c>
      <c r="AA52" s="71">
        <v>22</v>
      </c>
      <c r="AB52" s="71">
        <v>20</v>
      </c>
      <c r="AC52" s="71">
        <v>22</v>
      </c>
      <c r="AD52" s="71">
        <v>20</v>
      </c>
      <c r="AE52" s="71">
        <v>21</v>
      </c>
      <c r="AF52" s="71">
        <v>22</v>
      </c>
      <c r="AG52" s="71">
        <v>21</v>
      </c>
      <c r="AH52" s="71">
        <v>15</v>
      </c>
      <c r="AI52" s="71">
        <v>20</v>
      </c>
      <c r="AJ52" s="71">
        <v>20</v>
      </c>
      <c r="AK52" s="71">
        <v>22</v>
      </c>
      <c r="AL52" s="71">
        <v>17</v>
      </c>
      <c r="AM52" s="71">
        <v>20</v>
      </c>
      <c r="AN52" s="71">
        <v>22</v>
      </c>
      <c r="AO52" s="71">
        <v>22</v>
      </c>
      <c r="AP52" s="71"/>
      <c r="AQ52" s="71"/>
      <c r="AR52" s="71"/>
      <c r="AS52" s="71"/>
      <c r="AT52" s="71"/>
      <c r="AU52" s="66"/>
      <c r="AV52" s="66"/>
      <c r="AW52" s="67"/>
    </row>
    <row r="53" spans="1:49" ht="23.5" customHeight="1" x14ac:dyDescent="0.35">
      <c r="A53" s="118"/>
      <c r="B53" s="109">
        <v>15</v>
      </c>
      <c r="C53" s="119" t="s">
        <v>96</v>
      </c>
      <c r="D53" s="111" t="s">
        <v>97</v>
      </c>
      <c r="E53" s="65"/>
      <c r="F53" s="65"/>
      <c r="G53" s="111" t="s">
        <v>98</v>
      </c>
      <c r="H53" s="128"/>
      <c r="I53" s="128"/>
      <c r="J53" s="52" t="s">
        <v>99</v>
      </c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66"/>
      <c r="AV53" s="66"/>
      <c r="AW53" s="67"/>
    </row>
    <row r="54" spans="1:49" ht="13.9" customHeight="1" x14ac:dyDescent="0.35">
      <c r="A54" s="118"/>
      <c r="B54" s="109"/>
      <c r="C54" s="119"/>
      <c r="D54" s="111"/>
      <c r="E54" s="73"/>
      <c r="F54" s="73"/>
      <c r="G54" s="111"/>
      <c r="H54" s="128" t="s">
        <v>70</v>
      </c>
      <c r="I54" s="128"/>
      <c r="J54" s="38">
        <v>11</v>
      </c>
      <c r="K54" s="53">
        <v>5</v>
      </c>
      <c r="L54" s="53">
        <v>7</v>
      </c>
      <c r="M54" s="53">
        <v>6</v>
      </c>
      <c r="N54" s="53">
        <v>7</v>
      </c>
      <c r="O54" s="53">
        <v>0</v>
      </c>
      <c r="P54" s="53">
        <v>0</v>
      </c>
      <c r="Q54" s="53">
        <v>2</v>
      </c>
      <c r="R54" s="53">
        <v>1</v>
      </c>
      <c r="S54" s="53">
        <v>3</v>
      </c>
      <c r="T54" s="53">
        <v>1</v>
      </c>
      <c r="U54" s="53">
        <v>1</v>
      </c>
      <c r="V54" s="53">
        <v>2</v>
      </c>
      <c r="W54" s="53">
        <v>2</v>
      </c>
      <c r="X54" s="53">
        <v>2</v>
      </c>
      <c r="Y54" s="53">
        <v>1</v>
      </c>
      <c r="Z54" s="53">
        <v>2</v>
      </c>
      <c r="AA54" s="53">
        <v>1</v>
      </c>
      <c r="AB54" s="53">
        <v>0</v>
      </c>
      <c r="AC54" s="53">
        <v>1</v>
      </c>
      <c r="AD54" s="53">
        <v>0</v>
      </c>
      <c r="AE54" s="53">
        <v>1</v>
      </c>
      <c r="AF54" s="53">
        <v>0</v>
      </c>
      <c r="AG54" s="53">
        <v>0</v>
      </c>
      <c r="AH54" s="53">
        <v>1</v>
      </c>
      <c r="AI54" s="53">
        <v>0</v>
      </c>
      <c r="AJ54" s="53">
        <v>0</v>
      </c>
      <c r="AK54" s="53">
        <v>8</v>
      </c>
      <c r="AL54" s="53">
        <v>5</v>
      </c>
      <c r="AM54" s="53">
        <v>3</v>
      </c>
      <c r="AN54" s="53">
        <v>3</v>
      </c>
      <c r="AO54" s="53">
        <v>3</v>
      </c>
      <c r="AP54" s="53"/>
      <c r="AQ54" s="53"/>
      <c r="AR54" s="53"/>
      <c r="AS54" s="53"/>
      <c r="AT54" s="53"/>
      <c r="AU54" s="66"/>
      <c r="AV54" s="66"/>
      <c r="AW54" s="67"/>
    </row>
    <row r="55" spans="1:49" ht="13.9" customHeight="1" x14ac:dyDescent="0.35">
      <c r="A55" s="118"/>
      <c r="B55" s="109"/>
      <c r="C55" s="119"/>
      <c r="D55" s="111"/>
      <c r="E55" s="73"/>
      <c r="F55" s="73"/>
      <c r="G55" s="111"/>
      <c r="H55" s="128" t="s">
        <v>73</v>
      </c>
      <c r="I55" s="128"/>
      <c r="J55" s="38">
        <v>11</v>
      </c>
      <c r="K55" s="53">
        <v>6</v>
      </c>
      <c r="L55" s="53">
        <v>6</v>
      </c>
      <c r="M55" s="53">
        <v>7</v>
      </c>
      <c r="N55" s="53">
        <v>3</v>
      </c>
      <c r="O55" s="53">
        <v>2</v>
      </c>
      <c r="P55" s="53">
        <v>1</v>
      </c>
      <c r="Q55" s="53">
        <v>4</v>
      </c>
      <c r="R55" s="53">
        <v>2</v>
      </c>
      <c r="S55" s="53">
        <v>3</v>
      </c>
      <c r="T55" s="53">
        <v>3</v>
      </c>
      <c r="U55" s="53">
        <v>6</v>
      </c>
      <c r="V55" s="53">
        <v>1</v>
      </c>
      <c r="W55" s="53">
        <v>1</v>
      </c>
      <c r="X55" s="53">
        <v>7</v>
      </c>
      <c r="Y55" s="53">
        <v>3</v>
      </c>
      <c r="Z55" s="53">
        <v>6</v>
      </c>
      <c r="AA55" s="53">
        <v>6</v>
      </c>
      <c r="AB55" s="53">
        <v>2</v>
      </c>
      <c r="AC55" s="53">
        <v>3</v>
      </c>
      <c r="AD55" s="53">
        <v>2</v>
      </c>
      <c r="AE55" s="53">
        <v>3</v>
      </c>
      <c r="AF55" s="53">
        <v>3</v>
      </c>
      <c r="AG55" s="53">
        <v>2</v>
      </c>
      <c r="AH55" s="53">
        <v>2</v>
      </c>
      <c r="AI55" s="53">
        <v>0</v>
      </c>
      <c r="AJ55" s="53">
        <v>0</v>
      </c>
      <c r="AK55" s="53">
        <v>6</v>
      </c>
      <c r="AL55" s="53">
        <v>5</v>
      </c>
      <c r="AM55" s="53">
        <v>3</v>
      </c>
      <c r="AN55" s="53">
        <v>4</v>
      </c>
      <c r="AO55" s="53">
        <v>3</v>
      </c>
      <c r="AP55" s="53"/>
      <c r="AQ55" s="53"/>
      <c r="AR55" s="53"/>
      <c r="AS55" s="53"/>
      <c r="AT55" s="53"/>
      <c r="AU55" s="66"/>
      <c r="AV55" s="66"/>
      <c r="AW55" s="67"/>
    </row>
    <row r="56" spans="1:49" ht="13.9" customHeight="1" x14ac:dyDescent="0.35">
      <c r="A56" s="118"/>
      <c r="B56" s="109"/>
      <c r="C56" s="119"/>
      <c r="D56" s="111"/>
      <c r="E56" s="73"/>
      <c r="F56" s="73"/>
      <c r="G56" s="111"/>
      <c r="H56" s="128" t="s">
        <v>74</v>
      </c>
      <c r="I56" s="128"/>
      <c r="J56" s="38">
        <v>11</v>
      </c>
      <c r="K56" s="53">
        <v>5</v>
      </c>
      <c r="L56" s="53">
        <v>6</v>
      </c>
      <c r="M56" s="53">
        <v>4</v>
      </c>
      <c r="N56" s="53">
        <v>5</v>
      </c>
      <c r="O56" s="53">
        <v>1</v>
      </c>
      <c r="P56" s="53">
        <v>1</v>
      </c>
      <c r="Q56" s="53">
        <v>2</v>
      </c>
      <c r="R56" s="53">
        <v>2</v>
      </c>
      <c r="S56" s="53">
        <v>3</v>
      </c>
      <c r="T56" s="53">
        <v>2</v>
      </c>
      <c r="U56" s="53">
        <v>2</v>
      </c>
      <c r="V56" s="53">
        <v>2</v>
      </c>
      <c r="W56" s="53">
        <v>3</v>
      </c>
      <c r="X56" s="53">
        <v>3</v>
      </c>
      <c r="Y56" s="53">
        <v>1</v>
      </c>
      <c r="Z56" s="53">
        <v>2</v>
      </c>
      <c r="AA56" s="53">
        <v>4</v>
      </c>
      <c r="AB56" s="53">
        <v>1</v>
      </c>
      <c r="AC56" s="53">
        <v>1</v>
      </c>
      <c r="AD56" s="53">
        <v>1</v>
      </c>
      <c r="AE56" s="53">
        <v>2</v>
      </c>
      <c r="AF56" s="53">
        <v>0</v>
      </c>
      <c r="AG56" s="53">
        <v>0</v>
      </c>
      <c r="AH56" s="53">
        <v>3</v>
      </c>
      <c r="AI56" s="53">
        <v>1</v>
      </c>
      <c r="AJ56" s="53">
        <v>1</v>
      </c>
      <c r="AK56" s="53">
        <v>7</v>
      </c>
      <c r="AL56" s="53">
        <v>2</v>
      </c>
      <c r="AM56" s="53">
        <v>3</v>
      </c>
      <c r="AN56" s="53">
        <v>3</v>
      </c>
      <c r="AO56" s="53">
        <v>4</v>
      </c>
      <c r="AP56" s="53"/>
      <c r="AQ56" s="53"/>
      <c r="AR56" s="53"/>
      <c r="AS56" s="53"/>
      <c r="AT56" s="53"/>
      <c r="AU56" s="66"/>
      <c r="AV56" s="66"/>
      <c r="AW56" s="67"/>
    </row>
    <row r="57" spans="1:49" ht="13.9" customHeight="1" x14ac:dyDescent="0.35">
      <c r="A57" s="118"/>
      <c r="B57" s="109"/>
      <c r="C57" s="119"/>
      <c r="D57" s="111"/>
      <c r="E57" s="73"/>
      <c r="F57" s="73"/>
      <c r="G57" s="111"/>
      <c r="H57" s="128" t="s">
        <v>75</v>
      </c>
      <c r="I57" s="128"/>
      <c r="J57" s="38">
        <v>11</v>
      </c>
      <c r="K57" s="53">
        <v>6</v>
      </c>
      <c r="L57" s="53">
        <v>5</v>
      </c>
      <c r="M57" s="53">
        <v>5</v>
      </c>
      <c r="N57" s="53">
        <v>6</v>
      </c>
      <c r="O57" s="53">
        <v>0</v>
      </c>
      <c r="P57" s="53">
        <v>3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/>
      <c r="AQ57" s="53"/>
      <c r="AR57" s="53"/>
      <c r="AS57" s="53"/>
      <c r="AT57" s="53"/>
      <c r="AU57" s="66"/>
      <c r="AV57" s="66"/>
      <c r="AW57" s="67"/>
    </row>
    <row r="58" spans="1:49" ht="24" customHeight="1" x14ac:dyDescent="0.35">
      <c r="A58" s="118"/>
      <c r="B58" s="109"/>
      <c r="C58" s="119"/>
      <c r="D58" s="111"/>
      <c r="E58" s="73"/>
      <c r="F58" s="73"/>
      <c r="G58" s="111"/>
      <c r="H58" s="142" t="s">
        <v>133</v>
      </c>
      <c r="I58" s="143"/>
      <c r="J58" s="98">
        <v>397.2</v>
      </c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53">
        <v>0</v>
      </c>
      <c r="AI58" s="53">
        <v>0</v>
      </c>
      <c r="AJ58" s="53">
        <v>0</v>
      </c>
      <c r="AK58" s="53">
        <v>6</v>
      </c>
      <c r="AL58" s="53">
        <v>1</v>
      </c>
      <c r="AM58" s="53">
        <v>0</v>
      </c>
      <c r="AN58" s="53">
        <v>0</v>
      </c>
      <c r="AO58" s="53">
        <v>1</v>
      </c>
      <c r="AP58" s="53"/>
      <c r="AQ58" s="53"/>
      <c r="AR58" s="53"/>
      <c r="AS58" s="53"/>
      <c r="AT58" s="53"/>
      <c r="AU58" s="66"/>
      <c r="AV58" s="66"/>
      <c r="AW58" s="67"/>
    </row>
    <row r="59" spans="1:49" ht="13.9" customHeight="1" x14ac:dyDescent="0.35">
      <c r="A59" s="118"/>
      <c r="B59" s="109"/>
      <c r="C59" s="119"/>
      <c r="D59" s="111"/>
      <c r="E59" s="73"/>
      <c r="F59" s="73"/>
      <c r="G59" s="111"/>
      <c r="H59" s="128" t="s">
        <v>100</v>
      </c>
      <c r="I59" s="128"/>
      <c r="J59" s="74">
        <v>1.1399999999999999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  <c r="AG59" s="53">
        <v>0</v>
      </c>
      <c r="AH59" s="53">
        <v>1</v>
      </c>
      <c r="AI59" s="53">
        <v>0</v>
      </c>
      <c r="AJ59" s="53">
        <v>0</v>
      </c>
      <c r="AK59" s="53">
        <v>5</v>
      </c>
      <c r="AL59" s="53">
        <v>0</v>
      </c>
      <c r="AM59" s="53">
        <v>0</v>
      </c>
      <c r="AN59" s="53">
        <v>0</v>
      </c>
      <c r="AO59" s="53">
        <v>0</v>
      </c>
      <c r="AP59" s="53"/>
      <c r="AQ59" s="53"/>
      <c r="AR59" s="53"/>
      <c r="AS59" s="53"/>
      <c r="AT59" s="53"/>
      <c r="AU59" s="66"/>
      <c r="AV59" s="66"/>
      <c r="AW59" s="67"/>
    </row>
    <row r="61" spans="1:49" x14ac:dyDescent="0.35">
      <c r="A61" s="96" t="s">
        <v>142</v>
      </c>
    </row>
    <row r="62" spans="1:49" x14ac:dyDescent="0.35">
      <c r="A62" s="88" t="s">
        <v>136</v>
      </c>
      <c r="C62" s="88" t="s">
        <v>137</v>
      </c>
    </row>
    <row r="63" spans="1:49" ht="45.75" customHeight="1" x14ac:dyDescent="0.35">
      <c r="A63" s="89">
        <v>6</v>
      </c>
      <c r="C63" s="90" t="s">
        <v>138</v>
      </c>
    </row>
    <row r="64" spans="1:49" x14ac:dyDescent="0.35">
      <c r="A64" s="89">
        <v>15</v>
      </c>
      <c r="C64" s="89" t="s">
        <v>139</v>
      </c>
    </row>
    <row r="65" spans="1:8" x14ac:dyDescent="0.35">
      <c r="A65" s="89">
        <v>3</v>
      </c>
      <c r="C65" s="89" t="s">
        <v>140</v>
      </c>
    </row>
    <row r="66" spans="1:8" x14ac:dyDescent="0.35">
      <c r="A66" s="91">
        <v>6</v>
      </c>
      <c r="C66" s="91" t="s">
        <v>141</v>
      </c>
    </row>
    <row r="67" spans="1:8" x14ac:dyDescent="0.35">
      <c r="A67" s="91">
        <v>3</v>
      </c>
      <c r="C67" s="91" t="s">
        <v>135</v>
      </c>
    </row>
    <row r="68" spans="1:8" x14ac:dyDescent="0.35">
      <c r="H68" s="99"/>
    </row>
  </sheetData>
  <mergeCells count="100">
    <mergeCell ref="H56:I56"/>
    <mergeCell ref="H57:I57"/>
    <mergeCell ref="H53:I53"/>
    <mergeCell ref="H59:I59"/>
    <mergeCell ref="C46:C50"/>
    <mergeCell ref="D46:D50"/>
    <mergeCell ref="F46:F50"/>
    <mergeCell ref="G46:G50"/>
    <mergeCell ref="H58:I58"/>
    <mergeCell ref="H46:J46"/>
    <mergeCell ref="H48:J48"/>
    <mergeCell ref="H47:J47"/>
    <mergeCell ref="K53:V53"/>
    <mergeCell ref="H54:I54"/>
    <mergeCell ref="H55:I55"/>
    <mergeCell ref="H52:J52"/>
    <mergeCell ref="H49:J49"/>
    <mergeCell ref="H50:J50"/>
    <mergeCell ref="AV37:AW37"/>
    <mergeCell ref="AU38:AW38"/>
    <mergeCell ref="B41:B45"/>
    <mergeCell ref="C41:C45"/>
    <mergeCell ref="D41:D45"/>
    <mergeCell ref="H42:J42"/>
    <mergeCell ref="H43:J43"/>
    <mergeCell ref="AU43:AW43"/>
    <mergeCell ref="H44:J44"/>
    <mergeCell ref="H45:J45"/>
    <mergeCell ref="AU33:AW35"/>
    <mergeCell ref="H34:J34"/>
    <mergeCell ref="H35:J35"/>
    <mergeCell ref="H36:J36"/>
    <mergeCell ref="AU36:AW36"/>
    <mergeCell ref="H30:J30"/>
    <mergeCell ref="G31:G32"/>
    <mergeCell ref="H31:J31"/>
    <mergeCell ref="H32:J32"/>
    <mergeCell ref="B33:B37"/>
    <mergeCell ref="C33:C37"/>
    <mergeCell ref="D33:D37"/>
    <mergeCell ref="E33:E37"/>
    <mergeCell ref="F33:F37"/>
    <mergeCell ref="G33:G37"/>
    <mergeCell ref="H37:J37"/>
    <mergeCell ref="H22:J22"/>
    <mergeCell ref="H23:J23"/>
    <mergeCell ref="B24:B32"/>
    <mergeCell ref="C24:C32"/>
    <mergeCell ref="D24:D32"/>
    <mergeCell ref="E24:E32"/>
    <mergeCell ref="F24:F32"/>
    <mergeCell ref="G24:J24"/>
    <mergeCell ref="G25:G26"/>
    <mergeCell ref="H25:J25"/>
    <mergeCell ref="H26:J26"/>
    <mergeCell ref="G27:G28"/>
    <mergeCell ref="H27:J27"/>
    <mergeCell ref="H28:J28"/>
    <mergeCell ref="G29:G30"/>
    <mergeCell ref="H29:J29"/>
    <mergeCell ref="A21:A59"/>
    <mergeCell ref="B21:B23"/>
    <mergeCell ref="C21:C23"/>
    <mergeCell ref="D21:D23"/>
    <mergeCell ref="G21:G23"/>
    <mergeCell ref="B53:B59"/>
    <mergeCell ref="C53:C59"/>
    <mergeCell ref="D53:D59"/>
    <mergeCell ref="G53:G59"/>
    <mergeCell ref="E18:E20"/>
    <mergeCell ref="F18:F20"/>
    <mergeCell ref="G18:G20"/>
    <mergeCell ref="AU18:AW20"/>
    <mergeCell ref="H19:J19"/>
    <mergeCell ref="H20:J20"/>
    <mergeCell ref="A12:A20"/>
    <mergeCell ref="B12:B14"/>
    <mergeCell ref="C12:C14"/>
    <mergeCell ref="D12:D14"/>
    <mergeCell ref="AU12:AW14"/>
    <mergeCell ref="H13:J13"/>
    <mergeCell ref="H14:J14"/>
    <mergeCell ref="B15:B17"/>
    <mergeCell ref="C15:C17"/>
    <mergeCell ref="D15:D17"/>
    <mergeCell ref="AU15:AW17"/>
    <mergeCell ref="H16:J16"/>
    <mergeCell ref="H17:J17"/>
    <mergeCell ref="B18:B20"/>
    <mergeCell ref="C18:C20"/>
    <mergeCell ref="D18:D20"/>
    <mergeCell ref="A3:U4"/>
    <mergeCell ref="A5:D6"/>
    <mergeCell ref="H5:J6"/>
    <mergeCell ref="AU5:AW7"/>
    <mergeCell ref="A8:A11"/>
    <mergeCell ref="AU8:AW8"/>
    <mergeCell ref="AU9:AW9"/>
    <mergeCell ref="AU10:AW10"/>
    <mergeCell ref="AU11:AW11"/>
  </mergeCells>
  <conditionalFormatting sqref="K8:AT8">
    <cfRule type="cellIs" dxfId="38" priority="5" operator="lessThan">
      <formula>142</formula>
    </cfRule>
    <cfRule type="cellIs" dxfId="37" priority="6" operator="between">
      <formula>142</formula>
      <formula>158</formula>
    </cfRule>
    <cfRule type="cellIs" dxfId="36" priority="7" operator="greaterThan">
      <formula>158</formula>
    </cfRule>
  </conditionalFormatting>
  <conditionalFormatting sqref="K9:AT9">
    <cfRule type="cellIs" dxfId="35" priority="8" operator="greaterThan">
      <formula>186</formula>
    </cfRule>
    <cfRule type="cellIs" dxfId="34" priority="9" operator="between">
      <formula>170</formula>
      <formula>186</formula>
    </cfRule>
    <cfRule type="cellIs" dxfId="33" priority="10" operator="lessThan">
      <formula>170</formula>
    </cfRule>
  </conditionalFormatting>
  <conditionalFormatting sqref="K10:AT10">
    <cfRule type="cellIs" dxfId="32" priority="11" operator="lessThan">
      <formula>450</formula>
    </cfRule>
    <cfRule type="cellIs" dxfId="31" priority="12" operator="between">
      <formula>450</formula>
      <formula>500</formula>
    </cfRule>
    <cfRule type="cellIs" dxfId="30" priority="13" operator="greaterThan">
      <formula>500</formula>
    </cfRule>
  </conditionalFormatting>
  <conditionalFormatting sqref="K11:AT11">
    <cfRule type="cellIs" dxfId="29" priority="14" operator="greaterThan">
      <formula>1</formula>
    </cfRule>
    <cfRule type="cellIs" dxfId="28" priority="15" operator="between">
      <formula>0.9</formula>
      <formula>1</formula>
    </cfRule>
    <cfRule type="cellIs" dxfId="27" priority="16" operator="lessThan">
      <formula>0.9</formula>
    </cfRule>
  </conditionalFormatting>
  <conditionalFormatting sqref="K12:AT12">
    <cfRule type="cellIs" dxfId="26" priority="17" operator="lessThan">
      <formula>30</formula>
    </cfRule>
    <cfRule type="cellIs" dxfId="25" priority="18" operator="between">
      <formula>30</formula>
      <formula>60</formula>
    </cfRule>
    <cfRule type="cellIs" dxfId="24" priority="19" operator="greaterThan">
      <formula>60</formula>
    </cfRule>
  </conditionalFormatting>
  <conditionalFormatting sqref="K15:AT15">
    <cfRule type="cellIs" dxfId="23" priority="20" operator="lessThan">
      <formula>7</formula>
    </cfRule>
    <cfRule type="cellIs" dxfId="22" priority="21" operator="between">
      <formula>7</formula>
      <formula>15</formula>
    </cfRule>
    <cfRule type="cellIs" dxfId="21" priority="22" operator="greaterThan">
      <formula>15</formula>
    </cfRule>
  </conditionalFormatting>
  <conditionalFormatting sqref="K18:AT18">
    <cfRule type="cellIs" dxfId="20" priority="23" operator="lessThan">
      <formula>7</formula>
    </cfRule>
    <cfRule type="cellIs" dxfId="19" priority="24" operator="between">
      <formula>7</formula>
      <formula>15</formula>
    </cfRule>
    <cfRule type="cellIs" dxfId="18" priority="25" operator="greaterThan">
      <formula>15</formula>
    </cfRule>
  </conditionalFormatting>
  <conditionalFormatting sqref="K38:AT38">
    <cfRule type="cellIs" dxfId="17" priority="26" operator="greaterThan">
      <formula>26</formula>
    </cfRule>
    <cfRule type="cellIs" dxfId="16" priority="27" operator="between">
      <formula>24</formula>
      <formula>26</formula>
    </cfRule>
    <cfRule type="cellIs" dxfId="15" priority="28" operator="lessThan">
      <formula>24</formula>
    </cfRule>
  </conditionalFormatting>
  <conditionalFormatting sqref="K21:AT21">
    <cfRule type="cellIs" dxfId="14" priority="29" operator="greaterThan">
      <formula>0.66</formula>
    </cfRule>
    <cfRule type="cellIs" dxfId="13" priority="30" operator="between">
      <formula>0.6</formula>
      <formula>0.66</formula>
    </cfRule>
    <cfRule type="cellIs" dxfId="12" priority="31" operator="lessThan">
      <formula>0.6</formula>
    </cfRule>
  </conditionalFormatting>
  <conditionalFormatting sqref="N41:AT44">
    <cfRule type="cellIs" dxfId="11" priority="32" operator="lessThan">
      <formula>0.95</formula>
    </cfRule>
    <cfRule type="cellIs" dxfId="10" priority="33" operator="greaterThan">
      <formula>1</formula>
    </cfRule>
    <cfRule type="cellIs" dxfId="9" priority="34" operator="between">
      <formula>0.95</formula>
      <formula>1</formula>
    </cfRule>
  </conditionalFormatting>
  <conditionalFormatting sqref="K39:AT39">
    <cfRule type="cellIs" dxfId="8" priority="38" operator="between">
      <formula>0.95</formula>
      <formula>1</formula>
    </cfRule>
    <cfRule type="cellIs" dxfId="7" priority="39" operator="greaterThan">
      <formula>1</formula>
    </cfRule>
    <cfRule type="cellIs" dxfId="6" priority="40" operator="lessThanOrEqual">
      <formula>0.95</formula>
    </cfRule>
  </conditionalFormatting>
  <conditionalFormatting sqref="K33:AT33">
    <cfRule type="cellIs" dxfId="5" priority="41" operator="greaterThan">
      <formula>228</formula>
    </cfRule>
    <cfRule type="cellIs" dxfId="4" priority="42" operator="between">
      <formula>228</formula>
      <formula>228</formula>
    </cfRule>
    <cfRule type="cellIs" dxfId="3" priority="43" operator="lessThan">
      <formula>228</formula>
    </cfRule>
  </conditionalFormatting>
  <conditionalFormatting sqref="Y51:AT51">
    <cfRule type="cellIs" dxfId="2" priority="3" operator="lessThan">
      <formula>0.95</formula>
    </cfRule>
    <cfRule type="cellIs" dxfId="1" priority="2" operator="greaterThan">
      <formula>1</formula>
    </cfRule>
    <cfRule type="cellIs" dxfId="0" priority="1" operator="between">
      <formula>0.95</formula>
      <formula>1</formula>
    </cfRule>
  </conditionalFormatting>
  <pageMargins left="0.7" right="0.7" top="0.75" bottom="0.75" header="0.51180555555555496" footer="0.51180555555555496"/>
  <pageSetup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7"/>
  <sheetViews>
    <sheetView zoomScale="110" zoomScaleNormal="110" workbookViewId="0">
      <selection activeCell="C15" sqref="C15"/>
    </sheetView>
  </sheetViews>
  <sheetFormatPr baseColWidth="10" defaultColWidth="8.81640625" defaultRowHeight="14.5" x14ac:dyDescent="0.35"/>
  <cols>
    <col min="1" max="1" width="14.7265625" customWidth="1"/>
    <col min="2" max="2" width="22.1796875" customWidth="1"/>
    <col min="3" max="3" width="54.26953125" customWidth="1"/>
    <col min="4" max="5" width="12.7265625" customWidth="1"/>
    <col min="6" max="1025" width="8.26953125"/>
  </cols>
  <sheetData>
    <row r="1" spans="1:9" ht="18" x14ac:dyDescent="0.4">
      <c r="A1" s="75" t="s">
        <v>101</v>
      </c>
      <c r="D1" t="s">
        <v>146</v>
      </c>
    </row>
    <row r="3" spans="1:9" ht="33" customHeight="1" x14ac:dyDescent="0.35">
      <c r="A3" s="76" t="s">
        <v>102</v>
      </c>
      <c r="B3" s="76" t="s">
        <v>103</v>
      </c>
      <c r="C3" s="76" t="s">
        <v>104</v>
      </c>
      <c r="D3" s="76" t="s">
        <v>105</v>
      </c>
      <c r="E3" s="76" t="s">
        <v>106</v>
      </c>
      <c r="F3" s="77"/>
      <c r="G3" s="77"/>
      <c r="H3" s="77"/>
      <c r="I3" s="77"/>
    </row>
    <row r="4" spans="1:9" ht="43.9" customHeight="1" x14ac:dyDescent="0.35">
      <c r="A4" s="144">
        <v>43147</v>
      </c>
      <c r="B4" s="145" t="s">
        <v>107</v>
      </c>
      <c r="C4" s="78" t="s">
        <v>108</v>
      </c>
      <c r="D4" s="79"/>
      <c r="E4" s="80"/>
      <c r="F4" s="77"/>
      <c r="G4" s="77"/>
      <c r="H4" s="77"/>
      <c r="I4" s="77"/>
    </row>
    <row r="5" spans="1:9" ht="22.9" customHeight="1" x14ac:dyDescent="0.35">
      <c r="A5" s="144"/>
      <c r="B5" s="145"/>
      <c r="C5" s="78" t="s">
        <v>109</v>
      </c>
      <c r="D5" s="81"/>
      <c r="E5" s="82"/>
      <c r="F5" s="83"/>
    </row>
    <row r="6" spans="1:9" ht="28.9" customHeight="1" x14ac:dyDescent="0.35">
      <c r="A6" s="144"/>
      <c r="B6" s="145"/>
      <c r="C6" s="78" t="s">
        <v>110</v>
      </c>
      <c r="D6" s="81"/>
      <c r="E6" s="82"/>
      <c r="F6" s="83"/>
    </row>
    <row r="7" spans="1:9" ht="29.5" customHeight="1" x14ac:dyDescent="0.35">
      <c r="A7" s="144"/>
      <c r="B7" s="145"/>
      <c r="C7" s="78" t="s">
        <v>111</v>
      </c>
      <c r="D7" s="81"/>
      <c r="E7" s="82"/>
      <c r="F7" s="83"/>
    </row>
    <row r="8" spans="1:9" ht="31.9" customHeight="1" x14ac:dyDescent="0.35">
      <c r="A8" s="144"/>
      <c r="B8" s="145"/>
      <c r="C8" s="78" t="s">
        <v>112</v>
      </c>
      <c r="D8" s="81" t="s">
        <v>113</v>
      </c>
      <c r="E8" s="82" t="s">
        <v>114</v>
      </c>
      <c r="F8" s="83"/>
    </row>
    <row r="9" spans="1:9" ht="40.15" customHeight="1" x14ac:dyDescent="0.35">
      <c r="A9" s="144"/>
      <c r="B9" s="145"/>
      <c r="C9" s="78" t="s">
        <v>115</v>
      </c>
      <c r="D9" s="81" t="s">
        <v>116</v>
      </c>
      <c r="E9" s="82" t="s">
        <v>117</v>
      </c>
      <c r="F9" s="83"/>
    </row>
    <row r="10" spans="1:9" ht="54.65" customHeight="1" x14ac:dyDescent="0.35">
      <c r="A10" s="144"/>
      <c r="B10" s="145"/>
      <c r="C10" s="78" t="s">
        <v>118</v>
      </c>
      <c r="D10" s="81" t="s">
        <v>113</v>
      </c>
      <c r="E10" s="82" t="s">
        <v>119</v>
      </c>
      <c r="F10" s="83"/>
    </row>
    <row r="11" spans="1:9" ht="55.9" customHeight="1" x14ac:dyDescent="0.35">
      <c r="A11" s="144"/>
      <c r="B11" s="145"/>
      <c r="C11" s="78" t="s">
        <v>120</v>
      </c>
      <c r="D11" s="81"/>
      <c r="E11" s="82"/>
      <c r="F11" s="83"/>
    </row>
    <row r="12" spans="1:9" ht="58.9" customHeight="1" x14ac:dyDescent="0.35">
      <c r="A12" s="144">
        <v>43178</v>
      </c>
      <c r="B12" s="145" t="s">
        <v>107</v>
      </c>
      <c r="C12" s="78" t="s">
        <v>121</v>
      </c>
      <c r="D12" s="81"/>
      <c r="E12" s="82" t="s">
        <v>122</v>
      </c>
      <c r="F12" s="83"/>
    </row>
    <row r="13" spans="1:9" ht="61.15" customHeight="1" x14ac:dyDescent="0.35">
      <c r="A13" s="144"/>
      <c r="B13" s="145"/>
      <c r="C13" s="78" t="s">
        <v>123</v>
      </c>
      <c r="D13" s="81"/>
      <c r="E13" s="84" t="s">
        <v>124</v>
      </c>
      <c r="F13" s="83"/>
    </row>
    <row r="14" spans="1:9" ht="51" customHeight="1" x14ac:dyDescent="0.35">
      <c r="A14" s="97">
        <v>43553</v>
      </c>
      <c r="B14" s="85" t="s">
        <v>107</v>
      </c>
      <c r="C14" s="78" t="s">
        <v>147</v>
      </c>
      <c r="D14" s="81"/>
      <c r="E14" s="82" t="s">
        <v>119</v>
      </c>
      <c r="F14" s="83"/>
    </row>
    <row r="15" spans="1:9" ht="49.5" customHeight="1" x14ac:dyDescent="0.35">
      <c r="A15" s="100">
        <v>43839</v>
      </c>
      <c r="B15" s="85" t="s">
        <v>107</v>
      </c>
      <c r="C15" s="78" t="s">
        <v>148</v>
      </c>
      <c r="D15" s="81"/>
      <c r="E15" s="82"/>
      <c r="F15" s="83"/>
    </row>
    <row r="16" spans="1:9" ht="22.9" customHeight="1" x14ac:dyDescent="0.35">
      <c r="A16" s="85"/>
      <c r="B16" s="85"/>
      <c r="C16" s="85"/>
      <c r="D16" s="81"/>
      <c r="E16" s="82"/>
      <c r="F16" s="83"/>
    </row>
    <row r="17" spans="1:6" ht="22.9" customHeight="1" x14ac:dyDescent="0.35">
      <c r="A17" s="85"/>
      <c r="B17" s="85"/>
      <c r="C17" s="85"/>
      <c r="D17" s="81"/>
      <c r="E17" s="82"/>
      <c r="F17" s="83"/>
    </row>
    <row r="18" spans="1:6" ht="22.9" customHeight="1" x14ac:dyDescent="0.35">
      <c r="A18" s="85"/>
      <c r="B18" s="85"/>
      <c r="C18" s="85"/>
      <c r="D18" s="81"/>
      <c r="E18" s="82"/>
      <c r="F18" s="83"/>
    </row>
    <row r="19" spans="1:6" ht="22.9" customHeight="1" x14ac:dyDescent="0.35">
      <c r="A19" s="85"/>
      <c r="B19" s="85"/>
      <c r="C19" s="85"/>
      <c r="D19" s="81"/>
      <c r="E19" s="82"/>
      <c r="F19" s="83"/>
    </row>
    <row r="20" spans="1:6" ht="22.9" customHeight="1" x14ac:dyDescent="0.35">
      <c r="A20" s="85"/>
      <c r="B20" s="85"/>
      <c r="C20" s="85"/>
      <c r="D20" s="81"/>
      <c r="E20" s="82"/>
      <c r="F20" s="83"/>
    </row>
    <row r="21" spans="1:6" ht="22.9" customHeight="1" x14ac:dyDescent="0.35">
      <c r="A21" s="85"/>
      <c r="B21" s="85"/>
      <c r="C21" s="85"/>
      <c r="D21" s="81"/>
      <c r="E21" s="82"/>
      <c r="F21" s="83"/>
    </row>
    <row r="22" spans="1:6" ht="22.9" customHeight="1" x14ac:dyDescent="0.35">
      <c r="A22" s="85"/>
      <c r="B22" s="85"/>
      <c r="C22" s="85"/>
      <c r="D22" s="81"/>
      <c r="E22" s="82"/>
      <c r="F22" s="83"/>
    </row>
    <row r="23" spans="1:6" x14ac:dyDescent="0.35">
      <c r="A23" s="85"/>
      <c r="B23" s="85"/>
      <c r="C23" s="85"/>
      <c r="D23" s="81"/>
      <c r="E23" s="82"/>
      <c r="F23" s="83"/>
    </row>
    <row r="24" spans="1:6" x14ac:dyDescent="0.35">
      <c r="A24" s="85"/>
      <c r="B24" s="85"/>
      <c r="C24" s="85"/>
      <c r="D24" s="81"/>
      <c r="E24" s="82"/>
      <c r="F24" s="83"/>
    </row>
    <row r="25" spans="1:6" x14ac:dyDescent="0.35">
      <c r="A25" s="85"/>
      <c r="B25" s="85"/>
      <c r="C25" s="85"/>
      <c r="D25" s="81"/>
      <c r="E25" s="82"/>
      <c r="F25" s="83"/>
    </row>
    <row r="26" spans="1:6" x14ac:dyDescent="0.35">
      <c r="A26" s="85"/>
      <c r="B26" s="85"/>
      <c r="C26" s="85"/>
      <c r="D26" s="81"/>
      <c r="E26" s="82"/>
      <c r="F26" s="83"/>
    </row>
    <row r="27" spans="1:6" x14ac:dyDescent="0.35">
      <c r="A27" s="85"/>
      <c r="B27" s="85"/>
      <c r="C27" s="85"/>
      <c r="D27" s="81"/>
      <c r="E27" s="82"/>
      <c r="F27" s="83"/>
    </row>
    <row r="28" spans="1:6" x14ac:dyDescent="0.35">
      <c r="A28" s="85"/>
      <c r="B28" s="85"/>
      <c r="C28" s="85"/>
      <c r="D28" s="81"/>
      <c r="E28" s="82"/>
      <c r="F28" s="83"/>
    </row>
    <row r="29" spans="1:6" x14ac:dyDescent="0.35">
      <c r="A29" s="85"/>
      <c r="B29" s="85"/>
      <c r="C29" s="85"/>
      <c r="D29" s="81"/>
      <c r="E29" s="82"/>
      <c r="F29" s="83"/>
    </row>
    <row r="30" spans="1:6" x14ac:dyDescent="0.35">
      <c r="A30" s="85"/>
      <c r="B30" s="85"/>
      <c r="C30" s="85"/>
      <c r="D30" s="81"/>
      <c r="E30" s="82"/>
      <c r="F30" s="83"/>
    </row>
    <row r="31" spans="1:6" x14ac:dyDescent="0.35">
      <c r="A31" s="85"/>
      <c r="B31" s="85"/>
      <c r="C31" s="85"/>
      <c r="D31" s="81"/>
      <c r="E31" s="82"/>
      <c r="F31" s="83"/>
    </row>
    <row r="32" spans="1:6" x14ac:dyDescent="0.35">
      <c r="A32" s="85"/>
      <c r="B32" s="85"/>
      <c r="C32" s="85"/>
      <c r="D32" s="81"/>
      <c r="E32" s="82"/>
      <c r="F32" s="83"/>
    </row>
    <row r="33" spans="1:6" x14ac:dyDescent="0.35">
      <c r="A33" s="85"/>
      <c r="B33" s="85"/>
      <c r="C33" s="85"/>
      <c r="D33" s="81"/>
      <c r="E33" s="82"/>
      <c r="F33" s="83"/>
    </row>
    <row r="34" spans="1:6" x14ac:dyDescent="0.35">
      <c r="A34" s="85"/>
      <c r="B34" s="85"/>
      <c r="C34" s="85"/>
      <c r="D34" s="81"/>
      <c r="E34" s="82"/>
      <c r="F34" s="83"/>
    </row>
    <row r="35" spans="1:6" x14ac:dyDescent="0.35">
      <c r="A35" s="85"/>
      <c r="B35" s="85"/>
      <c r="C35" s="85"/>
      <c r="D35" s="81"/>
      <c r="E35" s="82"/>
      <c r="F35" s="83"/>
    </row>
    <row r="36" spans="1:6" x14ac:dyDescent="0.35">
      <c r="A36" s="85"/>
      <c r="B36" s="85"/>
      <c r="C36" s="85"/>
      <c r="D36" s="81"/>
      <c r="E36" s="82"/>
      <c r="F36" s="83"/>
    </row>
    <row r="37" spans="1:6" x14ac:dyDescent="0.35">
      <c r="A37" s="85"/>
      <c r="B37" s="85"/>
      <c r="C37" s="85"/>
      <c r="D37" s="81"/>
      <c r="E37" s="82"/>
      <c r="F37" s="83"/>
    </row>
    <row r="38" spans="1:6" x14ac:dyDescent="0.35">
      <c r="A38" s="85"/>
      <c r="B38" s="85"/>
      <c r="C38" s="85"/>
      <c r="D38" s="81"/>
      <c r="E38" s="82"/>
      <c r="F38" s="83"/>
    </row>
    <row r="39" spans="1:6" x14ac:dyDescent="0.35">
      <c r="A39" s="85"/>
      <c r="B39" s="85"/>
      <c r="C39" s="85"/>
      <c r="D39" s="81"/>
      <c r="E39" s="82"/>
      <c r="F39" s="83"/>
    </row>
    <row r="40" spans="1:6" x14ac:dyDescent="0.35">
      <c r="A40" s="85"/>
      <c r="B40" s="85"/>
      <c r="C40" s="85"/>
      <c r="D40" s="81"/>
      <c r="E40" s="82"/>
      <c r="F40" s="83"/>
    </row>
    <row r="41" spans="1:6" x14ac:dyDescent="0.35">
      <c r="A41" s="85"/>
      <c r="B41" s="85"/>
      <c r="C41" s="85"/>
      <c r="D41" s="81"/>
      <c r="E41" s="82"/>
      <c r="F41" s="83"/>
    </row>
    <row r="42" spans="1:6" x14ac:dyDescent="0.35">
      <c r="A42" s="85"/>
      <c r="B42" s="85"/>
      <c r="C42" s="85"/>
      <c r="D42" s="81"/>
      <c r="E42" s="82"/>
      <c r="F42" s="83"/>
    </row>
    <row r="43" spans="1:6" x14ac:dyDescent="0.35">
      <c r="A43" s="85"/>
      <c r="B43" s="85"/>
      <c r="C43" s="85"/>
      <c r="D43" s="81"/>
      <c r="E43" s="82"/>
      <c r="F43" s="83"/>
    </row>
    <row r="44" spans="1:6" x14ac:dyDescent="0.35">
      <c r="A44" s="85"/>
      <c r="B44" s="85"/>
      <c r="C44" s="85"/>
      <c r="D44" s="81"/>
      <c r="E44" s="82"/>
      <c r="F44" s="83"/>
    </row>
    <row r="45" spans="1:6" x14ac:dyDescent="0.35">
      <c r="A45" s="85"/>
      <c r="B45" s="85"/>
      <c r="C45" s="85"/>
      <c r="D45" s="81"/>
      <c r="E45" s="82"/>
      <c r="F45" s="83"/>
    </row>
    <row r="46" spans="1:6" x14ac:dyDescent="0.35">
      <c r="A46" s="85"/>
      <c r="B46" s="85"/>
      <c r="C46" s="85"/>
      <c r="D46" s="81"/>
      <c r="E46" s="82"/>
      <c r="F46" s="83"/>
    </row>
    <row r="47" spans="1:6" x14ac:dyDescent="0.35">
      <c r="A47" s="85"/>
      <c r="B47" s="85"/>
      <c r="C47" s="85"/>
      <c r="D47" s="81"/>
      <c r="E47" s="82"/>
      <c r="F47" s="83"/>
    </row>
    <row r="48" spans="1:6" x14ac:dyDescent="0.35">
      <c r="A48" s="85"/>
      <c r="B48" s="85"/>
      <c r="C48" s="85"/>
      <c r="D48" s="81"/>
      <c r="E48" s="82"/>
      <c r="F48" s="83"/>
    </row>
    <row r="49" spans="1:6" x14ac:dyDescent="0.35">
      <c r="A49" s="85"/>
      <c r="B49" s="85"/>
      <c r="C49" s="85"/>
      <c r="D49" s="81"/>
      <c r="E49" s="82"/>
      <c r="F49" s="83"/>
    </row>
    <row r="50" spans="1:6" x14ac:dyDescent="0.35">
      <c r="A50" s="85"/>
      <c r="B50" s="85"/>
      <c r="C50" s="85"/>
      <c r="D50" s="81"/>
      <c r="E50" s="82"/>
      <c r="F50" s="83"/>
    </row>
    <row r="51" spans="1:6" x14ac:dyDescent="0.35">
      <c r="A51" s="85"/>
      <c r="B51" s="85"/>
      <c r="C51" s="85"/>
      <c r="D51" s="81"/>
      <c r="E51" s="82"/>
      <c r="F51" s="83"/>
    </row>
    <row r="52" spans="1:6" x14ac:dyDescent="0.35">
      <c r="A52" s="85"/>
      <c r="B52" s="85"/>
      <c r="C52" s="85"/>
      <c r="D52" s="81"/>
      <c r="E52" s="82"/>
      <c r="F52" s="83"/>
    </row>
    <row r="53" spans="1:6" x14ac:dyDescent="0.35">
      <c r="A53" s="85"/>
      <c r="B53" s="85"/>
      <c r="C53" s="85"/>
      <c r="D53" s="81"/>
      <c r="E53" s="82"/>
      <c r="F53" s="83"/>
    </row>
    <row r="54" spans="1:6" x14ac:dyDescent="0.35">
      <c r="A54" s="85"/>
      <c r="B54" s="85"/>
      <c r="C54" s="85"/>
      <c r="D54" s="81"/>
      <c r="E54" s="82"/>
      <c r="F54" s="83"/>
    </row>
    <row r="55" spans="1:6" x14ac:dyDescent="0.35">
      <c r="A55" s="85"/>
      <c r="B55" s="85"/>
      <c r="C55" s="85"/>
      <c r="D55" s="81"/>
      <c r="E55" s="82"/>
      <c r="F55" s="83"/>
    </row>
    <row r="56" spans="1:6" x14ac:dyDescent="0.35">
      <c r="A56" s="85"/>
      <c r="B56" s="85"/>
      <c r="C56" s="85"/>
      <c r="D56" s="81"/>
      <c r="E56" s="82"/>
      <c r="F56" s="83"/>
    </row>
    <row r="57" spans="1:6" x14ac:dyDescent="0.35">
      <c r="A57" s="85"/>
      <c r="B57" s="85"/>
      <c r="C57" s="85"/>
      <c r="D57" s="81"/>
      <c r="E57" s="82"/>
      <c r="F57" s="83"/>
    </row>
  </sheetData>
  <sheetProtection algorithmName="SHA-512" hashValue="NSvankl4q5GgWS3vSC1HK5x131aCsRX3RrcGChTxu3oCHCVlAdMU4NG0ELGNLfnCtkc+fWHC/4mLePphAcyYAw==" saltValue="AliPhnAl/MGSaIQzfpMHZQ==" spinCount="100000" sheet="1" objects="1" scenarios="1"/>
  <mergeCells count="4">
    <mergeCell ref="A4:A11"/>
    <mergeCell ref="B4:B11"/>
    <mergeCell ref="A12:A13"/>
    <mergeCell ref="B12:B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</vt:lpstr>
      <vt:lpstr>Control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agomeza</dc:creator>
  <cp:lastModifiedBy>Marielos Marin Bonilla</cp:lastModifiedBy>
  <cp:revision>149</cp:revision>
  <dcterms:created xsi:type="dcterms:W3CDTF">2018-02-16T14:16:13Z</dcterms:created>
  <dcterms:modified xsi:type="dcterms:W3CDTF">2020-08-14T14:19:29Z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