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Comun\INFORMES ESTADISTICOS. INDICADORES\4. INDICADORES. ACTAS DE REUNION.  A partir de setiembre 2016\5) 2020. INDICADORES DE GESTION. ACTAS DE REUNION. PIZARRA ACRILICA\Indicadores 2020\"/>
    </mc:Choice>
  </mc:AlternateContent>
  <xr:revisionPtr revIDLastSave="0" documentId="13_ncr:1_{886BFBB5-E229-4487-A331-CC7C94B3D6F0}" xr6:coauthVersionLast="45" xr6:coauthVersionMax="45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Calculo de cuota " sheetId="1" r:id="rId1"/>
    <sheet name="Datos" sheetId="2" r:id="rId2"/>
    <sheet name="Indicadores" sheetId="3" r:id="rId3"/>
    <sheet name="Información" sheetId="4" r:id="rId4"/>
    <sheet name="Control de cambios" sheetId="5" r:id="rId5"/>
  </sheets>
  <definedNames>
    <definedName name="_AtRisk_FitDataRange_FIT_BE877_718C7">#REF!</definedName>
    <definedName name="_xlnm.Print_Area" localSheetId="1">Datos!$A$1:$B$11</definedName>
    <definedName name="_xlnm.Print_Area" localSheetId="2">Indicadores!$A$1:$I$10</definedName>
    <definedName name="SHARED_FORMULA_3_22_3_22_2">#REF!*#REF!</definedName>
    <definedName name="SHARED_FORMULA_3_23_3_23_2">#REF!*#REF!</definedName>
    <definedName name="SHARED_FORMULA_3_24_3_24_2">#REF!*#REF!</definedName>
  </definedNames>
  <calcPr calcId="191029"/>
</workbook>
</file>

<file path=xl/calcChain.xml><?xml version="1.0" encoding="utf-8"?>
<calcChain xmlns="http://schemas.openxmlformats.org/spreadsheetml/2006/main">
  <c r="AB16" i="1" l="1"/>
  <c r="AB23" i="1"/>
  <c r="AI32" i="3"/>
  <c r="AB15" i="1"/>
  <c r="AB22" i="1"/>
  <c r="AI31" i="3"/>
  <c r="AI28" i="3" s="1"/>
  <c r="AG6" i="3"/>
  <c r="AF6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O34" i="3"/>
  <c r="AP34" i="3"/>
  <c r="AQ34" i="3"/>
  <c r="AR34" i="3"/>
  <c r="AS34" i="3"/>
  <c r="AL33" i="3"/>
  <c r="AO33" i="3"/>
  <c r="AP33" i="3"/>
  <c r="AQ33" i="3"/>
  <c r="AR33" i="3"/>
  <c r="AS33" i="3"/>
  <c r="AO32" i="3"/>
  <c r="AP32" i="3"/>
  <c r="AQ32" i="3"/>
  <c r="AR32" i="3"/>
  <c r="AS32" i="3"/>
  <c r="AL31" i="3"/>
  <c r="AO31" i="3"/>
  <c r="AP31" i="3"/>
  <c r="AQ31" i="3"/>
  <c r="AR31" i="3"/>
  <c r="AS31" i="3"/>
  <c r="AL30" i="3"/>
  <c r="AO30" i="3"/>
  <c r="AP30" i="3"/>
  <c r="AQ30" i="3"/>
  <c r="AR30" i="3"/>
  <c r="AS30" i="3"/>
  <c r="AL29" i="3"/>
  <c r="AO29" i="3"/>
  <c r="AO28" i="3" s="1"/>
  <c r="AP29" i="3"/>
  <c r="AP28" i="3" s="1"/>
  <c r="AQ29" i="3"/>
  <c r="AQ28" i="3" s="1"/>
  <c r="AR29" i="3"/>
  <c r="AS29" i="3"/>
  <c r="AR28" i="3"/>
  <c r="AS28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H23" i="3"/>
  <c r="AI23" i="3"/>
  <c r="AJ23" i="3"/>
  <c r="AK23" i="3"/>
  <c r="AL23" i="3"/>
  <c r="AM23" i="3"/>
  <c r="AN23" i="3"/>
  <c r="AN21" i="3" s="1"/>
  <c r="AO23" i="3"/>
  <c r="AP23" i="3"/>
  <c r="AP21" i="3"/>
  <c r="AQ23" i="3"/>
  <c r="AR23" i="3"/>
  <c r="AS23" i="3"/>
  <c r="AH22" i="3"/>
  <c r="AH21" i="3"/>
  <c r="AI22" i="3"/>
  <c r="AI21" i="3" s="1"/>
  <c r="AJ22" i="3"/>
  <c r="AK22" i="3"/>
  <c r="AL22" i="3"/>
  <c r="AL21" i="3" s="1"/>
  <c r="AM22" i="3"/>
  <c r="AN22" i="3"/>
  <c r="AO22" i="3"/>
  <c r="AP22" i="3"/>
  <c r="AQ22" i="3"/>
  <c r="AQ21" i="3" s="1"/>
  <c r="AR22" i="3"/>
  <c r="AR21" i="3" s="1"/>
  <c r="AS22" i="3"/>
  <c r="AS21" i="3" s="1"/>
  <c r="AH20" i="3"/>
  <c r="AI20" i="3"/>
  <c r="AJ20" i="3"/>
  <c r="AK20" i="3"/>
  <c r="AL20" i="3"/>
  <c r="AM20" i="3"/>
  <c r="AN20" i="3"/>
  <c r="AO20" i="3"/>
  <c r="AP20" i="3"/>
  <c r="AQ20" i="3"/>
  <c r="AR20" i="3"/>
  <c r="AS20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H17" i="3"/>
  <c r="AI17" i="3"/>
  <c r="AJ17" i="3"/>
  <c r="AK17" i="3"/>
  <c r="AL17" i="3"/>
  <c r="AL14" i="3" s="1"/>
  <c r="AM17" i="3"/>
  <c r="AN17" i="3"/>
  <c r="AO17" i="3"/>
  <c r="AP17" i="3"/>
  <c r="AP14" i="3" s="1"/>
  <c r="AQ17" i="3"/>
  <c r="AQ14" i="3" s="1"/>
  <c r="AR17" i="3"/>
  <c r="AR14" i="3"/>
  <c r="AS17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H15" i="3"/>
  <c r="AI15" i="3"/>
  <c r="AI14" i="3" s="1"/>
  <c r="AJ15" i="3"/>
  <c r="AK15" i="3"/>
  <c r="AL15" i="3"/>
  <c r="AM15" i="3"/>
  <c r="AM14" i="3" s="1"/>
  <c r="AN15" i="3"/>
  <c r="AO15" i="3"/>
  <c r="AO14" i="3" s="1"/>
  <c r="AP15" i="3"/>
  <c r="AQ15" i="3"/>
  <c r="AR15" i="3"/>
  <c r="AS15" i="3"/>
  <c r="AS14" i="3" s="1"/>
  <c r="AH14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H9" i="3"/>
  <c r="AI9" i="3"/>
  <c r="AJ9" i="3"/>
  <c r="AK9" i="3"/>
  <c r="AL9" i="3"/>
  <c r="AM9" i="3"/>
  <c r="AN9" i="3"/>
  <c r="AO9" i="3"/>
  <c r="AP9" i="3"/>
  <c r="AQ9" i="3"/>
  <c r="AR9" i="3"/>
  <c r="AS9" i="3"/>
  <c r="AH8" i="3"/>
  <c r="AI8" i="3"/>
  <c r="AJ8" i="3"/>
  <c r="AK8" i="3"/>
  <c r="AL8" i="3"/>
  <c r="AM8" i="3"/>
  <c r="AN8" i="3"/>
  <c r="AO8" i="3"/>
  <c r="AP8" i="3"/>
  <c r="AQ8" i="3"/>
  <c r="AR8" i="3"/>
  <c r="AS8" i="3"/>
  <c r="AH7" i="3"/>
  <c r="AI7" i="3"/>
  <c r="AJ7" i="3"/>
  <c r="AK7" i="3"/>
  <c r="AL7" i="3"/>
  <c r="AM7" i="3"/>
  <c r="AN7" i="3"/>
  <c r="AO7" i="3"/>
  <c r="AP7" i="3"/>
  <c r="AQ7" i="3"/>
  <c r="AR7" i="3"/>
  <c r="AS7" i="3"/>
  <c r="AH6" i="3"/>
  <c r="AI6" i="3"/>
  <c r="AJ6" i="3"/>
  <c r="AK6" i="3"/>
  <c r="AL6" i="3"/>
  <c r="AM6" i="3"/>
  <c r="AN6" i="3"/>
  <c r="AO6" i="3"/>
  <c r="AP6" i="3"/>
  <c r="AQ6" i="3"/>
  <c r="AR6" i="3"/>
  <c r="AS6" i="3"/>
  <c r="AK25" i="1"/>
  <c r="AH25" i="1"/>
  <c r="AI25" i="1"/>
  <c r="AJ25" i="1"/>
  <c r="AL25" i="1"/>
  <c r="AA24" i="1"/>
  <c r="AH33" i="3"/>
  <c r="AE24" i="1"/>
  <c r="AH24" i="1"/>
  <c r="AI24" i="1"/>
  <c r="AJ24" i="1"/>
  <c r="AK24" i="1"/>
  <c r="AL24" i="1"/>
  <c r="AH23" i="1"/>
  <c r="AI23" i="1"/>
  <c r="AJ23" i="1"/>
  <c r="AK23" i="1"/>
  <c r="AL23" i="1"/>
  <c r="AE22" i="1"/>
  <c r="AH22" i="1"/>
  <c r="AI22" i="1"/>
  <c r="AJ22" i="1"/>
  <c r="AK22" i="1"/>
  <c r="AL22" i="1"/>
  <c r="AE21" i="1"/>
  <c r="AH21" i="1"/>
  <c r="AI21" i="1"/>
  <c r="AJ21" i="1"/>
  <c r="AK21" i="1"/>
  <c r="AL21" i="1"/>
  <c r="AE20" i="1"/>
  <c r="AH20" i="1"/>
  <c r="AI20" i="1"/>
  <c r="AJ20" i="1"/>
  <c r="AK20" i="1"/>
  <c r="AL20" i="1"/>
  <c r="Z20" i="1"/>
  <c r="AL14" i="1"/>
  <c r="AL15" i="1"/>
  <c r="AL16" i="1"/>
  <c r="AL17" i="1"/>
  <c r="AL18" i="1"/>
  <c r="AK14" i="1"/>
  <c r="AK15" i="1"/>
  <c r="AK16" i="1"/>
  <c r="AK17" i="1"/>
  <c r="AK18" i="1"/>
  <c r="AJ14" i="1"/>
  <c r="AJ15" i="1"/>
  <c r="AJ16" i="1"/>
  <c r="AJ17" i="1"/>
  <c r="AJ18" i="1"/>
  <c r="AI14" i="1"/>
  <c r="AI15" i="1"/>
  <c r="AI16" i="1"/>
  <c r="AI17" i="1"/>
  <c r="AI18" i="1"/>
  <c r="AH14" i="1"/>
  <c r="AH15" i="1"/>
  <c r="AH16" i="1"/>
  <c r="AH17" i="1"/>
  <c r="AH18" i="1"/>
  <c r="AG14" i="1"/>
  <c r="AG21" i="1" s="1"/>
  <c r="AN30" i="3" s="1"/>
  <c r="AG15" i="1"/>
  <c r="AG22" i="1" s="1"/>
  <c r="AN31" i="3" s="1"/>
  <c r="AG16" i="1"/>
  <c r="AG23" i="1" s="1"/>
  <c r="AN32" i="3" s="1"/>
  <c r="AG17" i="1"/>
  <c r="AG24" i="1" s="1"/>
  <c r="AN33" i="3" s="1"/>
  <c r="AG18" i="1"/>
  <c r="AG25" i="1" s="1"/>
  <c r="AN34" i="3" s="1"/>
  <c r="AF14" i="1"/>
  <c r="AF21" i="1" s="1"/>
  <c r="AM30" i="3" s="1"/>
  <c r="AF15" i="1"/>
  <c r="AF22" i="1" s="1"/>
  <c r="AM31" i="3" s="1"/>
  <c r="AF16" i="1"/>
  <c r="AF23" i="1" s="1"/>
  <c r="AM32" i="3" s="1"/>
  <c r="AF24" i="1"/>
  <c r="AM33" i="3" s="1"/>
  <c r="AF18" i="1"/>
  <c r="AF25" i="1" s="1"/>
  <c r="AM34" i="3" s="1"/>
  <c r="AE14" i="1"/>
  <c r="AE15" i="1"/>
  <c r="AE16" i="1"/>
  <c r="AE23" i="1" s="1"/>
  <c r="AL32" i="3" s="1"/>
  <c r="AE17" i="1"/>
  <c r="AE18" i="1"/>
  <c r="AE25" i="1" s="1"/>
  <c r="AL34" i="3" s="1"/>
  <c r="AD14" i="1"/>
  <c r="AD21" i="1" s="1"/>
  <c r="AK30" i="3" s="1"/>
  <c r="AD15" i="1"/>
  <c r="AD22" i="1" s="1"/>
  <c r="AK31" i="3" s="1"/>
  <c r="AD16" i="1"/>
  <c r="AD23" i="1" s="1"/>
  <c r="AK32" i="3" s="1"/>
  <c r="AD17" i="1"/>
  <c r="AD24" i="1" s="1"/>
  <c r="AK33" i="3" s="1"/>
  <c r="AD18" i="1"/>
  <c r="AD25" i="1" s="1"/>
  <c r="AK34" i="3" s="1"/>
  <c r="AC14" i="1"/>
  <c r="AC21" i="1"/>
  <c r="AJ30" i="3"/>
  <c r="AC15" i="1"/>
  <c r="AC22" i="1"/>
  <c r="AJ31" i="3"/>
  <c r="AC16" i="1"/>
  <c r="AC23" i="1"/>
  <c r="AJ32" i="3"/>
  <c r="AC17" i="1"/>
  <c r="AC24" i="1"/>
  <c r="AJ33" i="3"/>
  <c r="AC18" i="1"/>
  <c r="AC25" i="1"/>
  <c r="AJ34" i="3"/>
  <c r="AB14" i="1"/>
  <c r="AB21" i="1"/>
  <c r="AI30" i="3"/>
  <c r="AB17" i="1"/>
  <c r="AB24" i="1"/>
  <c r="AI33" i="3"/>
  <c r="AB18" i="1"/>
  <c r="AB25" i="1"/>
  <c r="AI34" i="3"/>
  <c r="AL13" i="1"/>
  <c r="AK13" i="1"/>
  <c r="AJ13" i="1"/>
  <c r="AI13" i="1"/>
  <c r="AH13" i="1"/>
  <c r="AG13" i="1"/>
  <c r="AG20" i="1" s="1"/>
  <c r="AN29" i="3" s="1"/>
  <c r="AN28" i="3" s="1"/>
  <c r="AF13" i="1"/>
  <c r="AF20" i="1" s="1"/>
  <c r="AM29" i="3" s="1"/>
  <c r="AE13" i="1"/>
  <c r="AD13" i="1"/>
  <c r="AD20" i="1" s="1"/>
  <c r="AK29" i="3" s="1"/>
  <c r="AC13" i="1"/>
  <c r="AC20" i="1"/>
  <c r="AJ29" i="3"/>
  <c r="AB13" i="1"/>
  <c r="AB20" i="1"/>
  <c r="AI29" i="3"/>
  <c r="AA14" i="1"/>
  <c r="AA21" i="1"/>
  <c r="AH30" i="3"/>
  <c r="AA15" i="1"/>
  <c r="AA22" i="1"/>
  <c r="AH31" i="3"/>
  <c r="AA16" i="1"/>
  <c r="AA23" i="1"/>
  <c r="AH32" i="3"/>
  <c r="AA17" i="1"/>
  <c r="AA18" i="1"/>
  <c r="AA25" i="1"/>
  <c r="AH34" i="3"/>
  <c r="AA13" i="1"/>
  <c r="AA20" i="1"/>
  <c r="AH29" i="3"/>
  <c r="Z13" i="1"/>
  <c r="AG29" i="3"/>
  <c r="C13" i="1"/>
  <c r="D13" i="1"/>
  <c r="D20" i="1"/>
  <c r="K29" i="3"/>
  <c r="K28" i="3" s="1"/>
  <c r="E13" i="1"/>
  <c r="F13" i="1"/>
  <c r="H13" i="1"/>
  <c r="I13" i="1"/>
  <c r="I20" i="1"/>
  <c r="P29" i="3"/>
  <c r="P28" i="3" s="1"/>
  <c r="J13" i="1"/>
  <c r="K13" i="1"/>
  <c r="K20" i="1"/>
  <c r="R29" i="3"/>
  <c r="L13" i="1"/>
  <c r="M13" i="1"/>
  <c r="M20" i="1"/>
  <c r="T29" i="3"/>
  <c r="N13" i="1"/>
  <c r="O13" i="1"/>
  <c r="P13" i="1"/>
  <c r="Q13" i="1"/>
  <c r="Q20" i="1"/>
  <c r="X29" i="3"/>
  <c r="R13" i="1"/>
  <c r="S13" i="1"/>
  <c r="S20" i="1"/>
  <c r="Z29" i="3"/>
  <c r="T13" i="1"/>
  <c r="U13" i="1"/>
  <c r="U20" i="1"/>
  <c r="AB29" i="3"/>
  <c r="V13" i="1"/>
  <c r="W13" i="1"/>
  <c r="X13" i="1"/>
  <c r="Y13" i="1"/>
  <c r="Y20" i="1"/>
  <c r="AF29" i="3"/>
  <c r="C14" i="1"/>
  <c r="C21" i="1"/>
  <c r="J30" i="3"/>
  <c r="D14" i="1"/>
  <c r="E14" i="1"/>
  <c r="E21" i="1"/>
  <c r="L30" i="3"/>
  <c r="F14" i="1"/>
  <c r="H14" i="1"/>
  <c r="I14" i="1"/>
  <c r="J14" i="1"/>
  <c r="J21" i="1"/>
  <c r="Q30" i="3"/>
  <c r="K14" i="1"/>
  <c r="L14" i="1"/>
  <c r="M14" i="1"/>
  <c r="N14" i="1"/>
  <c r="N21" i="1"/>
  <c r="U30" i="3"/>
  <c r="O14" i="1"/>
  <c r="P14" i="1"/>
  <c r="Q14" i="1"/>
  <c r="R14" i="1"/>
  <c r="R21" i="1"/>
  <c r="Y30" i="3"/>
  <c r="S14" i="1"/>
  <c r="T14" i="1"/>
  <c r="U14" i="1"/>
  <c r="V14" i="1"/>
  <c r="V21" i="1"/>
  <c r="AC30" i="3"/>
  <c r="W14" i="1"/>
  <c r="X14" i="1"/>
  <c r="Y14" i="1"/>
  <c r="Z14" i="1"/>
  <c r="Z21" i="1"/>
  <c r="AG30" i="3"/>
  <c r="C15" i="1"/>
  <c r="D15" i="1"/>
  <c r="E15" i="1"/>
  <c r="F15" i="1"/>
  <c r="H15" i="1"/>
  <c r="I15" i="1"/>
  <c r="I22" i="1"/>
  <c r="P31" i="3"/>
  <c r="J15" i="1"/>
  <c r="K15" i="1"/>
  <c r="K22" i="1"/>
  <c r="R31" i="3"/>
  <c r="L15" i="1"/>
  <c r="M15" i="1"/>
  <c r="N15" i="1"/>
  <c r="O15" i="1"/>
  <c r="O22" i="1"/>
  <c r="V31" i="3"/>
  <c r="P15" i="1"/>
  <c r="Q15" i="1"/>
  <c r="Q22" i="1"/>
  <c r="X31" i="3"/>
  <c r="R15" i="1"/>
  <c r="S15" i="1"/>
  <c r="S22" i="1"/>
  <c r="Z31" i="3"/>
  <c r="T15" i="1"/>
  <c r="U15" i="1"/>
  <c r="V15" i="1"/>
  <c r="W15" i="1"/>
  <c r="W22" i="1"/>
  <c r="AD31" i="3"/>
  <c r="X15" i="1"/>
  <c r="Y15" i="1"/>
  <c r="Y22" i="1"/>
  <c r="AF31" i="3"/>
  <c r="Z15" i="1"/>
  <c r="Z22" i="1"/>
  <c r="AG31" i="3"/>
  <c r="C16" i="1"/>
  <c r="C23" i="1"/>
  <c r="J32" i="3"/>
  <c r="D16" i="1"/>
  <c r="E16" i="1"/>
  <c r="E23" i="1"/>
  <c r="L32" i="3"/>
  <c r="F16" i="1"/>
  <c r="H16" i="1"/>
  <c r="H23" i="1"/>
  <c r="O32" i="3"/>
  <c r="I16" i="1"/>
  <c r="J16" i="1"/>
  <c r="K16" i="1"/>
  <c r="L16" i="1"/>
  <c r="L23" i="1"/>
  <c r="S32" i="3"/>
  <c r="M16" i="1"/>
  <c r="N16" i="1"/>
  <c r="N23" i="1"/>
  <c r="U32" i="3"/>
  <c r="O16" i="1"/>
  <c r="P16" i="1"/>
  <c r="P23" i="1"/>
  <c r="W32" i="3"/>
  <c r="Q16" i="1"/>
  <c r="R16" i="1"/>
  <c r="S16" i="1"/>
  <c r="T16" i="1"/>
  <c r="T23" i="1"/>
  <c r="AA32" i="3"/>
  <c r="U16" i="1"/>
  <c r="V16" i="1"/>
  <c r="W16" i="1"/>
  <c r="X16" i="1"/>
  <c r="X23" i="1"/>
  <c r="AE32" i="3"/>
  <c r="Y16" i="1"/>
  <c r="Z16" i="1"/>
  <c r="Z23" i="1"/>
  <c r="AG32" i="3"/>
  <c r="C17" i="1"/>
  <c r="D17" i="1"/>
  <c r="D24" i="1"/>
  <c r="K33" i="3"/>
  <c r="E17" i="1"/>
  <c r="F17" i="1"/>
  <c r="H17" i="1"/>
  <c r="I17" i="1"/>
  <c r="I24" i="1"/>
  <c r="P33" i="3"/>
  <c r="J17" i="1"/>
  <c r="K17" i="1"/>
  <c r="K24" i="1"/>
  <c r="R33" i="3"/>
  <c r="L17" i="1"/>
  <c r="M17" i="1"/>
  <c r="M24" i="1"/>
  <c r="T33" i="3"/>
  <c r="N17" i="1"/>
  <c r="O17" i="1"/>
  <c r="P17" i="1"/>
  <c r="Q17" i="1"/>
  <c r="Q24" i="1"/>
  <c r="X33" i="3"/>
  <c r="R17" i="1"/>
  <c r="S17" i="1"/>
  <c r="S24" i="1"/>
  <c r="Z33" i="3"/>
  <c r="T17" i="1"/>
  <c r="U17" i="1"/>
  <c r="U24" i="1"/>
  <c r="AB33" i="3"/>
  <c r="V17" i="1"/>
  <c r="W17" i="1"/>
  <c r="X17" i="1"/>
  <c r="Y17" i="1"/>
  <c r="Y24" i="1"/>
  <c r="AF33" i="3"/>
  <c r="Z17" i="1"/>
  <c r="C18" i="1"/>
  <c r="C25" i="1"/>
  <c r="J34" i="3"/>
  <c r="D18" i="1"/>
  <c r="E18" i="1"/>
  <c r="E25" i="1"/>
  <c r="L34" i="3"/>
  <c r="F18" i="1"/>
  <c r="H18" i="1"/>
  <c r="I18" i="1"/>
  <c r="J18" i="1"/>
  <c r="J25" i="1"/>
  <c r="Q34" i="3"/>
  <c r="K18" i="1"/>
  <c r="L18" i="1"/>
  <c r="M18" i="1"/>
  <c r="N18" i="1"/>
  <c r="N25" i="1"/>
  <c r="U34" i="3"/>
  <c r="O18" i="1"/>
  <c r="P18" i="1"/>
  <c r="Q18" i="1"/>
  <c r="R18" i="1"/>
  <c r="R25" i="1"/>
  <c r="Y34" i="3"/>
  <c r="S18" i="1"/>
  <c r="T18" i="1"/>
  <c r="U18" i="1"/>
  <c r="V18" i="1"/>
  <c r="V25" i="1"/>
  <c r="AC34" i="3"/>
  <c r="W18" i="1"/>
  <c r="X18" i="1"/>
  <c r="Y18" i="1"/>
  <c r="Z18" i="1"/>
  <c r="Z25" i="1"/>
  <c r="AG34" i="3"/>
  <c r="C20" i="1"/>
  <c r="E20" i="1"/>
  <c r="L29" i="3"/>
  <c r="F20" i="1"/>
  <c r="G20" i="1"/>
  <c r="H20" i="1"/>
  <c r="J20" i="1"/>
  <c r="Q29" i="3"/>
  <c r="L20" i="1"/>
  <c r="N20" i="1"/>
  <c r="O20" i="1"/>
  <c r="V29" i="3"/>
  <c r="P20" i="1"/>
  <c r="R20" i="1"/>
  <c r="T20" i="1"/>
  <c r="AA29" i="3"/>
  <c r="V20" i="1"/>
  <c r="W20" i="1"/>
  <c r="X20" i="1"/>
  <c r="D21" i="1"/>
  <c r="F21" i="1"/>
  <c r="G21" i="1"/>
  <c r="N30" i="3"/>
  <c r="H21" i="1"/>
  <c r="I21" i="1"/>
  <c r="K21" i="1"/>
  <c r="R30" i="3"/>
  <c r="L21" i="1"/>
  <c r="M21" i="1"/>
  <c r="O21" i="1"/>
  <c r="V30" i="3"/>
  <c r="V28" i="3" s="1"/>
  <c r="P21" i="1"/>
  <c r="Q21" i="1"/>
  <c r="S21" i="1"/>
  <c r="Z30" i="3"/>
  <c r="T21" i="1"/>
  <c r="U21" i="1"/>
  <c r="W21" i="1"/>
  <c r="AD30" i="3"/>
  <c r="X21" i="1"/>
  <c r="Y21" i="1"/>
  <c r="C22" i="1"/>
  <c r="D22" i="1"/>
  <c r="K31" i="3"/>
  <c r="E22" i="1"/>
  <c r="F22" i="1"/>
  <c r="G22" i="1"/>
  <c r="H22" i="1"/>
  <c r="O31" i="3"/>
  <c r="J22" i="1"/>
  <c r="L22" i="1"/>
  <c r="M22" i="1"/>
  <c r="T31" i="3"/>
  <c r="N22" i="1"/>
  <c r="P22" i="1"/>
  <c r="R22" i="1"/>
  <c r="Y31" i="3"/>
  <c r="T22" i="1"/>
  <c r="U22" i="1"/>
  <c r="V22" i="1"/>
  <c r="X22" i="1"/>
  <c r="AE31" i="3"/>
  <c r="D23" i="1"/>
  <c r="F23" i="1"/>
  <c r="M32" i="3"/>
  <c r="G23" i="1"/>
  <c r="I23" i="1"/>
  <c r="J23" i="1"/>
  <c r="K23" i="1"/>
  <c r="R32" i="3"/>
  <c r="M23" i="1"/>
  <c r="O23" i="1"/>
  <c r="Q23" i="1"/>
  <c r="X32" i="3"/>
  <c r="R23" i="1"/>
  <c r="S23" i="1"/>
  <c r="U23" i="1"/>
  <c r="V23" i="1"/>
  <c r="AC32" i="3"/>
  <c r="W23" i="1"/>
  <c r="Y23" i="1"/>
  <c r="C24" i="1"/>
  <c r="E24" i="1"/>
  <c r="L33" i="3"/>
  <c r="F24" i="1"/>
  <c r="G24" i="1"/>
  <c r="H24" i="1"/>
  <c r="J24" i="1"/>
  <c r="Q33" i="3"/>
  <c r="L24" i="1"/>
  <c r="N24" i="1"/>
  <c r="O24" i="1"/>
  <c r="V33" i="3"/>
  <c r="P24" i="1"/>
  <c r="R24" i="1"/>
  <c r="T24" i="1"/>
  <c r="AA33" i="3"/>
  <c r="V24" i="1"/>
  <c r="W24" i="1"/>
  <c r="X24" i="1"/>
  <c r="Z24" i="1"/>
  <c r="AG33" i="3"/>
  <c r="D25" i="1"/>
  <c r="F25" i="1"/>
  <c r="G25" i="1"/>
  <c r="N34" i="3"/>
  <c r="H25" i="1"/>
  <c r="I25" i="1"/>
  <c r="K25" i="1"/>
  <c r="R34" i="3"/>
  <c r="L25" i="1"/>
  <c r="M25" i="1"/>
  <c r="O25" i="1"/>
  <c r="V34" i="3"/>
  <c r="P25" i="1"/>
  <c r="Q25" i="1"/>
  <c r="S25" i="1"/>
  <c r="Z34" i="3"/>
  <c r="T25" i="1"/>
  <c r="U25" i="1"/>
  <c r="W25" i="1"/>
  <c r="AD34" i="3"/>
  <c r="X25" i="1"/>
  <c r="Y25" i="1"/>
  <c r="J6" i="3"/>
  <c r="K6" i="3"/>
  <c r="L6" i="3"/>
  <c r="M6" i="3"/>
  <c r="O6" i="3"/>
  <c r="P6" i="3"/>
  <c r="Q6" i="3"/>
  <c r="R6" i="3"/>
  <c r="S6" i="3"/>
  <c r="T6" i="3"/>
  <c r="U6" i="3"/>
  <c r="V6" i="3"/>
  <c r="X6" i="3"/>
  <c r="Y6" i="3"/>
  <c r="Z6" i="3"/>
  <c r="AA6" i="3"/>
  <c r="AB6" i="3"/>
  <c r="AC6" i="3"/>
  <c r="AD6" i="3"/>
  <c r="AE6" i="3"/>
  <c r="J7" i="3"/>
  <c r="K7" i="3"/>
  <c r="L7" i="3"/>
  <c r="M7" i="3"/>
  <c r="O7" i="3"/>
  <c r="P7" i="3"/>
  <c r="Q7" i="3"/>
  <c r="R7" i="3"/>
  <c r="S7" i="3"/>
  <c r="T7" i="3"/>
  <c r="U7" i="3"/>
  <c r="V7" i="3"/>
  <c r="X7" i="3"/>
  <c r="Y7" i="3"/>
  <c r="Z7" i="3"/>
  <c r="AA7" i="3"/>
  <c r="AB7" i="3"/>
  <c r="AC7" i="3"/>
  <c r="AD7" i="3"/>
  <c r="AE7" i="3"/>
  <c r="AG7" i="3"/>
  <c r="J8" i="3"/>
  <c r="K8" i="3"/>
  <c r="L8" i="3"/>
  <c r="M8" i="3"/>
  <c r="O8" i="3"/>
  <c r="P8" i="3"/>
  <c r="Q8" i="3"/>
  <c r="R8" i="3"/>
  <c r="S8" i="3"/>
  <c r="T8" i="3"/>
  <c r="U8" i="3"/>
  <c r="V8" i="3"/>
  <c r="X8" i="3"/>
  <c r="Y8" i="3"/>
  <c r="Z8" i="3"/>
  <c r="AA8" i="3"/>
  <c r="AB8" i="3"/>
  <c r="AC8" i="3"/>
  <c r="AD8" i="3"/>
  <c r="AE8" i="3"/>
  <c r="AG8" i="3"/>
  <c r="J9" i="3"/>
  <c r="K9" i="3"/>
  <c r="L9" i="3"/>
  <c r="M9" i="3"/>
  <c r="N9" i="3"/>
  <c r="O9" i="3"/>
  <c r="P9" i="3"/>
  <c r="Q9" i="3"/>
  <c r="R9" i="3"/>
  <c r="S9" i="3"/>
  <c r="T9" i="3"/>
  <c r="U9" i="3"/>
  <c r="V9" i="3"/>
  <c r="X9" i="3"/>
  <c r="Y9" i="3"/>
  <c r="Z9" i="3"/>
  <c r="AA9" i="3"/>
  <c r="AB9" i="3"/>
  <c r="AC9" i="3"/>
  <c r="AD9" i="3"/>
  <c r="AE9" i="3"/>
  <c r="AF9" i="3"/>
  <c r="AG9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X10" i="3"/>
  <c r="Y10" i="3"/>
  <c r="Z10" i="3"/>
  <c r="AA10" i="3"/>
  <c r="AB10" i="3"/>
  <c r="AC10" i="3"/>
  <c r="AD10" i="3"/>
  <c r="AE10" i="3"/>
  <c r="AF10" i="3"/>
  <c r="AG10" i="3"/>
  <c r="J11" i="3"/>
  <c r="K11" i="3"/>
  <c r="L11" i="3"/>
  <c r="M11" i="3"/>
  <c r="N11" i="3"/>
  <c r="O11" i="3"/>
  <c r="P11" i="3"/>
  <c r="Q11" i="3"/>
  <c r="R11" i="3"/>
  <c r="T11" i="3"/>
  <c r="U11" i="3"/>
  <c r="X11" i="3"/>
  <c r="Y11" i="3"/>
  <c r="Z11" i="3"/>
  <c r="AA11" i="3"/>
  <c r="AB11" i="3"/>
  <c r="AC11" i="3"/>
  <c r="AD11" i="3"/>
  <c r="AE11" i="3"/>
  <c r="AF11" i="3"/>
  <c r="AG11" i="3"/>
  <c r="J12" i="3"/>
  <c r="K12" i="3"/>
  <c r="L12" i="3"/>
  <c r="M12" i="3"/>
  <c r="N12" i="3"/>
  <c r="O12" i="3"/>
  <c r="P12" i="3"/>
  <c r="Q12" i="3"/>
  <c r="R12" i="3"/>
  <c r="T12" i="3"/>
  <c r="U12" i="3"/>
  <c r="V12" i="3"/>
  <c r="X12" i="3"/>
  <c r="Y12" i="3"/>
  <c r="Z12" i="3"/>
  <c r="AA12" i="3"/>
  <c r="AB12" i="3"/>
  <c r="AC12" i="3"/>
  <c r="AD12" i="3"/>
  <c r="AE12" i="3"/>
  <c r="AF12" i="3"/>
  <c r="AG12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X13" i="3"/>
  <c r="Y13" i="3"/>
  <c r="Z13" i="3"/>
  <c r="AA13" i="3"/>
  <c r="AB13" i="3"/>
  <c r="AC13" i="3"/>
  <c r="AD13" i="3"/>
  <c r="AE13" i="3"/>
  <c r="AF13" i="3"/>
  <c r="AG13" i="3"/>
  <c r="O14" i="3"/>
  <c r="R14" i="3"/>
  <c r="S14" i="3"/>
  <c r="T14" i="3"/>
  <c r="W14" i="3"/>
  <c r="AA14" i="3"/>
  <c r="J15" i="3"/>
  <c r="K15" i="3"/>
  <c r="L15" i="3"/>
  <c r="L14" i="3" s="1"/>
  <c r="M15" i="3"/>
  <c r="N15" i="3"/>
  <c r="P15" i="3"/>
  <c r="Q15" i="3"/>
  <c r="U15" i="3"/>
  <c r="U14" i="3" s="1"/>
  <c r="V15" i="3"/>
  <c r="V14" i="3" s="1"/>
  <c r="X15" i="3"/>
  <c r="Y15" i="3"/>
  <c r="Z15" i="3"/>
  <c r="AB15" i="3"/>
  <c r="AC15" i="3"/>
  <c r="AC14" i="3" s="1"/>
  <c r="AD15" i="3"/>
  <c r="AD14" i="3" s="1"/>
  <c r="AE15" i="3"/>
  <c r="AF15" i="3"/>
  <c r="AG15" i="3"/>
  <c r="J16" i="3"/>
  <c r="K16" i="3"/>
  <c r="L16" i="3"/>
  <c r="M16" i="3"/>
  <c r="N16" i="3"/>
  <c r="P16" i="3"/>
  <c r="Q16" i="3"/>
  <c r="U16" i="3"/>
  <c r="V16" i="3"/>
  <c r="X16" i="3"/>
  <c r="Y16" i="3"/>
  <c r="Z16" i="3"/>
  <c r="AB16" i="3"/>
  <c r="AC16" i="3"/>
  <c r="AD16" i="3"/>
  <c r="AE16" i="3"/>
  <c r="AF16" i="3"/>
  <c r="AG16" i="3"/>
  <c r="J17" i="3"/>
  <c r="K17" i="3"/>
  <c r="L17" i="3"/>
  <c r="M17" i="3"/>
  <c r="N17" i="3"/>
  <c r="P17" i="3"/>
  <c r="Q17" i="3"/>
  <c r="U17" i="3"/>
  <c r="V17" i="3"/>
  <c r="X17" i="3"/>
  <c r="Y17" i="3"/>
  <c r="Z17" i="3"/>
  <c r="AB17" i="3"/>
  <c r="AC17" i="3"/>
  <c r="AD17" i="3"/>
  <c r="AE17" i="3"/>
  <c r="AF17" i="3"/>
  <c r="AG17" i="3"/>
  <c r="J18" i="3"/>
  <c r="K18" i="3"/>
  <c r="L18" i="3"/>
  <c r="M18" i="3"/>
  <c r="N18" i="3"/>
  <c r="P18" i="3"/>
  <c r="Q18" i="3"/>
  <c r="U18" i="3"/>
  <c r="V18" i="3"/>
  <c r="X18" i="3"/>
  <c r="Y18" i="3"/>
  <c r="Z18" i="3"/>
  <c r="AB18" i="3"/>
  <c r="AC18" i="3"/>
  <c r="AD18" i="3"/>
  <c r="AE18" i="3"/>
  <c r="AF18" i="3"/>
  <c r="AG18" i="3"/>
  <c r="J19" i="3"/>
  <c r="K19" i="3"/>
  <c r="L19" i="3"/>
  <c r="M19" i="3"/>
  <c r="N19" i="3"/>
  <c r="P19" i="3"/>
  <c r="Q19" i="3"/>
  <c r="U19" i="3"/>
  <c r="V19" i="3"/>
  <c r="X19" i="3"/>
  <c r="Y19" i="3"/>
  <c r="Z19" i="3"/>
  <c r="AB19" i="3"/>
  <c r="AC19" i="3"/>
  <c r="AD19" i="3"/>
  <c r="AE19" i="3"/>
  <c r="AF19" i="3"/>
  <c r="AG19" i="3"/>
  <c r="J20" i="3"/>
  <c r="K20" i="3"/>
  <c r="L20" i="3"/>
  <c r="M20" i="3"/>
  <c r="N20" i="3"/>
  <c r="P20" i="3"/>
  <c r="Q20" i="3"/>
  <c r="U20" i="3"/>
  <c r="V20" i="3"/>
  <c r="X20" i="3"/>
  <c r="Y20" i="3"/>
  <c r="Z20" i="3"/>
  <c r="AB20" i="3"/>
  <c r="AC20" i="3"/>
  <c r="AD20" i="3"/>
  <c r="AE20" i="3"/>
  <c r="AF20" i="3"/>
  <c r="AG20" i="3"/>
  <c r="AA21" i="3"/>
  <c r="J22" i="3"/>
  <c r="K22" i="3"/>
  <c r="L22" i="3"/>
  <c r="M22" i="3"/>
  <c r="N22" i="3"/>
  <c r="O22" i="3"/>
  <c r="P22" i="3"/>
  <c r="Q22" i="3"/>
  <c r="Q21" i="3" s="1"/>
  <c r="R22" i="3"/>
  <c r="S22" i="3"/>
  <c r="T22" i="3"/>
  <c r="U22" i="3"/>
  <c r="V22" i="3"/>
  <c r="V21" i="3" s="1"/>
  <c r="X22" i="3"/>
  <c r="X21" i="3" s="1"/>
  <c r="Y22" i="3"/>
  <c r="Z22" i="3"/>
  <c r="AB22" i="3"/>
  <c r="AC22" i="3"/>
  <c r="AD22" i="3"/>
  <c r="AE22" i="3"/>
  <c r="AE21" i="3" s="1"/>
  <c r="AF22" i="3"/>
  <c r="AG22" i="3"/>
  <c r="J23" i="3"/>
  <c r="K23" i="3"/>
  <c r="L23" i="3"/>
  <c r="L21" i="3" s="1"/>
  <c r="M23" i="3"/>
  <c r="M21" i="3" s="1"/>
  <c r="N23" i="3"/>
  <c r="O23" i="3"/>
  <c r="P23" i="3"/>
  <c r="Q23" i="3"/>
  <c r="R23" i="3"/>
  <c r="R21" i="3" s="1"/>
  <c r="S23" i="3"/>
  <c r="S21" i="3" s="1"/>
  <c r="T23" i="3"/>
  <c r="U23" i="3"/>
  <c r="V23" i="3"/>
  <c r="X23" i="3"/>
  <c r="Y23" i="3"/>
  <c r="Z23" i="3"/>
  <c r="Z21" i="3" s="1"/>
  <c r="AB23" i="3"/>
  <c r="AC23" i="3"/>
  <c r="AD23" i="3"/>
  <c r="AE23" i="3"/>
  <c r="AF23" i="3"/>
  <c r="AF21" i="3" s="1"/>
  <c r="AG23" i="3"/>
  <c r="AG21" i="3" s="1"/>
  <c r="J24" i="3"/>
  <c r="K24" i="3"/>
  <c r="L24" i="3"/>
  <c r="M24" i="3"/>
  <c r="N24" i="3"/>
  <c r="N21" i="3" s="1"/>
  <c r="O24" i="3"/>
  <c r="Q24" i="3"/>
  <c r="R24" i="3"/>
  <c r="S24" i="3"/>
  <c r="T24" i="3"/>
  <c r="U24" i="3"/>
  <c r="U21" i="3" s="1"/>
  <c r="V24" i="3"/>
  <c r="X24" i="3"/>
  <c r="Y24" i="3"/>
  <c r="Z24" i="3"/>
  <c r="AB24" i="3"/>
  <c r="AC24" i="3"/>
  <c r="AD24" i="3"/>
  <c r="AD21" i="3" s="1"/>
  <c r="AE24" i="3"/>
  <c r="AF24" i="3"/>
  <c r="AG24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X25" i="3"/>
  <c r="Y25" i="3"/>
  <c r="Z25" i="3"/>
  <c r="AB25" i="3"/>
  <c r="AC25" i="3"/>
  <c r="AD25" i="3"/>
  <c r="AE25" i="3"/>
  <c r="AF25" i="3"/>
  <c r="AG25" i="3"/>
  <c r="J26" i="3"/>
  <c r="K26" i="3"/>
  <c r="L26" i="3"/>
  <c r="M26" i="3"/>
  <c r="N26" i="3"/>
  <c r="O26" i="3"/>
  <c r="P26" i="3"/>
  <c r="Q26" i="3"/>
  <c r="R26" i="3"/>
  <c r="S26" i="3"/>
  <c r="T26" i="3"/>
  <c r="T21" i="3" s="1"/>
  <c r="U26" i="3"/>
  <c r="V26" i="3"/>
  <c r="X26" i="3"/>
  <c r="Y26" i="3"/>
  <c r="Z26" i="3"/>
  <c r="AB26" i="3"/>
  <c r="AB21" i="3" s="1"/>
  <c r="AC26" i="3"/>
  <c r="AD26" i="3"/>
  <c r="AE26" i="3"/>
  <c r="AF26" i="3"/>
  <c r="AG26" i="3"/>
  <c r="J27" i="3"/>
  <c r="J21" i="3" s="1"/>
  <c r="K27" i="3"/>
  <c r="L27" i="3"/>
  <c r="M27" i="3"/>
  <c r="N27" i="3"/>
  <c r="O27" i="3"/>
  <c r="P27" i="3"/>
  <c r="Q27" i="3"/>
  <c r="R27" i="3"/>
  <c r="S27" i="3"/>
  <c r="T27" i="3"/>
  <c r="U27" i="3"/>
  <c r="V27" i="3"/>
  <c r="X27" i="3"/>
  <c r="Y27" i="3"/>
  <c r="Z27" i="3"/>
  <c r="AB27" i="3"/>
  <c r="AC27" i="3"/>
  <c r="AD27" i="3"/>
  <c r="AE27" i="3"/>
  <c r="AF27" i="3"/>
  <c r="AG27" i="3"/>
  <c r="J29" i="3"/>
  <c r="M29" i="3"/>
  <c r="M28" i="3" s="1"/>
  <c r="N29" i="3"/>
  <c r="N28" i="3" s="1"/>
  <c r="O29" i="3"/>
  <c r="S29" i="3"/>
  <c r="U29" i="3"/>
  <c r="W29" i="3"/>
  <c r="Y29" i="3"/>
  <c r="AC29" i="3"/>
  <c r="AC28" i="3" s="1"/>
  <c r="AD29" i="3"/>
  <c r="AE29" i="3"/>
  <c r="K30" i="3"/>
  <c r="M30" i="3"/>
  <c r="O30" i="3"/>
  <c r="O28" i="3" s="1"/>
  <c r="P30" i="3"/>
  <c r="S30" i="3"/>
  <c r="T30" i="3"/>
  <c r="W30" i="3"/>
  <c r="X30" i="3"/>
  <c r="AA30" i="3"/>
  <c r="AA28" i="3" s="1"/>
  <c r="AB30" i="3"/>
  <c r="AB28" i="3" s="1"/>
  <c r="AE30" i="3"/>
  <c r="AF30" i="3"/>
  <c r="J31" i="3"/>
  <c r="L31" i="3"/>
  <c r="M31" i="3"/>
  <c r="N31" i="3"/>
  <c r="Q31" i="3"/>
  <c r="S31" i="3"/>
  <c r="U31" i="3"/>
  <c r="W31" i="3"/>
  <c r="AA31" i="3"/>
  <c r="AB31" i="3"/>
  <c r="AC31" i="3"/>
  <c r="K32" i="3"/>
  <c r="N32" i="3"/>
  <c r="P32" i="3"/>
  <c r="Q32" i="3"/>
  <c r="Q28" i="3" s="1"/>
  <c r="T32" i="3"/>
  <c r="T28" i="3" s="1"/>
  <c r="V32" i="3"/>
  <c r="Y32" i="3"/>
  <c r="Z32" i="3"/>
  <c r="AB32" i="3"/>
  <c r="AD32" i="3"/>
  <c r="AF32" i="3"/>
  <c r="AF28" i="3" s="1"/>
  <c r="J33" i="3"/>
  <c r="M33" i="3"/>
  <c r="N33" i="3"/>
  <c r="O33" i="3"/>
  <c r="S33" i="3"/>
  <c r="S28" i="3" s="1"/>
  <c r="U33" i="3"/>
  <c r="U28" i="3" s="1"/>
  <c r="W33" i="3"/>
  <c r="Y33" i="3"/>
  <c r="AC33" i="3"/>
  <c r="AD33" i="3"/>
  <c r="AE33" i="3"/>
  <c r="K34" i="3"/>
  <c r="M34" i="3"/>
  <c r="O34" i="3"/>
  <c r="P34" i="3"/>
  <c r="S34" i="3"/>
  <c r="T34" i="3"/>
  <c r="W34" i="3"/>
  <c r="X34" i="3"/>
  <c r="AA34" i="3"/>
  <c r="AB34" i="3"/>
  <c r="AE34" i="3"/>
  <c r="AF34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G114" i="3"/>
  <c r="G115" i="3"/>
  <c r="G116" i="3"/>
  <c r="G117" i="3"/>
  <c r="G118" i="3"/>
  <c r="G119" i="3"/>
  <c r="G121" i="3"/>
  <c r="G122" i="3"/>
  <c r="G123" i="3"/>
  <c r="G124" i="3"/>
  <c r="G126" i="3"/>
  <c r="G127" i="3"/>
  <c r="G128" i="3"/>
  <c r="G130" i="3"/>
  <c r="G131" i="3"/>
  <c r="G134" i="3"/>
  <c r="G129" i="3"/>
  <c r="AO21" i="3"/>
  <c r="AN14" i="3"/>
  <c r="R28" i="3"/>
  <c r="AE28" i="3"/>
  <c r="AB14" i="3"/>
  <c r="N14" i="3"/>
  <c r="J14" i="3"/>
  <c r="P21" i="3"/>
  <c r="AG28" i="3"/>
  <c r="J28" i="3"/>
  <c r="X14" i="3"/>
  <c r="P14" i="3"/>
  <c r="K14" i="3"/>
  <c r="L28" i="3"/>
  <c r="X28" i="3"/>
  <c r="Y28" i="3"/>
  <c r="AD28" i="3"/>
  <c r="K21" i="3"/>
  <c r="AF14" i="3"/>
  <c r="AE14" i="3"/>
  <c r="Z14" i="3"/>
  <c r="Z28" i="3"/>
  <c r="Y21" i="3"/>
  <c r="Y14" i="3"/>
  <c r="Q14" i="3"/>
  <c r="AC21" i="3"/>
  <c r="O21" i="3"/>
  <c r="M14" i="3"/>
  <c r="AG14" i="3"/>
  <c r="AH28" i="3"/>
  <c r="AJ28" i="3"/>
  <c r="AJ21" i="3"/>
  <c r="AJ14" i="3"/>
  <c r="AM28" i="3" l="1"/>
  <c r="AM21" i="3"/>
  <c r="AL28" i="3"/>
  <c r="AK21" i="3"/>
  <c r="AK14" i="3"/>
  <c r="AK28" i="3"/>
</calcChain>
</file>

<file path=xl/sharedStrings.xml><?xml version="1.0" encoding="utf-8"?>
<sst xmlns="http://schemas.openxmlformats.org/spreadsheetml/2006/main" count="334" uniqueCount="152">
  <si>
    <t>Registro de días laborados por Mes y cáculo de cuota de trabajo mensual esperada para cada persona del Despacho</t>
  </si>
  <si>
    <t>Nota:
1. Ingresar información en las celdas que se encuentren en color blanco.</t>
  </si>
  <si>
    <t xml:space="preserve">Cantidad de días Laborales al mes </t>
  </si>
  <si>
    <t>Días no laborados</t>
  </si>
  <si>
    <t>Juez o Jueza 1</t>
  </si>
  <si>
    <t>Juez o Jueza 2</t>
  </si>
  <si>
    <t>Juez o Jueza 3</t>
  </si>
  <si>
    <t>Juez o Jueza 4</t>
  </si>
  <si>
    <t>Juez o Jueza 5</t>
  </si>
  <si>
    <t>Juez o Jueza 6</t>
  </si>
  <si>
    <t>Días laborados</t>
  </si>
  <si>
    <t>Cuota diaria esperada</t>
  </si>
  <si>
    <t>D</t>
  </si>
  <si>
    <t>INDICADORES DE GESTIÓN 
TRIBUNAL DE APELACIÓN DE LA SENTENCIA PENAL DE CARTAGO</t>
  </si>
  <si>
    <t>Objetivo: Medir, controlar y verificar la gestión del despacho para su mejora continua.</t>
  </si>
  <si>
    <t>Detalles</t>
  </si>
  <si>
    <t>N°</t>
  </si>
  <si>
    <t>Datos</t>
  </si>
  <si>
    <t>Circulante al Iniciar el mes</t>
  </si>
  <si>
    <t>Casos Entrados</t>
  </si>
  <si>
    <t>Casos Reentrados</t>
  </si>
  <si>
    <t>Casos Terminados</t>
  </si>
  <si>
    <t>Cantidad de Vistas orales programadas</t>
  </si>
  <si>
    <t>Cantidad de Vistas orales realizadas</t>
  </si>
  <si>
    <t xml:space="preserve">Cantidad de jueces y juezas </t>
  </si>
  <si>
    <t>Cantidad de técnicos y técnicas judiciales</t>
  </si>
  <si>
    <t>Fecha más antigua de pase a fallo de asunto pendiente del dictado de sentencia. (global)</t>
  </si>
  <si>
    <t>Pendiente de Fallo Juez 1</t>
  </si>
  <si>
    <t>Pendiente de Fallo Juez 2</t>
  </si>
  <si>
    <t>Pendiente de Fallo Juez 3</t>
  </si>
  <si>
    <t>Pendiente de Fallo Juez 4</t>
  </si>
  <si>
    <t>Pendiente de Fallo Juez 5</t>
  </si>
  <si>
    <t>Pendiente de Fallo Juez 6</t>
  </si>
  <si>
    <t>Casos Terminados Juez 1</t>
  </si>
  <si>
    <t>Casos Terminados Juez 2</t>
  </si>
  <si>
    <t>Casos Terminados Juez 3</t>
  </si>
  <si>
    <t>Casos Terminados Juez 4</t>
  </si>
  <si>
    <t>Casos Terminados Juez 5</t>
  </si>
  <si>
    <t>Casos Terminados Juez 6</t>
  </si>
  <si>
    <t>Fecha de entrada del expediente más antiguo en el circulante.</t>
  </si>
  <si>
    <t>Fecha del día de hoy</t>
  </si>
  <si>
    <t>|</t>
  </si>
  <si>
    <t>Observación General</t>
  </si>
  <si>
    <t>Rangos</t>
  </si>
  <si>
    <t>Categoría</t>
  </si>
  <si>
    <t>Indicadores</t>
  </si>
  <si>
    <t>Métricas</t>
  </si>
  <si>
    <t>Periodicidad</t>
  </si>
  <si>
    <t>Responsable</t>
  </si>
  <si>
    <t>A mejorar</t>
  </si>
  <si>
    <t>Estándar</t>
  </si>
  <si>
    <t>Muy bueno</t>
  </si>
  <si>
    <t>Observaciones Específicas</t>
  </si>
  <si>
    <t>Rendimiento Estadístico</t>
  </si>
  <si>
    <t>Entrada de asuntos nuevos</t>
  </si>
  <si>
    <t xml:space="preserve">Cantidad de casos entrados + Cantidad de casos reentrados. </t>
  </si>
  <si>
    <t>Mensual</t>
  </si>
  <si>
    <t>Coordinadora o Coordinador Judicial</t>
  </si>
  <si>
    <t>&lt;60</t>
  </si>
  <si>
    <t>60&gt;x &lt;54</t>
  </si>
  <si>
    <t>&lt;54</t>
  </si>
  <si>
    <t>Salida de asuntos</t>
  </si>
  <si>
    <t>Cantidad de casos terminados</t>
  </si>
  <si>
    <t>&gt;60</t>
  </si>
  <si>
    <t>Circulante Final</t>
  </si>
  <si>
    <t>(Circulante Inicial + Entrada de asuntos nuevos) - Cantidad de casos terminados</t>
  </si>
  <si>
    <t>&gt;200</t>
  </si>
  <si>
    <t>200&gt;x &gt;170</t>
  </si>
  <si>
    <t>&lt;170</t>
  </si>
  <si>
    <t>Relación entrada/salida</t>
  </si>
  <si>
    <t>(Cantidad de casos terminados/Entrada de asuntos nuevos)*100</t>
  </si>
  <si>
    <t>&lt;=90%</t>
  </si>
  <si>
    <t>&gt;90%; &lt;95%</t>
  </si>
  <si>
    <t>&gt;=95%</t>
  </si>
  <si>
    <t>90,3%</t>
  </si>
  <si>
    <t>Porcentaje de efectividad de vistas orales</t>
  </si>
  <si>
    <t>(Vistas orales realizadas / Vistas orales programadas)*100</t>
  </si>
  <si>
    <t>&lt;=55%</t>
  </si>
  <si>
    <t>&gt;55%; &lt;75%</t>
  </si>
  <si>
    <t>&gt;=75%</t>
  </si>
  <si>
    <t>Plazos</t>
  </si>
  <si>
    <t>Plazo de espera de dictado de sentencia</t>
  </si>
  <si>
    <t>Fecha actual - fecha del expediente más antiguo pendiente de fallar</t>
  </si>
  <si>
    <t>&gt;270 días</t>
  </si>
  <si>
    <t>270 días&gt;x &gt;200 días</t>
  </si>
  <si>
    <t>&lt;200 días</t>
  </si>
  <si>
    <t xml:space="preserve">Antigüedad de Circulante. </t>
  </si>
  <si>
    <t>Fech de ingreso del expediente más antiguo (plazo en días )</t>
  </si>
  <si>
    <t>&gt;366</t>
  </si>
  <si>
    <t>&lt;364</t>
  </si>
  <si>
    <t>Operacional</t>
  </si>
  <si>
    <t>Carga de trabajo por juez o jueza</t>
  </si>
  <si>
    <t>Cantidad de entrada de asuntos nuevos / Cantidad de jueces y juezas del Tribunal</t>
  </si>
  <si>
    <t>&gt;10</t>
  </si>
  <si>
    <t>8&lt;x&lt;10</t>
  </si>
  <si>
    <t>&lt;8</t>
  </si>
  <si>
    <t>Cantidad de Expedientes pendientes de fallo por juez o jueza</t>
  </si>
  <si>
    <t>Cantidad de expedientes pendientes de fallo</t>
  </si>
  <si>
    <t>&gt;120</t>
  </si>
  <si>
    <t>48&lt;x&lt;120</t>
  </si>
  <si>
    <t>&lt;48</t>
  </si>
  <si>
    <t>Juez 1</t>
  </si>
  <si>
    <t>&gt;20</t>
  </si>
  <si>
    <t>8&lt;x&lt;20</t>
  </si>
  <si>
    <t>Juez 2</t>
  </si>
  <si>
    <t>Juez 3</t>
  </si>
  <si>
    <t>Juez 4</t>
  </si>
  <si>
    <t>Juez 5</t>
  </si>
  <si>
    <t>Juez 6</t>
  </si>
  <si>
    <t>Cantidad de terminados por juez o jueza</t>
  </si>
  <si>
    <t>Cantidad de casos terminados / Cantidad de jueces y juezas del Tribunal</t>
  </si>
  <si>
    <t>&lt;55</t>
  </si>
  <si>
    <t>55&lt;x&lt;60</t>
  </si>
  <si>
    <t>Porcentaje de Rendimiento por juez o jueza</t>
  </si>
  <si>
    <t>Cantidad de casos terminados / Cuota de trabajo por juez</t>
  </si>
  <si>
    <t>&gt;90%; &lt;100%</t>
  </si>
  <si>
    <t>&gt;=100%</t>
  </si>
  <si>
    <t>Carga de trabajo por técnico o técnica judicial</t>
  </si>
  <si>
    <t>Cantidad de entrada de asuntos nuevos / Cantidad de técnicos y técnicas judiciales tramitadores del Tribunal</t>
  </si>
  <si>
    <t>16&lt;x&lt;20</t>
  </si>
  <si>
    <t>&lt;16</t>
  </si>
  <si>
    <t>Versión 2.0</t>
  </si>
  <si>
    <t>Fecha: 27-09-2017</t>
  </si>
  <si>
    <t xml:space="preserve">Elaborada por: Alejandra Morales Vargas </t>
  </si>
  <si>
    <t xml:space="preserve">Cambios realizados: </t>
  </si>
  <si>
    <t xml:space="preserve">1. Aplicación del formato condicional. </t>
  </si>
  <si>
    <t xml:space="preserve">2. Modificación del indicador  Antigüedad de Circulante se paso la medición a días. </t>
  </si>
  <si>
    <t>3. Se agrego el calculo de cuota de trabajo.</t>
  </si>
  <si>
    <t>4,Se separo por año</t>
  </si>
  <si>
    <t>Modificación</t>
  </si>
  <si>
    <t>Fecha: 09-02-2018</t>
  </si>
  <si>
    <t>Elaborada por: Abigail Gómez Abarca</t>
  </si>
  <si>
    <t>1. Se le agregó en "datos" la solicitu de información para obtener el indicador de antigüedad del circulante.</t>
  </si>
  <si>
    <t>Comentarios</t>
  </si>
  <si>
    <t xml:space="preserve">Los datos de entradas y salidas se obtienen del informe de estadística. </t>
  </si>
  <si>
    <t xml:space="preserve">Este datos se obtiene del informe de estadística. 
Se debe considerar tanto los expedientes en trámite como en ejecución, en los casos que aplica. </t>
  </si>
  <si>
    <t xml:space="preserve">Este dato se obtiene de la Agenda Cronos. </t>
  </si>
  <si>
    <t>Este dato se obtiene del libro de pase a fallo</t>
  </si>
  <si>
    <t>Año de ingreso del expediente más antiguo</t>
  </si>
  <si>
    <t xml:space="preserve">Este dato se obtiene de un reporte del SGDJ. </t>
  </si>
  <si>
    <t xml:space="preserve">Debe existir una métrica por cada uno de las juezas y jueces del despacho. 
Este dato se obtiene del Escritorio Virtual. </t>
  </si>
  <si>
    <t xml:space="preserve">Debe existir una métrica por cada uno de las juezas y jueces del despacho. 
Este dato se obtiene del libro de pase a fallo. </t>
  </si>
  <si>
    <t>CONTROL DE CAMBIOS EN LA MATRIZ DE INDICADORES</t>
  </si>
  <si>
    <t>Fecha</t>
  </si>
  <si>
    <t>Profesional</t>
  </si>
  <si>
    <t>Detalle de cambios</t>
  </si>
  <si>
    <t>parámetros (antes)</t>
  </si>
  <si>
    <t>parámetros (ahora)</t>
  </si>
  <si>
    <t>Abigail Gómez</t>
  </si>
  <si>
    <t xml:space="preserve">Se ajusta el formato de la matriz, se le agregan los espacios para ingresar los datos del 2019. </t>
  </si>
  <si>
    <t xml:space="preserve">Se ajusta el formato de la matriz, se le agregan los espacios para ingresar los datos del 2020. </t>
  </si>
  <si>
    <t xml:space="preserve">Cantidad de casos terminados / Cuota de trabajo por juez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</si>
</sst>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\ %"/>
    <numFmt numFmtId="165" formatCode="mm/yy"/>
    <numFmt numFmtId="166" formatCode="dd/mm/yy"/>
    <numFmt numFmtId="167" formatCode="0.0%"/>
    <numFmt numFmtId="168" formatCode="0.0"/>
    <numFmt numFmtId="169" formatCode="0.00\ %"/>
  </numFmts>
  <fonts count="46" x14ac:knownFonts="1">
    <font>
      <sz val="10"/>
      <name val="Verdana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3"/>
      <color indexed="54"/>
      <name val="Calibri"/>
      <family val="2"/>
    </font>
    <font>
      <sz val="11"/>
      <color indexed="9"/>
      <name val="Calibri"/>
      <family val="2"/>
    </font>
    <font>
      <sz val="11"/>
      <name val="Verdana"/>
      <family val="2"/>
    </font>
    <font>
      <b/>
      <sz val="14"/>
      <color indexed="9"/>
      <name val="Cambria"/>
      <family val="1"/>
    </font>
    <font>
      <sz val="12"/>
      <name val="Cambria"/>
      <family val="1"/>
    </font>
    <font>
      <sz val="11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i/>
      <sz val="11"/>
      <name val="Cambria"/>
      <family val="1"/>
    </font>
    <font>
      <sz val="10"/>
      <color indexed="9"/>
      <name val="Cambria"/>
      <family val="1"/>
    </font>
    <font>
      <b/>
      <sz val="11"/>
      <color indexed="9"/>
      <name val="Cambria"/>
      <family val="1"/>
    </font>
    <font>
      <b/>
      <sz val="10"/>
      <name val="Cambria"/>
      <family val="1"/>
    </font>
    <font>
      <b/>
      <sz val="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6"/>
      <name val="Cambria"/>
      <family val="1"/>
    </font>
    <font>
      <b/>
      <sz val="18"/>
      <name val="Cambria"/>
      <family val="1"/>
    </font>
    <font>
      <b/>
      <sz val="12"/>
      <name val="Cambria"/>
      <family val="1"/>
    </font>
    <font>
      <sz val="6"/>
      <name val="Cambria"/>
      <family val="1"/>
    </font>
    <font>
      <b/>
      <sz val="14"/>
      <color indexed="8"/>
      <name val="Book Antiqua"/>
      <family val="1"/>
    </font>
    <font>
      <b/>
      <i/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10"/>
      <name val="Verdana"/>
      <family val="2"/>
    </font>
    <font>
      <b/>
      <sz val="14"/>
      <name val="Arial"/>
      <family val="2"/>
    </font>
    <font>
      <sz val="14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13"/>
      </patternFill>
    </fill>
    <fill>
      <patternFill patternType="solid">
        <fgColor indexed="19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45"/>
        <bgColor indexed="29"/>
      </patternFill>
    </fill>
    <fill>
      <patternFill patternType="solid">
        <fgColor indexed="21"/>
        <bgColor indexed="38"/>
      </patternFill>
    </fill>
    <fill>
      <patternFill patternType="solid">
        <fgColor indexed="49"/>
        <bgColor indexed="50"/>
      </patternFill>
    </fill>
    <fill>
      <patternFill patternType="solid">
        <fgColor indexed="50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17"/>
        <bgColor indexed="57"/>
      </patternFill>
    </fill>
    <fill>
      <patternFill patternType="solid">
        <fgColor indexed="57"/>
        <bgColor indexed="17"/>
      </patternFill>
    </fill>
    <fill>
      <patternFill patternType="solid">
        <fgColor indexed="11"/>
        <bgColor indexed="57"/>
      </patternFill>
    </fill>
    <fill>
      <patternFill patternType="solid">
        <fgColor indexed="46"/>
        <bgColor indexed="24"/>
      </patternFill>
    </fill>
    <fill>
      <patternFill patternType="solid">
        <fgColor indexed="40"/>
        <bgColor indexed="15"/>
      </patternFill>
    </fill>
    <fill>
      <patternFill patternType="solid">
        <fgColor indexed="48"/>
        <bgColor indexed="30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55"/>
      </bottom>
      <diagonal/>
    </border>
    <border>
      <left/>
      <right/>
      <top style="thin">
        <color indexed="55"/>
      </top>
      <bottom style="double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11" borderId="0" applyNumberFormat="0" applyBorder="0" applyAlignment="0" applyProtection="0"/>
    <xf numFmtId="0" fontId="2" fillId="7" borderId="0" applyNumberFormat="0" applyBorder="0" applyAlignment="0" applyProtection="0"/>
    <xf numFmtId="0" fontId="5" fillId="4" borderId="1" applyNumberFormat="0" applyAlignment="0" applyProtection="0"/>
    <xf numFmtId="0" fontId="3" fillId="8" borderId="2" applyNumberFormat="0" applyAlignment="0" applyProtection="0"/>
    <xf numFmtId="0" fontId="4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12" borderId="0" applyNumberFormat="0" applyBorder="0" applyAlignment="0" applyProtection="0"/>
    <xf numFmtId="0" fontId="18" fillId="8" borderId="0" applyNumberFormat="0" applyBorder="0" applyAlignment="0" applyProtection="0"/>
    <xf numFmtId="0" fontId="18" fillId="13" borderId="0" applyNumberFormat="0" applyBorder="0" applyAlignment="0" applyProtection="0"/>
    <xf numFmtId="0" fontId="18" fillId="2" borderId="0" applyNumberFormat="0" applyBorder="0" applyAlignment="0" applyProtection="0"/>
    <xf numFmtId="0" fontId="18" fillId="11" borderId="0" applyNumberFormat="0" applyBorder="0" applyAlignment="0" applyProtection="0"/>
    <xf numFmtId="0" fontId="8" fillId="3" borderId="1" applyNumberFormat="0" applyAlignment="0" applyProtection="0"/>
    <xf numFmtId="0" fontId="9" fillId="14" borderId="0" applyNumberFormat="0" applyBorder="0" applyAlignment="0" applyProtection="0"/>
    <xf numFmtId="0" fontId="10" fillId="3" borderId="0" applyNumberFormat="0" applyBorder="0" applyAlignment="0" applyProtection="0"/>
    <xf numFmtId="0" fontId="11" fillId="0" borderId="0"/>
    <xf numFmtId="0" fontId="43" fillId="0" borderId="0"/>
    <xf numFmtId="0" fontId="43" fillId="0" borderId="0"/>
    <xf numFmtId="0" fontId="43" fillId="5" borderId="5" applyNumberFormat="0" applyAlignment="0" applyProtection="0"/>
    <xf numFmtId="164" fontId="43" fillId="0" borderId="0" applyFill="0" applyBorder="0" applyAlignment="0" applyProtection="0"/>
    <xf numFmtId="164" fontId="43" fillId="0" borderId="0" applyFill="0" applyBorder="0" applyAlignment="0" applyProtection="0"/>
    <xf numFmtId="0" fontId="12" fillId="4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7" fillId="0" borderId="7" applyNumberFormat="0" applyFill="0" applyAlignment="0" applyProtection="0"/>
    <xf numFmtId="0" fontId="15" fillId="0" borderId="8" applyNumberFormat="0" applyFill="0" applyAlignment="0" applyProtection="0"/>
  </cellStyleXfs>
  <cellXfs count="218">
    <xf numFmtId="0" fontId="0" fillId="0" borderId="0" xfId="0"/>
    <xf numFmtId="0" fontId="19" fillId="0" borderId="0" xfId="0" applyFont="1"/>
    <xf numFmtId="0" fontId="22" fillId="0" borderId="0" xfId="35" applyFont="1" applyAlignment="1">
      <alignment wrapText="1"/>
    </xf>
    <xf numFmtId="0" fontId="23" fillId="0" borderId="0" xfId="35" applyFont="1" applyAlignment="1">
      <alignment horizontal="center" wrapText="1"/>
    </xf>
    <xf numFmtId="165" fontId="24" fillId="0" borderId="9" xfId="35" applyNumberFormat="1" applyFont="1" applyFill="1" applyBorder="1" applyAlignment="1">
      <alignment horizontal="center" vertical="center" wrapText="1"/>
    </xf>
    <xf numFmtId="165" fontId="24" fillId="0" borderId="10" xfId="35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15" borderId="12" xfId="35" applyFont="1" applyFill="1" applyBorder="1" applyAlignment="1">
      <alignment horizontal="center" vertical="center" wrapText="1"/>
    </xf>
    <xf numFmtId="0" fontId="26" fillId="15" borderId="13" xfId="35" applyFont="1" applyFill="1" applyBorder="1" applyAlignment="1">
      <alignment horizontal="center" wrapText="1"/>
    </xf>
    <xf numFmtId="0" fontId="22" fillId="0" borderId="14" xfId="35" applyFont="1" applyBorder="1" applyAlignment="1">
      <alignment wrapText="1"/>
    </xf>
    <xf numFmtId="0" fontId="23" fillId="0" borderId="14" xfId="35" applyFont="1" applyBorder="1" applyAlignment="1" applyProtection="1">
      <alignment horizontal="center" vertical="center"/>
      <protection locked="0"/>
    </xf>
    <xf numFmtId="0" fontId="23" fillId="0" borderId="15" xfId="35" applyFont="1" applyBorder="1" applyAlignment="1" applyProtection="1">
      <alignment horizontal="center" vertical="center"/>
      <protection locked="0"/>
    </xf>
    <xf numFmtId="0" fontId="23" fillId="0" borderId="9" xfId="35" applyFont="1" applyBorder="1" applyAlignment="1" applyProtection="1">
      <alignment horizontal="center" vertical="center"/>
      <protection locked="0"/>
    </xf>
    <xf numFmtId="0" fontId="23" fillId="0" borderId="11" xfId="35" applyFont="1" applyBorder="1" applyAlignment="1" applyProtection="1">
      <alignment horizontal="center" vertical="center"/>
      <protection locked="0"/>
    </xf>
    <xf numFmtId="0" fontId="24" fillId="15" borderId="9" xfId="35" applyFont="1" applyFill="1" applyBorder="1" applyAlignment="1">
      <alignment horizontal="center" vertical="center" wrapText="1"/>
    </xf>
    <xf numFmtId="0" fontId="26" fillId="15" borderId="9" xfId="35" applyFont="1" applyFill="1" applyBorder="1" applyAlignment="1">
      <alignment horizontal="center" wrapText="1"/>
    </xf>
    <xf numFmtId="0" fontId="23" fillId="16" borderId="9" xfId="35" applyFont="1" applyFill="1" applyBorder="1" applyAlignment="1">
      <alignment horizontal="center" vertical="center"/>
    </xf>
    <xf numFmtId="0" fontId="27" fillId="15" borderId="9" xfId="35" applyFont="1" applyFill="1" applyBorder="1" applyAlignment="1">
      <alignment horizontal="center" vertical="center" wrapText="1"/>
    </xf>
    <xf numFmtId="0" fontId="28" fillId="0" borderId="9" xfId="35" applyFont="1" applyBorder="1" applyAlignment="1" applyProtection="1">
      <alignment horizontal="center" vertical="center" wrapText="1"/>
      <protection locked="0"/>
    </xf>
    <xf numFmtId="0" fontId="28" fillId="16" borderId="9" xfId="35" applyFont="1" applyFill="1" applyBorder="1" applyAlignment="1">
      <alignment horizontal="center" vertical="center"/>
    </xf>
    <xf numFmtId="0" fontId="29" fillId="4" borderId="0" xfId="0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31" fillId="4" borderId="0" xfId="0" applyFont="1" applyFill="1"/>
    <xf numFmtId="0" fontId="31" fillId="4" borderId="0" xfId="0" applyFont="1" applyFill="1" applyAlignment="1">
      <alignment horizontal="center"/>
    </xf>
    <xf numFmtId="0" fontId="30" fillId="17" borderId="16" xfId="0" applyFont="1" applyFill="1" applyBorder="1" applyAlignment="1">
      <alignment horizontal="center" vertical="center"/>
    </xf>
    <xf numFmtId="0" fontId="30" fillId="17" borderId="10" xfId="0" applyFont="1" applyFill="1" applyBorder="1" applyAlignment="1">
      <alignment horizontal="center" vertical="center"/>
    </xf>
    <xf numFmtId="165" fontId="30" fillId="17" borderId="10" xfId="0" applyNumberFormat="1" applyFont="1" applyFill="1" applyBorder="1" applyAlignment="1">
      <alignment horizontal="center" vertical="center" wrapText="1"/>
    </xf>
    <xf numFmtId="165" fontId="33" fillId="17" borderId="10" xfId="0" applyNumberFormat="1" applyFont="1" applyFill="1" applyBorder="1" applyAlignment="1">
      <alignment horizontal="center" vertical="center" wrapText="1"/>
    </xf>
    <xf numFmtId="3" fontId="30" fillId="4" borderId="17" xfId="36" applyNumberFormat="1" applyFont="1" applyFill="1" applyBorder="1" applyAlignment="1">
      <alignment horizontal="center" vertical="center" wrapText="1"/>
    </xf>
    <xf numFmtId="3" fontId="30" fillId="4" borderId="18" xfId="36" applyNumberFormat="1" applyFont="1" applyFill="1" applyBorder="1" applyAlignment="1">
      <alignment horizontal="center" vertical="center" wrapText="1"/>
    </xf>
    <xf numFmtId="1" fontId="30" fillId="0" borderId="9" xfId="0" applyNumberFormat="1" applyFont="1" applyFill="1" applyBorder="1" applyAlignment="1">
      <alignment horizontal="center" vertical="center"/>
    </xf>
    <xf numFmtId="1" fontId="30" fillId="0" borderId="11" xfId="0" applyNumberFormat="1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/>
    </xf>
    <xf numFmtId="3" fontId="30" fillId="4" borderId="19" xfId="36" applyNumberFormat="1" applyFont="1" applyFill="1" applyBorder="1" applyAlignment="1">
      <alignment horizontal="center" vertical="center" wrapText="1"/>
    </xf>
    <xf numFmtId="3" fontId="30" fillId="4" borderId="9" xfId="36" applyNumberFormat="1" applyFont="1" applyFill="1" applyBorder="1" applyAlignment="1">
      <alignment horizontal="center" vertical="center" wrapText="1"/>
    </xf>
    <xf numFmtId="1" fontId="30" fillId="0" borderId="9" xfId="38" applyNumberFormat="1" applyFont="1" applyFill="1" applyBorder="1" applyAlignment="1" applyProtection="1">
      <alignment horizontal="center" vertical="center"/>
    </xf>
    <xf numFmtId="1" fontId="30" fillId="0" borderId="11" xfId="38" applyNumberFormat="1" applyFont="1" applyFill="1" applyBorder="1" applyAlignment="1" applyProtection="1">
      <alignment horizontal="center" vertical="center"/>
    </xf>
    <xf numFmtId="3" fontId="30" fillId="4" borderId="11" xfId="36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/>
    </xf>
    <xf numFmtId="166" fontId="30" fillId="0" borderId="11" xfId="0" applyNumberFormat="1" applyFont="1" applyFill="1" applyBorder="1" applyAlignment="1">
      <alignment horizontal="center" vertical="center"/>
    </xf>
    <xf numFmtId="166" fontId="30" fillId="4" borderId="9" xfId="0" applyNumberFormat="1" applyFont="1" applyFill="1" applyBorder="1" applyAlignment="1">
      <alignment horizontal="center" vertical="center"/>
    </xf>
    <xf numFmtId="166" fontId="30" fillId="4" borderId="11" xfId="0" applyNumberFormat="1" applyFont="1" applyFill="1" applyBorder="1" applyAlignment="1">
      <alignment horizontal="center" vertical="center"/>
    </xf>
    <xf numFmtId="14" fontId="33" fillId="4" borderId="9" xfId="0" applyNumberFormat="1" applyFont="1" applyFill="1" applyBorder="1" applyAlignment="1">
      <alignment horizontal="center"/>
    </xf>
    <xf numFmtId="3" fontId="30" fillId="4" borderId="20" xfId="36" applyNumberFormat="1" applyFont="1" applyFill="1" applyBorder="1" applyAlignment="1">
      <alignment horizontal="center" vertical="center" wrapText="1"/>
    </xf>
    <xf numFmtId="3" fontId="30" fillId="4" borderId="16" xfId="36" applyNumberFormat="1" applyFont="1" applyFill="1" applyBorder="1" applyAlignment="1">
      <alignment horizontal="center" vertical="center" wrapText="1"/>
    </xf>
    <xf numFmtId="3" fontId="30" fillId="4" borderId="21" xfId="36" applyNumberFormat="1" applyFont="1" applyFill="1" applyBorder="1" applyAlignment="1">
      <alignment horizontal="center" vertical="center" wrapText="1"/>
    </xf>
    <xf numFmtId="1" fontId="30" fillId="0" borderId="10" xfId="38" applyNumberFormat="1" applyFont="1" applyFill="1" applyBorder="1" applyAlignment="1" applyProtection="1">
      <alignment horizontal="center" vertical="center"/>
    </xf>
    <xf numFmtId="1" fontId="30" fillId="0" borderId="21" xfId="38" applyNumberFormat="1" applyFont="1" applyFill="1" applyBorder="1" applyAlignment="1" applyProtection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wrapText="1"/>
    </xf>
    <xf numFmtId="14" fontId="34" fillId="4" borderId="9" xfId="0" applyNumberFormat="1" applyFont="1" applyFill="1" applyBorder="1" applyAlignment="1">
      <alignment horizontal="center" vertical="center"/>
    </xf>
    <xf numFmtId="166" fontId="34" fillId="4" borderId="9" xfId="0" applyNumberFormat="1" applyFont="1" applyFill="1" applyBorder="1" applyAlignment="1">
      <alignment horizontal="center" vertical="center"/>
    </xf>
    <xf numFmtId="166" fontId="34" fillId="4" borderId="11" xfId="0" applyNumberFormat="1" applyFont="1" applyFill="1" applyBorder="1" applyAlignment="1">
      <alignment horizontal="center" vertical="center"/>
    </xf>
    <xf numFmtId="14" fontId="33" fillId="4" borderId="9" xfId="0" applyNumberFormat="1" applyFont="1" applyFill="1" applyBorder="1" applyAlignment="1">
      <alignment horizontal="center" vertical="center"/>
    </xf>
    <xf numFmtId="166" fontId="33" fillId="4" borderId="9" xfId="0" applyNumberFormat="1" applyFont="1" applyFill="1" applyBorder="1" applyAlignment="1">
      <alignment horizontal="center"/>
    </xf>
    <xf numFmtId="0" fontId="30" fillId="4" borderId="9" xfId="0" applyFont="1" applyFill="1" applyBorder="1" applyAlignment="1">
      <alignment vertical="center" wrapText="1"/>
    </xf>
    <xf numFmtId="0" fontId="35" fillId="4" borderId="0" xfId="0" applyFont="1" applyFill="1"/>
    <xf numFmtId="0" fontId="23" fillId="4" borderId="0" xfId="0" applyFont="1" applyFill="1"/>
    <xf numFmtId="0" fontId="36" fillId="17" borderId="0" xfId="0" applyFont="1" applyFill="1" applyBorder="1" applyAlignment="1">
      <alignment horizontal="left" vertical="center" wrapText="1"/>
    </xf>
    <xf numFmtId="0" fontId="28" fillId="12" borderId="22" xfId="0" applyFont="1" applyFill="1" applyBorder="1" applyAlignment="1">
      <alignment horizontal="center" vertical="center" wrapText="1"/>
    </xf>
    <xf numFmtId="0" fontId="28" fillId="17" borderId="0" xfId="0" applyFont="1" applyFill="1" applyBorder="1" applyAlignment="1">
      <alignment horizontal="left" vertical="center"/>
    </xf>
    <xf numFmtId="0" fontId="28" fillId="8" borderId="23" xfId="0" applyFont="1" applyFill="1" applyBorder="1" applyAlignment="1">
      <alignment horizontal="center" vertical="center"/>
    </xf>
    <xf numFmtId="0" fontId="24" fillId="8" borderId="19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24" fillId="8" borderId="11" xfId="0" applyFont="1" applyFill="1" applyBorder="1" applyAlignment="1">
      <alignment horizontal="center" vertical="center"/>
    </xf>
    <xf numFmtId="0" fontId="27" fillId="18" borderId="24" xfId="0" applyFont="1" applyFill="1" applyBorder="1" applyAlignment="1">
      <alignment horizontal="center" vertical="center"/>
    </xf>
    <xf numFmtId="0" fontId="24" fillId="19" borderId="25" xfId="38" applyNumberFormat="1" applyFont="1" applyFill="1" applyBorder="1" applyAlignment="1" applyProtection="1">
      <alignment horizontal="center" vertical="center" wrapText="1"/>
    </xf>
    <xf numFmtId="0" fontId="27" fillId="20" borderId="26" xfId="0" applyFont="1" applyFill="1" applyBorder="1" applyAlignment="1">
      <alignment horizontal="center" vertical="center"/>
    </xf>
    <xf numFmtId="165" fontId="24" fillId="0" borderId="27" xfId="0" applyNumberFormat="1" applyFont="1" applyFill="1" applyBorder="1" applyAlignment="1">
      <alignment horizontal="center" vertical="center" wrapText="1"/>
    </xf>
    <xf numFmtId="165" fontId="24" fillId="0" borderId="9" xfId="0" applyNumberFormat="1" applyFont="1" applyFill="1" applyBorder="1" applyAlignment="1">
      <alignment horizontal="center" vertical="center" wrapText="1"/>
    </xf>
    <xf numFmtId="165" fontId="24" fillId="0" borderId="11" xfId="0" applyNumberFormat="1" applyFont="1" applyFill="1" applyBorder="1" applyAlignment="1">
      <alignment horizontal="center" vertical="center" wrapText="1"/>
    </xf>
    <xf numFmtId="0" fontId="24" fillId="12" borderId="9" xfId="0" applyFont="1" applyFill="1" applyBorder="1" applyAlignment="1">
      <alignment horizontal="center" vertical="center" wrapText="1"/>
    </xf>
    <xf numFmtId="3" fontId="24" fillId="4" borderId="17" xfId="36" applyNumberFormat="1" applyFont="1" applyFill="1" applyBorder="1" applyAlignment="1">
      <alignment horizontal="center" vertical="center" wrapText="1"/>
    </xf>
    <xf numFmtId="0" fontId="22" fillId="4" borderId="18" xfId="36" applyFont="1" applyFill="1" applyBorder="1" applyAlignment="1">
      <alignment vertical="center" wrapText="1"/>
    </xf>
    <xf numFmtId="4" fontId="22" fillId="4" borderId="18" xfId="36" applyNumberFormat="1" applyFont="1" applyFill="1" applyBorder="1" applyAlignment="1">
      <alignment horizontal="left" vertical="center" wrapText="1"/>
    </xf>
    <xf numFmtId="4" fontId="22" fillId="4" borderId="18" xfId="36" applyNumberFormat="1" applyFont="1" applyFill="1" applyBorder="1" applyAlignment="1">
      <alignment horizontal="center" vertical="center" wrapText="1"/>
    </xf>
    <xf numFmtId="0" fontId="22" fillId="4" borderId="11" xfId="36" applyFont="1" applyFill="1" applyBorder="1" applyAlignment="1">
      <alignment horizontal="center" vertical="center" wrapText="1"/>
    </xf>
    <xf numFmtId="0" fontId="24" fillId="18" borderId="28" xfId="0" applyFont="1" applyFill="1" applyBorder="1" applyAlignment="1">
      <alignment horizontal="center" vertical="center"/>
    </xf>
    <xf numFmtId="0" fontId="24" fillId="19" borderId="14" xfId="0" applyFont="1" applyFill="1" applyBorder="1" applyAlignment="1">
      <alignment horizontal="center" vertical="center"/>
    </xf>
    <xf numFmtId="0" fontId="24" fillId="21" borderId="29" xfId="0" applyFont="1" applyFill="1" applyBorder="1" applyAlignment="1">
      <alignment horizontal="center" vertical="center"/>
    </xf>
    <xf numFmtId="0" fontId="24" fillId="21" borderId="30" xfId="38" applyNumberFormat="1" applyFont="1" applyFill="1" applyBorder="1" applyAlignment="1" applyProtection="1">
      <alignment horizontal="center" vertical="center" wrapText="1"/>
    </xf>
    <xf numFmtId="0" fontId="24" fillId="21" borderId="31" xfId="38" applyNumberFormat="1" applyFont="1" applyFill="1" applyBorder="1" applyAlignment="1" applyProtection="1">
      <alignment horizontal="center" vertical="center" wrapText="1"/>
    </xf>
    <xf numFmtId="0" fontId="24" fillId="18" borderId="31" xfId="38" applyNumberFormat="1" applyFont="1" applyFill="1" applyBorder="1" applyAlignment="1" applyProtection="1">
      <alignment horizontal="center" vertical="center" wrapText="1"/>
    </xf>
    <xf numFmtId="0" fontId="24" fillId="10" borderId="31" xfId="38" applyNumberFormat="1" applyFont="1" applyFill="1" applyBorder="1" applyAlignment="1" applyProtection="1">
      <alignment horizontal="center" vertical="center" wrapText="1"/>
    </xf>
    <xf numFmtId="0" fontId="24" fillId="22" borderId="31" xfId="38" applyNumberFormat="1" applyFont="1" applyFill="1" applyBorder="1" applyAlignment="1" applyProtection="1">
      <alignment horizontal="center" vertical="center" wrapText="1"/>
    </xf>
    <xf numFmtId="0" fontId="24" fillId="4" borderId="31" xfId="38" applyNumberFormat="1" applyFont="1" applyFill="1" applyBorder="1" applyAlignment="1" applyProtection="1">
      <alignment horizontal="center" vertical="center" wrapText="1"/>
    </xf>
    <xf numFmtId="0" fontId="22" fillId="4" borderId="9" xfId="0" applyFont="1" applyFill="1" applyBorder="1" applyAlignment="1">
      <alignment vertical="center" wrapText="1"/>
    </xf>
    <xf numFmtId="3" fontId="24" fillId="4" borderId="19" xfId="36" applyNumberFormat="1" applyFont="1" applyFill="1" applyBorder="1" applyAlignment="1">
      <alignment horizontal="center" vertical="center" wrapText="1"/>
    </xf>
    <xf numFmtId="0" fontId="22" fillId="4" borderId="9" xfId="36" applyFont="1" applyFill="1" applyBorder="1" applyAlignment="1">
      <alignment vertical="center" wrapText="1"/>
    </xf>
    <xf numFmtId="4" fontId="22" fillId="4" borderId="9" xfId="36" applyNumberFormat="1" applyFont="1" applyFill="1" applyBorder="1" applyAlignment="1">
      <alignment horizontal="left" vertical="center" wrapText="1"/>
    </xf>
    <xf numFmtId="4" fontId="22" fillId="4" borderId="9" xfId="36" applyNumberFormat="1" applyFont="1" applyFill="1" applyBorder="1" applyAlignment="1">
      <alignment horizontal="center" vertical="center" wrapText="1"/>
    </xf>
    <xf numFmtId="0" fontId="24" fillId="18" borderId="19" xfId="0" applyFont="1" applyFill="1" applyBorder="1" applyAlignment="1">
      <alignment horizontal="center" vertical="center"/>
    </xf>
    <xf numFmtId="0" fontId="24" fillId="19" borderId="9" xfId="0" applyFont="1" applyFill="1" applyBorder="1" applyAlignment="1">
      <alignment horizontal="center" vertical="center"/>
    </xf>
    <xf numFmtId="0" fontId="24" fillId="21" borderId="32" xfId="0" applyFont="1" applyFill="1" applyBorder="1" applyAlignment="1">
      <alignment horizontal="center" vertical="center"/>
    </xf>
    <xf numFmtId="1" fontId="24" fillId="18" borderId="22" xfId="0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wrapText="1"/>
    </xf>
    <xf numFmtId="0" fontId="24" fillId="18" borderId="9" xfId="0" applyFont="1" applyFill="1" applyBorder="1" applyAlignment="1">
      <alignment horizontal="center" vertical="center"/>
    </xf>
    <xf numFmtId="0" fontId="24" fillId="21" borderId="11" xfId="0" applyFont="1" applyFill="1" applyBorder="1" applyAlignment="1">
      <alignment horizontal="center" vertical="center"/>
    </xf>
    <xf numFmtId="167" fontId="24" fillId="21" borderId="9" xfId="38" applyNumberFormat="1" applyFont="1" applyFill="1" applyBorder="1" applyAlignment="1" applyProtection="1">
      <alignment horizontal="center" vertical="center" wrapText="1"/>
    </xf>
    <xf numFmtId="0" fontId="22" fillId="4" borderId="22" xfId="0" applyFont="1" applyFill="1" applyBorder="1" applyAlignment="1">
      <alignment wrapText="1"/>
    </xf>
    <xf numFmtId="3" fontId="24" fillId="4" borderId="20" xfId="36" applyNumberFormat="1" applyFont="1" applyFill="1" applyBorder="1" applyAlignment="1">
      <alignment horizontal="center" vertical="center" wrapText="1"/>
    </xf>
    <xf numFmtId="0" fontId="22" fillId="4" borderId="33" xfId="36" applyFont="1" applyFill="1" applyBorder="1" applyAlignment="1">
      <alignment vertical="center" wrapText="1"/>
    </xf>
    <xf numFmtId="4" fontId="22" fillId="4" borderId="33" xfId="36" applyNumberFormat="1" applyFont="1" applyFill="1" applyBorder="1" applyAlignment="1">
      <alignment horizontal="left" vertical="center" wrapText="1"/>
    </xf>
    <xf numFmtId="4" fontId="22" fillId="4" borderId="33" xfId="36" applyNumberFormat="1" applyFont="1" applyFill="1" applyBorder="1" applyAlignment="1">
      <alignment horizontal="center" vertical="center" wrapText="1"/>
    </xf>
    <xf numFmtId="0" fontId="22" fillId="4" borderId="31" xfId="36" applyFont="1" applyFill="1" applyBorder="1" applyAlignment="1">
      <alignment horizontal="center" vertical="center" wrapText="1"/>
    </xf>
    <xf numFmtId="167" fontId="24" fillId="19" borderId="9" xfId="0" applyNumberFormat="1" applyFont="1" applyFill="1" applyBorder="1" applyAlignment="1">
      <alignment horizontal="center" vertical="center"/>
    </xf>
    <xf numFmtId="1" fontId="30" fillId="10" borderId="9" xfId="0" applyNumberFormat="1" applyFont="1" applyFill="1" applyBorder="1" applyAlignment="1">
      <alignment horizontal="center" vertical="center"/>
    </xf>
    <xf numFmtId="0" fontId="22" fillId="4" borderId="18" xfId="36" applyFont="1" applyFill="1" applyBorder="1" applyAlignment="1">
      <alignment horizontal="left" vertical="center" wrapText="1"/>
    </xf>
    <xf numFmtId="4" fontId="22" fillId="4" borderId="34" xfId="36" applyNumberFormat="1" applyFont="1" applyFill="1" applyBorder="1" applyAlignment="1">
      <alignment horizontal="center" vertical="center" wrapText="1"/>
    </xf>
    <xf numFmtId="0" fontId="22" fillId="4" borderId="35" xfId="36" applyFont="1" applyFill="1" applyBorder="1" applyAlignment="1">
      <alignment horizontal="center" vertical="center" wrapText="1"/>
    </xf>
    <xf numFmtId="0" fontId="24" fillId="18" borderId="19" xfId="0" applyFont="1" applyFill="1" applyBorder="1" applyAlignment="1">
      <alignment horizontal="center" vertical="center" wrapText="1"/>
    </xf>
    <xf numFmtId="0" fontId="24" fillId="19" borderId="9" xfId="0" applyFont="1" applyFill="1" applyBorder="1" applyAlignment="1">
      <alignment horizontal="center" vertical="center" wrapText="1"/>
    </xf>
    <xf numFmtId="0" fontId="24" fillId="21" borderId="11" xfId="0" applyFont="1" applyFill="1" applyBorder="1" applyAlignment="1">
      <alignment horizontal="center" vertical="center" wrapText="1"/>
    </xf>
    <xf numFmtId="1" fontId="24" fillId="18" borderId="9" xfId="38" applyNumberFormat="1" applyFont="1" applyFill="1" applyBorder="1" applyAlignment="1" applyProtection="1">
      <alignment horizontal="center" vertical="center" wrapText="1"/>
    </xf>
    <xf numFmtId="0" fontId="22" fillId="4" borderId="9" xfId="36" applyFont="1" applyFill="1" applyBorder="1" applyAlignment="1">
      <alignment horizontal="left" vertical="center" wrapText="1"/>
    </xf>
    <xf numFmtId="4" fontId="22" fillId="4" borderId="22" xfId="36" applyNumberFormat="1" applyFont="1" applyFill="1" applyBorder="1" applyAlignment="1">
      <alignment horizontal="center" vertical="center" wrapText="1"/>
    </xf>
    <xf numFmtId="1" fontId="24" fillId="10" borderId="36" xfId="0" applyNumberFormat="1" applyFont="1" applyFill="1" applyBorder="1" applyAlignment="1">
      <alignment horizontal="center" vertical="center"/>
    </xf>
    <xf numFmtId="168" fontId="24" fillId="21" borderId="9" xfId="0" applyNumberFormat="1" applyFont="1" applyFill="1" applyBorder="1" applyAlignment="1">
      <alignment horizontal="center" vertical="center"/>
    </xf>
    <xf numFmtId="0" fontId="22" fillId="4" borderId="9" xfId="36" applyFont="1" applyFill="1" applyBorder="1" applyAlignment="1">
      <alignment horizontal="center" vertical="center" wrapText="1"/>
    </xf>
    <xf numFmtId="0" fontId="22" fillId="4" borderId="18" xfId="36" applyFont="1" applyFill="1" applyBorder="1" applyAlignment="1">
      <alignment horizontal="center" vertical="center" wrapText="1"/>
    </xf>
    <xf numFmtId="1" fontId="24" fillId="21" borderId="9" xfId="38" applyNumberFormat="1" applyFont="1" applyFill="1" applyBorder="1" applyAlignment="1" applyProtection="1">
      <alignment horizontal="center" vertical="center" wrapText="1"/>
    </xf>
    <xf numFmtId="1" fontId="24" fillId="18" borderId="37" xfId="38" applyNumberFormat="1" applyFont="1" applyFill="1" applyBorder="1" applyAlignment="1" applyProtection="1">
      <alignment horizontal="center" vertical="center" wrapText="1"/>
    </xf>
    <xf numFmtId="1" fontId="24" fillId="10" borderId="9" xfId="38" applyNumberFormat="1" applyFont="1" applyFill="1" applyBorder="1" applyAlignment="1" applyProtection="1">
      <alignment horizontal="center" vertical="center" wrapText="1"/>
    </xf>
    <xf numFmtId="167" fontId="24" fillId="18" borderId="9" xfId="38" applyNumberFormat="1" applyFont="1" applyFill="1" applyBorder="1" applyAlignment="1" applyProtection="1">
      <alignment horizontal="center" vertical="center" wrapText="1"/>
    </xf>
    <xf numFmtId="169" fontId="34" fillId="4" borderId="9" xfId="0" applyNumberFormat="1" applyFont="1" applyFill="1" applyBorder="1" applyAlignment="1">
      <alignment horizontal="center" vertical="center"/>
    </xf>
    <xf numFmtId="0" fontId="24" fillId="21" borderId="21" xfId="0" applyFont="1" applyFill="1" applyBorder="1" applyAlignment="1">
      <alignment horizontal="center" vertical="center"/>
    </xf>
    <xf numFmtId="3" fontId="24" fillId="4" borderId="9" xfId="36" applyNumberFormat="1" applyFont="1" applyFill="1" applyBorder="1" applyAlignment="1">
      <alignment horizontal="center" vertical="center" wrapText="1"/>
    </xf>
    <xf numFmtId="0" fontId="22" fillId="4" borderId="33" xfId="36" applyFont="1" applyFill="1" applyBorder="1" applyAlignment="1">
      <alignment horizontal="left" vertical="center" wrapText="1"/>
    </xf>
    <xf numFmtId="0" fontId="24" fillId="18" borderId="20" xfId="0" applyFont="1" applyFill="1" applyBorder="1" applyAlignment="1">
      <alignment horizontal="center" vertical="center"/>
    </xf>
    <xf numFmtId="0" fontId="24" fillId="19" borderId="31" xfId="0" applyFont="1" applyFill="1" applyBorder="1" applyAlignment="1">
      <alignment horizontal="center" vertical="center"/>
    </xf>
    <xf numFmtId="0" fontId="24" fillId="21" borderId="24" xfId="0" applyFont="1" applyFill="1" applyBorder="1" applyAlignment="1">
      <alignment horizontal="center" vertical="center"/>
    </xf>
    <xf numFmtId="0" fontId="37" fillId="4" borderId="38" xfId="0" applyFont="1" applyFill="1" applyBorder="1"/>
    <xf numFmtId="0" fontId="35" fillId="4" borderId="39" xfId="0" applyFont="1" applyFill="1" applyBorder="1"/>
    <xf numFmtId="0" fontId="23" fillId="4" borderId="39" xfId="0" applyFont="1" applyFill="1" applyBorder="1"/>
    <xf numFmtId="0" fontId="23" fillId="4" borderId="40" xfId="0" applyFont="1" applyFill="1" applyBorder="1"/>
    <xf numFmtId="0" fontId="37" fillId="4" borderId="41" xfId="0" applyFont="1" applyFill="1" applyBorder="1"/>
    <xf numFmtId="0" fontId="35" fillId="4" borderId="0" xfId="0" applyFont="1" applyFill="1" applyBorder="1"/>
    <xf numFmtId="0" fontId="23" fillId="4" borderId="0" xfId="0" applyFont="1" applyFill="1" applyBorder="1"/>
    <xf numFmtId="0" fontId="23" fillId="4" borderId="42" xfId="0" applyFont="1" applyFill="1" applyBorder="1"/>
    <xf numFmtId="0" fontId="21" fillId="4" borderId="41" xfId="0" applyFont="1" applyFill="1" applyBorder="1"/>
    <xf numFmtId="0" fontId="38" fillId="4" borderId="0" xfId="0" applyFont="1" applyFill="1" applyBorder="1"/>
    <xf numFmtId="0" fontId="21" fillId="4" borderId="43" xfId="0" applyFont="1" applyFill="1" applyBorder="1"/>
    <xf numFmtId="0" fontId="35" fillId="4" borderId="44" xfId="0" applyFont="1" applyFill="1" applyBorder="1"/>
    <xf numFmtId="0" fontId="23" fillId="4" borderId="44" xfId="0" applyFont="1" applyFill="1" applyBorder="1"/>
    <xf numFmtId="0" fontId="23" fillId="4" borderId="45" xfId="0" applyFont="1" applyFill="1" applyBorder="1"/>
    <xf numFmtId="0" fontId="37" fillId="4" borderId="0" xfId="0" applyFont="1" applyFill="1"/>
    <xf numFmtId="0" fontId="38" fillId="4" borderId="44" xfId="0" applyFont="1" applyFill="1" applyBorder="1"/>
    <xf numFmtId="167" fontId="28" fillId="4" borderId="9" xfId="0" applyNumberFormat="1" applyFont="1" applyFill="1" applyBorder="1" applyAlignment="1">
      <alignment horizontal="center"/>
    </xf>
    <xf numFmtId="0" fontId="28" fillId="4" borderId="9" xfId="0" applyNumberFormat="1" applyFont="1" applyFill="1" applyBorder="1" applyAlignment="1">
      <alignment horizontal="center"/>
    </xf>
    <xf numFmtId="167" fontId="28" fillId="19" borderId="9" xfId="0" applyNumberFormat="1" applyFont="1" applyFill="1" applyBorder="1" applyAlignment="1">
      <alignment horizontal="center"/>
    </xf>
    <xf numFmtId="167" fontId="22" fillId="4" borderId="18" xfId="36" applyNumberFormat="1" applyFont="1" applyFill="1" applyBorder="1" applyAlignment="1">
      <alignment horizontal="left" vertical="center" wrapText="1"/>
    </xf>
    <xf numFmtId="167" fontId="22" fillId="4" borderId="9" xfId="36" applyNumberFormat="1" applyFont="1" applyFill="1" applyBorder="1" applyAlignment="1">
      <alignment horizontal="left" vertical="center" wrapText="1"/>
    </xf>
    <xf numFmtId="0" fontId="22" fillId="4" borderId="33" xfId="36" applyFont="1" applyFill="1" applyBorder="1" applyAlignment="1">
      <alignment horizontal="center" vertical="center" wrapText="1"/>
    </xf>
    <xf numFmtId="167" fontId="22" fillId="4" borderId="33" xfId="36" applyNumberFormat="1" applyFont="1" applyFill="1" applyBorder="1" applyAlignment="1">
      <alignment horizontal="left" vertical="center" wrapText="1"/>
    </xf>
    <xf numFmtId="0" fontId="39" fillId="0" borderId="0" xfId="0" applyFont="1"/>
    <xf numFmtId="0" fontId="40" fillId="8" borderId="9" xfId="0" applyFont="1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40" fillId="23" borderId="9" xfId="0" applyFont="1" applyFill="1" applyBorder="1" applyAlignment="1">
      <alignment horizontal="center" vertical="center" wrapText="1"/>
    </xf>
    <xf numFmtId="0" fontId="40" fillId="6" borderId="9" xfId="0" applyFont="1" applyFill="1" applyBorder="1" applyAlignment="1">
      <alignment horizontal="center" vertical="center" wrapText="1"/>
    </xf>
    <xf numFmtId="14" fontId="0" fillId="0" borderId="9" xfId="0" applyNumberFormat="1" applyBorder="1" applyAlignment="1">
      <alignment vertical="center"/>
    </xf>
    <xf numFmtId="0" fontId="0" fillId="0" borderId="9" xfId="0" applyFont="1" applyBorder="1" applyAlignment="1">
      <alignment vertical="center" wrapText="1"/>
    </xf>
    <xf numFmtId="0" fontId="41" fillId="23" borderId="9" xfId="0" applyFont="1" applyFill="1" applyBorder="1" applyAlignment="1">
      <alignment horizontal="center" vertical="center"/>
    </xf>
    <xf numFmtId="0" fontId="41" fillId="6" borderId="9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2" fillId="6" borderId="9" xfId="0" applyFont="1" applyFill="1" applyBorder="1" applyAlignment="1">
      <alignment horizontal="center" vertical="center"/>
    </xf>
    <xf numFmtId="0" fontId="34" fillId="4" borderId="0" xfId="0" applyFont="1" applyFill="1"/>
    <xf numFmtId="165" fontId="44" fillId="17" borderId="10" xfId="0" applyNumberFormat="1" applyFont="1" applyFill="1" applyBorder="1" applyAlignment="1">
      <alignment horizontal="center" vertical="center" wrapText="1"/>
    </xf>
    <xf numFmtId="0" fontId="45" fillId="4" borderId="0" xfId="0" applyFont="1" applyFill="1"/>
    <xf numFmtId="0" fontId="44" fillId="4" borderId="9" xfId="0" applyFont="1" applyFill="1" applyBorder="1" applyAlignment="1">
      <alignment horizontal="center"/>
    </xf>
    <xf numFmtId="0" fontId="44" fillId="4" borderId="10" xfId="0" applyFont="1" applyFill="1" applyBorder="1" applyAlignment="1">
      <alignment horizontal="center"/>
    </xf>
    <xf numFmtId="0" fontId="44" fillId="4" borderId="11" xfId="0" applyFont="1" applyFill="1" applyBorder="1" applyAlignment="1">
      <alignment horizontal="center"/>
    </xf>
    <xf numFmtId="0" fontId="44" fillId="4" borderId="46" xfId="0" applyFont="1" applyFill="1" applyBorder="1" applyAlignment="1">
      <alignment horizontal="center"/>
    </xf>
    <xf numFmtId="0" fontId="45" fillId="4" borderId="46" xfId="0" applyFont="1" applyFill="1" applyBorder="1"/>
    <xf numFmtId="14" fontId="44" fillId="4" borderId="9" xfId="0" applyNumberFormat="1" applyFont="1" applyFill="1" applyBorder="1" applyAlignment="1">
      <alignment horizontal="center"/>
    </xf>
    <xf numFmtId="14" fontId="44" fillId="4" borderId="11" xfId="0" applyNumberFormat="1" applyFont="1" applyFill="1" applyBorder="1" applyAlignment="1">
      <alignment horizontal="center"/>
    </xf>
    <xf numFmtId="14" fontId="44" fillId="4" borderId="46" xfId="0" applyNumberFormat="1" applyFont="1" applyFill="1" applyBorder="1" applyAlignment="1">
      <alignment horizontal="center"/>
    </xf>
    <xf numFmtId="0" fontId="34" fillId="4" borderId="0" xfId="0" applyFont="1" applyFill="1" applyAlignment="1">
      <alignment horizontal="center"/>
    </xf>
    <xf numFmtId="0" fontId="45" fillId="4" borderId="46" xfId="0" applyFont="1" applyFill="1" applyBorder="1" applyAlignment="1">
      <alignment horizontal="center"/>
    </xf>
    <xf numFmtId="14" fontId="45" fillId="4" borderId="46" xfId="0" applyNumberFormat="1" applyFont="1" applyFill="1" applyBorder="1" applyAlignment="1">
      <alignment horizontal="center"/>
    </xf>
    <xf numFmtId="0" fontId="20" fillId="15" borderId="41" xfId="35" applyFont="1" applyFill="1" applyBorder="1" applyAlignment="1">
      <alignment horizontal="center" vertical="center" wrapText="1"/>
    </xf>
    <xf numFmtId="0" fontId="20" fillId="15" borderId="0" xfId="35" applyFont="1" applyFill="1" applyBorder="1" applyAlignment="1">
      <alignment horizontal="center" vertical="center" wrapText="1"/>
    </xf>
    <xf numFmtId="0" fontId="27" fillId="15" borderId="21" xfId="35" applyFont="1" applyFill="1" applyBorder="1" applyAlignment="1">
      <alignment horizontal="center" vertical="center" wrapText="1"/>
    </xf>
    <xf numFmtId="0" fontId="27" fillId="15" borderId="47" xfId="35" applyFont="1" applyFill="1" applyBorder="1" applyAlignment="1">
      <alignment horizontal="center" vertical="center" wrapText="1"/>
    </xf>
    <xf numFmtId="0" fontId="24" fillId="15" borderId="21" xfId="35" applyFont="1" applyFill="1" applyBorder="1" applyAlignment="1">
      <alignment horizontal="center" vertical="center" wrapText="1"/>
    </xf>
    <xf numFmtId="0" fontId="24" fillId="15" borderId="47" xfId="35" applyFont="1" applyFill="1" applyBorder="1" applyAlignment="1">
      <alignment horizontal="center" vertical="center" wrapText="1"/>
    </xf>
    <xf numFmtId="0" fontId="23" fillId="16" borderId="9" xfId="35" applyFont="1" applyFill="1" applyBorder="1" applyAlignment="1">
      <alignment horizontal="center" vertical="center" wrapText="1"/>
    </xf>
    <xf numFmtId="0" fontId="21" fillId="0" borderId="41" xfId="35" applyFont="1" applyBorder="1" applyAlignment="1">
      <alignment horizontal="center" vertical="center" wrapText="1"/>
    </xf>
    <xf numFmtId="0" fontId="25" fillId="9" borderId="33" xfId="35" applyFont="1" applyFill="1" applyBorder="1" applyAlignment="1">
      <alignment horizontal="center" vertical="center" wrapText="1"/>
    </xf>
    <xf numFmtId="0" fontId="23" fillId="16" borderId="18" xfId="35" applyFont="1" applyFill="1" applyBorder="1" applyAlignment="1">
      <alignment horizontal="center" wrapText="1"/>
    </xf>
    <xf numFmtId="0" fontId="30" fillId="17" borderId="41" xfId="0" applyFont="1" applyFill="1" applyBorder="1" applyAlignment="1">
      <alignment horizontal="left" vertical="center" wrapText="1"/>
    </xf>
    <xf numFmtId="0" fontId="30" fillId="17" borderId="41" xfId="0" applyFont="1" applyFill="1" applyBorder="1" applyAlignment="1">
      <alignment horizontal="left"/>
    </xf>
    <xf numFmtId="0" fontId="30" fillId="24" borderId="17" xfId="0" applyFont="1" applyFill="1" applyBorder="1" applyAlignment="1">
      <alignment horizontal="center"/>
    </xf>
    <xf numFmtId="0" fontId="32" fillId="24" borderId="15" xfId="0" applyFont="1" applyFill="1" applyBorder="1" applyAlignment="1">
      <alignment horizontal="center" vertical="center"/>
    </xf>
    <xf numFmtId="0" fontId="36" fillId="17" borderId="0" xfId="0" applyFont="1" applyFill="1" applyBorder="1" applyAlignment="1">
      <alignment horizontal="left" vertical="center" wrapText="1"/>
    </xf>
    <xf numFmtId="0" fontId="28" fillId="17" borderId="41" xfId="0" applyFont="1" applyFill="1" applyBorder="1" applyAlignment="1">
      <alignment horizontal="left" vertical="center"/>
    </xf>
    <xf numFmtId="3" fontId="24" fillId="4" borderId="10" xfId="36" applyNumberFormat="1" applyFont="1" applyFill="1" applyBorder="1" applyAlignment="1">
      <alignment horizontal="center" vertical="center" wrapText="1"/>
    </xf>
    <xf numFmtId="0" fontId="22" fillId="4" borderId="9" xfId="36" applyFont="1" applyFill="1" applyBorder="1" applyAlignment="1">
      <alignment horizontal="center" vertical="center" wrapText="1"/>
    </xf>
    <xf numFmtId="4" fontId="22" fillId="4" borderId="48" xfId="36" applyNumberFormat="1" applyFont="1" applyFill="1" applyBorder="1" applyAlignment="1">
      <alignment horizontal="center" vertical="center" wrapText="1"/>
    </xf>
    <xf numFmtId="0" fontId="22" fillId="4" borderId="49" xfId="36" applyFont="1" applyFill="1" applyBorder="1" applyAlignment="1">
      <alignment horizontal="center" vertical="center" wrapText="1"/>
    </xf>
    <xf numFmtId="3" fontId="24" fillId="4" borderId="18" xfId="36" applyNumberFormat="1" applyFont="1" applyFill="1" applyBorder="1" applyAlignment="1">
      <alignment horizontal="center" vertical="center" textRotation="90" wrapText="1"/>
    </xf>
    <xf numFmtId="0" fontId="24" fillId="4" borderId="50" xfId="36" applyFont="1" applyFill="1" applyBorder="1" applyAlignment="1">
      <alignment horizontal="center" vertical="center" textRotation="90"/>
    </xf>
    <xf numFmtId="3" fontId="24" fillId="4" borderId="19" xfId="36" applyNumberFormat="1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wrapText="1"/>
    </xf>
    <xf numFmtId="0" fontId="28" fillId="25" borderId="17" xfId="0" applyFont="1" applyFill="1" applyBorder="1" applyAlignment="1">
      <alignment horizontal="center"/>
    </xf>
    <xf numFmtId="0" fontId="28" fillId="25" borderId="48" xfId="0" applyFont="1" applyFill="1" applyBorder="1" applyAlignment="1">
      <alignment horizontal="center" vertical="center"/>
    </xf>
    <xf numFmtId="3" fontId="24" fillId="4" borderId="13" xfId="36" applyNumberFormat="1" applyFont="1" applyFill="1" applyBorder="1" applyAlignment="1">
      <alignment horizontal="center" vertical="center" textRotation="90" wrapText="1"/>
    </xf>
    <xf numFmtId="4" fontId="22" fillId="4" borderId="33" xfId="36" applyNumberFormat="1" applyFont="1" applyFill="1" applyBorder="1" applyAlignment="1">
      <alignment horizontal="center" vertical="center" wrapText="1"/>
    </xf>
    <xf numFmtId="0" fontId="22" fillId="4" borderId="31" xfId="36" applyFont="1" applyFill="1" applyBorder="1" applyAlignment="1">
      <alignment horizontal="center" vertical="center" wrapText="1"/>
    </xf>
    <xf numFmtId="0" fontId="22" fillId="4" borderId="48" xfId="36" applyFont="1" applyFill="1" applyBorder="1" applyAlignment="1">
      <alignment horizontal="center" vertical="center" wrapText="1"/>
    </xf>
    <xf numFmtId="167" fontId="22" fillId="4" borderId="48" xfId="36" applyNumberFormat="1" applyFont="1" applyFill="1" applyBorder="1" applyAlignment="1">
      <alignment horizontal="center" vertical="center" wrapText="1"/>
    </xf>
    <xf numFmtId="0" fontId="22" fillId="4" borderId="33" xfId="36" applyFont="1" applyFill="1" applyBorder="1" applyAlignment="1">
      <alignment horizontal="center" vertical="center" wrapText="1"/>
    </xf>
    <xf numFmtId="167" fontId="22" fillId="4" borderId="13" xfId="36" applyNumberFormat="1" applyFont="1" applyFill="1" applyBorder="1" applyAlignment="1">
      <alignment horizontal="center" vertical="center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 1" xfId="33" xr:uid="{00000000-0005-0000-0000-000020000000}"/>
    <cellStyle name="Normal" xfId="0" builtinId="0"/>
    <cellStyle name="Normal 2" xfId="34" xr:uid="{00000000-0005-0000-0000-000022000000}"/>
    <cellStyle name="Normal 2 3" xfId="35" xr:uid="{00000000-0005-0000-0000-000023000000}"/>
    <cellStyle name="Normal_Indicadores de Gestión" xfId="36" xr:uid="{00000000-0005-0000-0000-000024000000}"/>
    <cellStyle name="Notas" xfId="37" builtinId="10" customBuiltin="1"/>
    <cellStyle name="Porcentaje" xfId="38" builtinId="5"/>
    <cellStyle name="Porcentual 2" xfId="39" xr:uid="{00000000-0005-0000-0000-000027000000}"/>
    <cellStyle name="Salida" xfId="40" builtinId="21" customBuiltin="1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54"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17"/>
          <bgColor indexed="5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17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66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66FF00"/>
      <rgbColor rgb="0099CC00"/>
      <rgbColor rgb="00FFCC00"/>
      <rgbColor rgb="00FF9900"/>
      <rgbColor rgb="00FF6600"/>
      <rgbColor rgb="00666699"/>
      <rgbColor rgb="006699CC"/>
      <rgbColor rgb="00003366"/>
      <rgbColor rgb="0000990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AL29"/>
  <sheetViews>
    <sheetView zoomScale="90" zoomScaleNormal="90" zoomScaleSheetLayoutView="85" workbookViewId="0">
      <pane xSplit="2" ySplit="3" topLeftCell="AA16" activePane="bottomRight" state="frozen"/>
      <selection pane="topRight" activeCell="C1" sqref="C1"/>
      <selection pane="bottomLeft" activeCell="A4" sqref="A4"/>
      <selection pane="bottomRight" activeCell="AP9" sqref="AP9"/>
    </sheetView>
  </sheetViews>
  <sheetFormatPr baseColWidth="10" defaultRowHeight="13.9" customHeight="1" x14ac:dyDescent="0.2"/>
  <cols>
    <col min="1" max="1" width="26.75" style="1" customWidth="1"/>
    <col min="2" max="2" width="11.75" customWidth="1"/>
    <col min="3" max="14" width="6.875" customWidth="1"/>
    <col min="15" max="16" width="8.875" customWidth="1"/>
    <col min="17" max="17" width="12.375" customWidth="1"/>
    <col min="18" max="18" width="14.25" customWidth="1"/>
    <col min="19" max="26" width="8.875" customWidth="1"/>
  </cols>
  <sheetData>
    <row r="1" spans="1:38" ht="48" customHeight="1" x14ac:dyDescent="0.2">
      <c r="A1" s="185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</row>
    <row r="2" spans="1:38" ht="28.7" customHeight="1" x14ac:dyDescent="0.2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38" ht="28.7" customHeight="1" x14ac:dyDescent="0.2">
      <c r="A3" s="2"/>
      <c r="B3" s="3"/>
      <c r="C3" s="4">
        <v>43101</v>
      </c>
      <c r="D3" s="4">
        <v>43132</v>
      </c>
      <c r="E3" s="4">
        <v>43160</v>
      </c>
      <c r="F3" s="4">
        <v>43191</v>
      </c>
      <c r="G3" s="4">
        <v>43221</v>
      </c>
      <c r="H3" s="4">
        <v>43252</v>
      </c>
      <c r="I3" s="4">
        <v>43282</v>
      </c>
      <c r="J3" s="4">
        <v>43313</v>
      </c>
      <c r="K3" s="4">
        <v>43344</v>
      </c>
      <c r="L3" s="4">
        <v>43374</v>
      </c>
      <c r="M3" s="4">
        <v>43405</v>
      </c>
      <c r="N3" s="4">
        <v>43435</v>
      </c>
      <c r="O3" s="5">
        <v>43467</v>
      </c>
      <c r="P3" s="5">
        <v>43499</v>
      </c>
      <c r="Q3" s="5">
        <v>43528</v>
      </c>
      <c r="R3" s="5">
        <v>43560</v>
      </c>
      <c r="S3" s="5">
        <v>43591</v>
      </c>
      <c r="T3" s="5">
        <v>43623</v>
      </c>
      <c r="U3" s="5">
        <v>43654</v>
      </c>
      <c r="V3" s="5">
        <v>43686</v>
      </c>
      <c r="W3" s="5">
        <v>43718</v>
      </c>
      <c r="X3" s="5">
        <v>43749</v>
      </c>
      <c r="Y3" s="5">
        <v>43781</v>
      </c>
      <c r="Z3" s="5">
        <v>43812</v>
      </c>
      <c r="AA3" s="5">
        <v>43831</v>
      </c>
      <c r="AB3" s="5">
        <v>43863</v>
      </c>
      <c r="AC3" s="5">
        <v>43893</v>
      </c>
      <c r="AD3" s="5">
        <v>43925</v>
      </c>
      <c r="AE3" s="5">
        <v>43956</v>
      </c>
      <c r="AF3" s="5">
        <v>43988</v>
      </c>
      <c r="AG3" s="5">
        <v>44019</v>
      </c>
      <c r="AH3" s="5">
        <v>44051</v>
      </c>
      <c r="AI3" s="5">
        <v>44083</v>
      </c>
      <c r="AJ3" s="5">
        <v>44114</v>
      </c>
      <c r="AK3" s="5">
        <v>44146</v>
      </c>
      <c r="AL3" s="5">
        <v>44177</v>
      </c>
    </row>
    <row r="4" spans="1:38" ht="28.7" customHeight="1" x14ac:dyDescent="0.2">
      <c r="A4" s="193" t="s">
        <v>2</v>
      </c>
      <c r="B4" s="193"/>
      <c r="C4" s="6">
        <v>18</v>
      </c>
      <c r="D4" s="6">
        <v>20</v>
      </c>
      <c r="E4" s="6">
        <v>17</v>
      </c>
      <c r="F4" s="6">
        <v>20</v>
      </c>
      <c r="G4" s="6">
        <v>21</v>
      </c>
      <c r="H4" s="6">
        <v>21</v>
      </c>
      <c r="I4" s="6">
        <v>21</v>
      </c>
      <c r="J4" s="6">
        <v>21</v>
      </c>
      <c r="K4" s="6">
        <v>20</v>
      </c>
      <c r="L4" s="6">
        <v>23</v>
      </c>
      <c r="M4" s="6">
        <v>22</v>
      </c>
      <c r="N4" s="7">
        <v>15</v>
      </c>
      <c r="O4" s="6">
        <v>19</v>
      </c>
      <c r="P4" s="6">
        <v>20</v>
      </c>
      <c r="Q4" s="6">
        <v>21</v>
      </c>
      <c r="R4" s="6">
        <v>16</v>
      </c>
      <c r="S4" s="6">
        <v>22</v>
      </c>
      <c r="T4" s="6">
        <v>20</v>
      </c>
      <c r="U4" s="6">
        <v>22</v>
      </c>
      <c r="V4" s="6">
        <v>20</v>
      </c>
      <c r="W4" s="6">
        <v>21</v>
      </c>
      <c r="X4" s="6">
        <v>22</v>
      </c>
      <c r="Y4" s="6">
        <v>21</v>
      </c>
      <c r="Z4" s="6">
        <v>15</v>
      </c>
      <c r="AA4" s="6">
        <v>20</v>
      </c>
      <c r="AB4" s="6">
        <v>20</v>
      </c>
      <c r="AC4" s="6">
        <v>22</v>
      </c>
      <c r="AD4" s="6">
        <v>17</v>
      </c>
      <c r="AE4" s="6">
        <v>20</v>
      </c>
      <c r="AF4" s="6">
        <v>22</v>
      </c>
      <c r="AG4" s="6">
        <v>22</v>
      </c>
      <c r="AH4" s="6"/>
      <c r="AI4" s="6"/>
      <c r="AJ4" s="6"/>
      <c r="AK4" s="6"/>
      <c r="AL4" s="6"/>
    </row>
    <row r="5" spans="1:38" ht="28.7" customHeight="1" x14ac:dyDescent="0.2">
      <c r="A5" s="8" t="s">
        <v>3</v>
      </c>
      <c r="B5" s="9"/>
      <c r="C5" s="187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</row>
    <row r="6" spans="1:38" ht="28.7" customHeight="1" x14ac:dyDescent="0.2">
      <c r="A6" s="10" t="s">
        <v>4</v>
      </c>
      <c r="B6" s="194"/>
      <c r="C6" s="11"/>
      <c r="D6" s="11"/>
      <c r="E6" s="11"/>
      <c r="F6" s="11"/>
      <c r="G6" s="11">
        <v>1</v>
      </c>
      <c r="H6" s="11"/>
      <c r="I6" s="11"/>
      <c r="J6" s="11">
        <v>1</v>
      </c>
      <c r="K6" s="11"/>
      <c r="L6" s="11"/>
      <c r="M6" s="11">
        <v>1.5</v>
      </c>
      <c r="N6" s="12">
        <v>2</v>
      </c>
      <c r="O6" s="11">
        <v>1</v>
      </c>
      <c r="P6" s="6">
        <v>1.5</v>
      </c>
      <c r="Q6" s="6">
        <v>2.5</v>
      </c>
      <c r="R6" s="11">
        <v>1.5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8.7" customHeight="1" x14ac:dyDescent="0.2">
      <c r="A7" s="10" t="s">
        <v>5</v>
      </c>
      <c r="B7" s="19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13"/>
      <c r="P7" s="6"/>
      <c r="Q7" s="6"/>
      <c r="R7" s="6"/>
      <c r="S7" s="6">
        <v>5</v>
      </c>
      <c r="T7" s="6"/>
      <c r="U7" s="6"/>
      <c r="V7" s="6"/>
      <c r="W7" s="6"/>
      <c r="X7" s="6"/>
      <c r="Y7" s="6"/>
      <c r="Z7" s="6"/>
      <c r="AA7" s="6"/>
      <c r="AB7" s="6">
        <v>1</v>
      </c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28.7" customHeight="1" x14ac:dyDescent="0.2">
      <c r="A8" s="10" t="s">
        <v>6</v>
      </c>
      <c r="B8" s="19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  <c r="P8" s="6"/>
      <c r="Q8" s="6"/>
      <c r="R8" s="6"/>
      <c r="S8" s="6"/>
      <c r="T8" s="6"/>
      <c r="U8" s="6"/>
      <c r="V8" s="6"/>
      <c r="W8" s="6"/>
      <c r="X8" s="6">
        <v>1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28.7" customHeight="1" x14ac:dyDescent="0.2">
      <c r="A9" s="10" t="s">
        <v>7</v>
      </c>
      <c r="B9" s="194"/>
      <c r="C9" s="13"/>
      <c r="D9" s="13"/>
      <c r="E9" s="13"/>
      <c r="F9" s="13">
        <v>1</v>
      </c>
      <c r="G9" s="13"/>
      <c r="H9" s="13"/>
      <c r="I9" s="13"/>
      <c r="J9" s="13"/>
      <c r="K9" s="13"/>
      <c r="L9" s="13"/>
      <c r="M9" s="13">
        <v>4</v>
      </c>
      <c r="N9" s="14"/>
      <c r="O9" s="13"/>
      <c r="P9" s="6"/>
      <c r="Q9" s="6"/>
      <c r="R9" s="6">
        <v>1</v>
      </c>
      <c r="S9" s="6"/>
      <c r="T9" s="6">
        <v>2</v>
      </c>
      <c r="U9" s="6">
        <v>2</v>
      </c>
      <c r="V9" s="6"/>
      <c r="W9" s="6"/>
      <c r="X9" s="6"/>
      <c r="Y9" s="6"/>
      <c r="Z9" s="6">
        <v>1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28.7" customHeight="1" x14ac:dyDescent="0.2">
      <c r="A10" s="10" t="s">
        <v>8</v>
      </c>
      <c r="B10" s="194"/>
      <c r="C10" s="13"/>
      <c r="D10" s="13">
        <v>2</v>
      </c>
      <c r="E10" s="13"/>
      <c r="F10" s="13"/>
      <c r="G10" s="13"/>
      <c r="H10" s="13"/>
      <c r="I10" s="13"/>
      <c r="J10" s="13"/>
      <c r="K10" s="13"/>
      <c r="L10" s="13"/>
      <c r="M10" s="13"/>
      <c r="N10" s="14">
        <v>1</v>
      </c>
      <c r="O10" s="13"/>
      <c r="P10" s="6"/>
      <c r="Q10" s="6"/>
      <c r="R10" s="6">
        <v>4</v>
      </c>
      <c r="S10" s="6"/>
      <c r="T10" s="6"/>
      <c r="U10" s="6"/>
      <c r="V10" s="6"/>
      <c r="W10" s="6"/>
      <c r="X10" s="6"/>
      <c r="Y10" s="6"/>
      <c r="Z10" s="6">
        <v>2</v>
      </c>
      <c r="AA10" s="6">
        <v>1</v>
      </c>
      <c r="AB10" s="6">
        <v>1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28.7" customHeight="1" x14ac:dyDescent="0.2">
      <c r="A11" s="10" t="s">
        <v>9</v>
      </c>
      <c r="B11" s="194"/>
      <c r="C11" s="13">
        <v>7</v>
      </c>
      <c r="D11" s="13">
        <v>4</v>
      </c>
      <c r="E11" s="13">
        <v>1</v>
      </c>
      <c r="F11" s="13">
        <v>3</v>
      </c>
      <c r="G11" s="13">
        <v>2</v>
      </c>
      <c r="H11" s="13">
        <v>5</v>
      </c>
      <c r="I11" s="13">
        <v>7</v>
      </c>
      <c r="J11" s="13">
        <v>1</v>
      </c>
      <c r="K11" s="13"/>
      <c r="L11" s="13">
        <v>4</v>
      </c>
      <c r="M11" s="13">
        <v>2</v>
      </c>
      <c r="N11" s="14"/>
      <c r="O11" s="13">
        <v>1</v>
      </c>
      <c r="P11" s="6">
        <v>5</v>
      </c>
      <c r="Q11" s="6">
        <v>6</v>
      </c>
      <c r="R11" s="6">
        <v>1.5</v>
      </c>
      <c r="S11" s="6">
        <v>4</v>
      </c>
      <c r="T11" s="6">
        <v>4</v>
      </c>
      <c r="U11" s="6">
        <v>2</v>
      </c>
      <c r="V11" s="6"/>
      <c r="W11" s="6">
        <v>5</v>
      </c>
      <c r="X11" s="6">
        <v>3</v>
      </c>
      <c r="Y11" s="6">
        <v>5</v>
      </c>
      <c r="Z11" s="6">
        <v>8</v>
      </c>
      <c r="AA11" s="6">
        <v>12</v>
      </c>
      <c r="AB11" s="6">
        <v>4</v>
      </c>
      <c r="AC11" s="6">
        <v>1.5</v>
      </c>
      <c r="AD11" s="6"/>
      <c r="AE11" s="6"/>
      <c r="AF11" s="6"/>
      <c r="AG11" s="6"/>
      <c r="AH11" s="6"/>
      <c r="AI11" s="6"/>
      <c r="AJ11" s="6"/>
      <c r="AK11" s="6"/>
      <c r="AL11" s="6"/>
    </row>
    <row r="12" spans="1:38" ht="28.7" customHeight="1" x14ac:dyDescent="0.2">
      <c r="A12" s="15" t="s">
        <v>10</v>
      </c>
      <c r="B12" s="16"/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</row>
    <row r="13" spans="1:38" ht="28.7" customHeight="1" x14ac:dyDescent="0.2">
      <c r="A13" s="10" t="s">
        <v>4</v>
      </c>
      <c r="B13" s="191"/>
      <c r="C13" s="17">
        <f t="shared" ref="C13:C18" si="0">$C$4-C6</f>
        <v>18</v>
      </c>
      <c r="D13" s="17">
        <f t="shared" ref="D13:D18" si="1">$D$4-D6</f>
        <v>20</v>
      </c>
      <c r="E13" s="17">
        <f t="shared" ref="E13:E18" si="2">$E$4-E6</f>
        <v>17</v>
      </c>
      <c r="F13" s="17">
        <f t="shared" ref="F13:F18" si="3">$F$4-F6</f>
        <v>20</v>
      </c>
      <c r="G13" s="17">
        <v>20</v>
      </c>
      <c r="H13" s="17">
        <f t="shared" ref="H13:H18" si="4">$H$4-H6</f>
        <v>21</v>
      </c>
      <c r="I13" s="17">
        <f t="shared" ref="I13:I18" si="5">$I$4-I6</f>
        <v>21</v>
      </c>
      <c r="J13" s="17">
        <f t="shared" ref="J13:J18" si="6">$J$4-J6</f>
        <v>20</v>
      </c>
      <c r="K13" s="17">
        <f t="shared" ref="K13:K18" si="7">$K$4-K6</f>
        <v>20</v>
      </c>
      <c r="L13" s="17">
        <f t="shared" ref="L13:L18" si="8">$L$4-L6</f>
        <v>23</v>
      </c>
      <c r="M13" s="17">
        <f t="shared" ref="M13:M18" si="9">$M$4-M6</f>
        <v>20.5</v>
      </c>
      <c r="N13" s="17">
        <f>N4-N6</f>
        <v>13</v>
      </c>
      <c r="O13" s="17">
        <f t="shared" ref="O13:O18" si="10">$O$4-O6</f>
        <v>18</v>
      </c>
      <c r="P13" s="17">
        <f t="shared" ref="P13:P18" si="11">$P$4-P6</f>
        <v>18.5</v>
      </c>
      <c r="Q13" s="17">
        <f t="shared" ref="Q13:Q18" si="12">$Q$4-Q6</f>
        <v>18.5</v>
      </c>
      <c r="R13" s="17">
        <f t="shared" ref="R13:R18" si="13">$R$4-R6</f>
        <v>14.5</v>
      </c>
      <c r="S13" s="17">
        <f t="shared" ref="S13:S18" si="14">$S$4-S6</f>
        <v>22</v>
      </c>
      <c r="T13" s="17">
        <f t="shared" ref="T13:T18" si="15">$T$4-T6</f>
        <v>20</v>
      </c>
      <c r="U13" s="17">
        <f t="shared" ref="U13:U18" si="16">$U$4-U6</f>
        <v>22</v>
      </c>
      <c r="V13" s="17">
        <f t="shared" ref="V13:V18" si="17">$V$4-V6</f>
        <v>20</v>
      </c>
      <c r="W13" s="17">
        <f t="shared" ref="W13:W18" si="18">$W$4-W6</f>
        <v>21</v>
      </c>
      <c r="X13" s="17">
        <f t="shared" ref="X13:X18" si="19">$X$4-X6</f>
        <v>22</v>
      </c>
      <c r="Y13" s="17">
        <f t="shared" ref="Y13:Y18" si="20">$Y$4-Y6</f>
        <v>21</v>
      </c>
      <c r="Z13" s="17">
        <f>Z4-Z6</f>
        <v>15</v>
      </c>
      <c r="AA13" s="17">
        <f t="shared" ref="AA13:AA18" si="21">$AA$4-AA6</f>
        <v>20</v>
      </c>
      <c r="AB13" s="17">
        <f t="shared" ref="AB13:AB18" si="22">$AB$4-AB6</f>
        <v>20</v>
      </c>
      <c r="AC13" s="17">
        <f t="shared" ref="AC13:AC18" si="23">$AC$4-AC6</f>
        <v>22</v>
      </c>
      <c r="AD13" s="17">
        <f t="shared" ref="AD13:AD18" si="24">$AD$4-AD6</f>
        <v>17</v>
      </c>
      <c r="AE13" s="17">
        <f t="shared" ref="AE13:AE18" si="25">$AE$4-AE6</f>
        <v>20</v>
      </c>
      <c r="AF13" s="17">
        <f t="shared" ref="AF13:AF18" si="26">$AF$4-AF6</f>
        <v>22</v>
      </c>
      <c r="AG13" s="17">
        <f t="shared" ref="AG13:AG18" si="27">$AG$4-AG6</f>
        <v>22</v>
      </c>
      <c r="AH13" s="17">
        <f t="shared" ref="AH13:AH18" si="28">$AH$4-AH6</f>
        <v>0</v>
      </c>
      <c r="AI13" s="17">
        <f t="shared" ref="AI13:AI18" si="29">$AI$4-AI6</f>
        <v>0</v>
      </c>
      <c r="AJ13" s="17">
        <f t="shared" ref="AJ13:AJ18" si="30">$AJ$4-AJ6</f>
        <v>0</v>
      </c>
      <c r="AK13" s="17">
        <f t="shared" ref="AK13:AK18" si="31">$AK$4-AK6</f>
        <v>0</v>
      </c>
      <c r="AL13" s="17">
        <f t="shared" ref="AL13:AL18" si="32">$AL$4-AL6</f>
        <v>0</v>
      </c>
    </row>
    <row r="14" spans="1:38" ht="28.7" customHeight="1" x14ac:dyDescent="0.2">
      <c r="A14" s="10" t="s">
        <v>5</v>
      </c>
      <c r="B14" s="191"/>
      <c r="C14" s="17">
        <f t="shared" si="0"/>
        <v>18</v>
      </c>
      <c r="D14" s="17">
        <f t="shared" si="1"/>
        <v>20</v>
      </c>
      <c r="E14" s="17">
        <f t="shared" si="2"/>
        <v>17</v>
      </c>
      <c r="F14" s="17">
        <f t="shared" si="3"/>
        <v>20</v>
      </c>
      <c r="G14" s="17">
        <v>21</v>
      </c>
      <c r="H14" s="17">
        <f t="shared" si="4"/>
        <v>21</v>
      </c>
      <c r="I14" s="17">
        <f t="shared" si="5"/>
        <v>21</v>
      </c>
      <c r="J14" s="17">
        <f t="shared" si="6"/>
        <v>21</v>
      </c>
      <c r="K14" s="17">
        <f t="shared" si="7"/>
        <v>20</v>
      </c>
      <c r="L14" s="17">
        <f t="shared" si="8"/>
        <v>23</v>
      </c>
      <c r="M14" s="17">
        <f t="shared" si="9"/>
        <v>22</v>
      </c>
      <c r="N14" s="17">
        <f>$N$4-N7</f>
        <v>15</v>
      </c>
      <c r="O14" s="17">
        <f t="shared" si="10"/>
        <v>19</v>
      </c>
      <c r="P14" s="17">
        <f t="shared" si="11"/>
        <v>20</v>
      </c>
      <c r="Q14" s="17">
        <f t="shared" si="12"/>
        <v>21</v>
      </c>
      <c r="R14" s="17">
        <f t="shared" si="13"/>
        <v>16</v>
      </c>
      <c r="S14" s="17">
        <f t="shared" si="14"/>
        <v>17</v>
      </c>
      <c r="T14" s="17">
        <f t="shared" si="15"/>
        <v>20</v>
      </c>
      <c r="U14" s="17">
        <f t="shared" si="16"/>
        <v>22</v>
      </c>
      <c r="V14" s="17">
        <f t="shared" si="17"/>
        <v>20</v>
      </c>
      <c r="W14" s="17">
        <f t="shared" si="18"/>
        <v>21</v>
      </c>
      <c r="X14" s="17">
        <f t="shared" si="19"/>
        <v>22</v>
      </c>
      <c r="Y14" s="17">
        <f t="shared" si="20"/>
        <v>21</v>
      </c>
      <c r="Z14" s="17">
        <f>$Z$4-Z7</f>
        <v>15</v>
      </c>
      <c r="AA14" s="17">
        <f t="shared" si="21"/>
        <v>20</v>
      </c>
      <c r="AB14" s="17">
        <f t="shared" si="22"/>
        <v>19</v>
      </c>
      <c r="AC14" s="17">
        <f t="shared" si="23"/>
        <v>22</v>
      </c>
      <c r="AD14" s="17">
        <f t="shared" si="24"/>
        <v>17</v>
      </c>
      <c r="AE14" s="17">
        <f t="shared" si="25"/>
        <v>20</v>
      </c>
      <c r="AF14" s="17">
        <f t="shared" si="26"/>
        <v>22</v>
      </c>
      <c r="AG14" s="17">
        <f t="shared" si="27"/>
        <v>22</v>
      </c>
      <c r="AH14" s="17">
        <f t="shared" si="28"/>
        <v>0</v>
      </c>
      <c r="AI14" s="17">
        <f t="shared" si="29"/>
        <v>0</v>
      </c>
      <c r="AJ14" s="17">
        <f t="shared" si="30"/>
        <v>0</v>
      </c>
      <c r="AK14" s="17">
        <f t="shared" si="31"/>
        <v>0</v>
      </c>
      <c r="AL14" s="17">
        <f t="shared" si="32"/>
        <v>0</v>
      </c>
    </row>
    <row r="15" spans="1:38" ht="28.7" customHeight="1" x14ac:dyDescent="0.2">
      <c r="A15" s="10" t="s">
        <v>6</v>
      </c>
      <c r="B15" s="191"/>
      <c r="C15" s="17">
        <f t="shared" si="0"/>
        <v>18</v>
      </c>
      <c r="D15" s="17">
        <f t="shared" si="1"/>
        <v>20</v>
      </c>
      <c r="E15" s="17">
        <f t="shared" si="2"/>
        <v>17</v>
      </c>
      <c r="F15" s="17">
        <f t="shared" si="3"/>
        <v>20</v>
      </c>
      <c r="G15" s="17">
        <v>21</v>
      </c>
      <c r="H15" s="17">
        <f t="shared" si="4"/>
        <v>21</v>
      </c>
      <c r="I15" s="17">
        <f t="shared" si="5"/>
        <v>21</v>
      </c>
      <c r="J15" s="17">
        <f t="shared" si="6"/>
        <v>21</v>
      </c>
      <c r="K15" s="17">
        <f t="shared" si="7"/>
        <v>20</v>
      </c>
      <c r="L15" s="17">
        <f t="shared" si="8"/>
        <v>23</v>
      </c>
      <c r="M15" s="17">
        <f t="shared" si="9"/>
        <v>22</v>
      </c>
      <c r="N15" s="17">
        <f>$N$4-N8</f>
        <v>15</v>
      </c>
      <c r="O15" s="17">
        <f t="shared" si="10"/>
        <v>19</v>
      </c>
      <c r="P15" s="17">
        <f t="shared" si="11"/>
        <v>20</v>
      </c>
      <c r="Q15" s="17">
        <f t="shared" si="12"/>
        <v>21</v>
      </c>
      <c r="R15" s="17">
        <f t="shared" si="13"/>
        <v>16</v>
      </c>
      <c r="S15" s="17">
        <f t="shared" si="14"/>
        <v>22</v>
      </c>
      <c r="T15" s="17">
        <f t="shared" si="15"/>
        <v>20</v>
      </c>
      <c r="U15" s="17">
        <f t="shared" si="16"/>
        <v>22</v>
      </c>
      <c r="V15" s="17">
        <f t="shared" si="17"/>
        <v>20</v>
      </c>
      <c r="W15" s="17">
        <f t="shared" si="18"/>
        <v>21</v>
      </c>
      <c r="X15" s="17">
        <f t="shared" si="19"/>
        <v>21</v>
      </c>
      <c r="Y15" s="17">
        <f t="shared" si="20"/>
        <v>21</v>
      </c>
      <c r="Z15" s="17">
        <f>$Z$4-Z8</f>
        <v>15</v>
      </c>
      <c r="AA15" s="17">
        <f t="shared" si="21"/>
        <v>20</v>
      </c>
      <c r="AB15" s="17">
        <f t="shared" si="22"/>
        <v>20</v>
      </c>
      <c r="AC15" s="17">
        <f t="shared" si="23"/>
        <v>22</v>
      </c>
      <c r="AD15" s="17">
        <f t="shared" si="24"/>
        <v>17</v>
      </c>
      <c r="AE15" s="17">
        <f t="shared" si="25"/>
        <v>20</v>
      </c>
      <c r="AF15" s="17">
        <f t="shared" si="26"/>
        <v>22</v>
      </c>
      <c r="AG15" s="17">
        <f t="shared" si="27"/>
        <v>22</v>
      </c>
      <c r="AH15" s="17">
        <f t="shared" si="28"/>
        <v>0</v>
      </c>
      <c r="AI15" s="17">
        <f t="shared" si="29"/>
        <v>0</v>
      </c>
      <c r="AJ15" s="17">
        <f t="shared" si="30"/>
        <v>0</v>
      </c>
      <c r="AK15" s="17">
        <f t="shared" si="31"/>
        <v>0</v>
      </c>
      <c r="AL15" s="17">
        <f t="shared" si="32"/>
        <v>0</v>
      </c>
    </row>
    <row r="16" spans="1:38" ht="28.7" customHeight="1" x14ac:dyDescent="0.2">
      <c r="A16" s="10" t="s">
        <v>7</v>
      </c>
      <c r="B16" s="191"/>
      <c r="C16" s="17">
        <f t="shared" si="0"/>
        <v>18</v>
      </c>
      <c r="D16" s="17">
        <f t="shared" si="1"/>
        <v>20</v>
      </c>
      <c r="E16" s="17">
        <f t="shared" si="2"/>
        <v>17</v>
      </c>
      <c r="F16" s="17">
        <f t="shared" si="3"/>
        <v>19</v>
      </c>
      <c r="G16" s="17">
        <v>21</v>
      </c>
      <c r="H16" s="17">
        <f t="shared" si="4"/>
        <v>21</v>
      </c>
      <c r="I16" s="17">
        <f t="shared" si="5"/>
        <v>21</v>
      </c>
      <c r="J16" s="17">
        <f t="shared" si="6"/>
        <v>21</v>
      </c>
      <c r="K16" s="17">
        <f t="shared" si="7"/>
        <v>20</v>
      </c>
      <c r="L16" s="17">
        <f t="shared" si="8"/>
        <v>23</v>
      </c>
      <c r="M16" s="17">
        <f t="shared" si="9"/>
        <v>18</v>
      </c>
      <c r="N16" s="17">
        <f>$N$4-N9</f>
        <v>15</v>
      </c>
      <c r="O16" s="17">
        <f t="shared" si="10"/>
        <v>19</v>
      </c>
      <c r="P16" s="17">
        <f t="shared" si="11"/>
        <v>20</v>
      </c>
      <c r="Q16" s="17">
        <f t="shared" si="12"/>
        <v>21</v>
      </c>
      <c r="R16" s="17">
        <f t="shared" si="13"/>
        <v>15</v>
      </c>
      <c r="S16" s="17">
        <f t="shared" si="14"/>
        <v>22</v>
      </c>
      <c r="T16" s="17">
        <f t="shared" si="15"/>
        <v>18</v>
      </c>
      <c r="U16" s="17">
        <f t="shared" si="16"/>
        <v>20</v>
      </c>
      <c r="V16" s="17">
        <f t="shared" si="17"/>
        <v>20</v>
      </c>
      <c r="W16" s="17">
        <f t="shared" si="18"/>
        <v>21</v>
      </c>
      <c r="X16" s="17">
        <f t="shared" si="19"/>
        <v>22</v>
      </c>
      <c r="Y16" s="17">
        <f t="shared" si="20"/>
        <v>21</v>
      </c>
      <c r="Z16" s="17">
        <f>$Z$4-Z9</f>
        <v>14</v>
      </c>
      <c r="AA16" s="17">
        <f t="shared" si="21"/>
        <v>20</v>
      </c>
      <c r="AB16" s="17">
        <f t="shared" si="22"/>
        <v>20</v>
      </c>
      <c r="AC16" s="17">
        <f t="shared" si="23"/>
        <v>22</v>
      </c>
      <c r="AD16" s="17">
        <f t="shared" si="24"/>
        <v>17</v>
      </c>
      <c r="AE16" s="17">
        <f t="shared" si="25"/>
        <v>20</v>
      </c>
      <c r="AF16" s="17">
        <f t="shared" si="26"/>
        <v>22</v>
      </c>
      <c r="AG16" s="17">
        <f t="shared" si="27"/>
        <v>22</v>
      </c>
      <c r="AH16" s="17">
        <f t="shared" si="28"/>
        <v>0</v>
      </c>
      <c r="AI16" s="17">
        <f t="shared" si="29"/>
        <v>0</v>
      </c>
      <c r="AJ16" s="17">
        <f t="shared" si="30"/>
        <v>0</v>
      </c>
      <c r="AK16" s="17">
        <f t="shared" si="31"/>
        <v>0</v>
      </c>
      <c r="AL16" s="17">
        <f t="shared" si="32"/>
        <v>0</v>
      </c>
    </row>
    <row r="17" spans="1:38" ht="28.7" customHeight="1" x14ac:dyDescent="0.2">
      <c r="A17" s="10" t="s">
        <v>8</v>
      </c>
      <c r="B17" s="191"/>
      <c r="C17" s="17">
        <f t="shared" si="0"/>
        <v>18</v>
      </c>
      <c r="D17" s="17">
        <f t="shared" si="1"/>
        <v>18</v>
      </c>
      <c r="E17" s="17">
        <f t="shared" si="2"/>
        <v>17</v>
      </c>
      <c r="F17" s="17">
        <f t="shared" si="3"/>
        <v>20</v>
      </c>
      <c r="G17" s="17">
        <v>21</v>
      </c>
      <c r="H17" s="17">
        <f t="shared" si="4"/>
        <v>21</v>
      </c>
      <c r="I17" s="17">
        <f t="shared" si="5"/>
        <v>21</v>
      </c>
      <c r="J17" s="17">
        <f t="shared" si="6"/>
        <v>21</v>
      </c>
      <c r="K17" s="17">
        <f t="shared" si="7"/>
        <v>20</v>
      </c>
      <c r="L17" s="17">
        <f t="shared" si="8"/>
        <v>23</v>
      </c>
      <c r="M17" s="17">
        <f t="shared" si="9"/>
        <v>22</v>
      </c>
      <c r="N17" s="17">
        <f>$N$4-N10</f>
        <v>14</v>
      </c>
      <c r="O17" s="17">
        <f t="shared" si="10"/>
        <v>19</v>
      </c>
      <c r="P17" s="17">
        <f t="shared" si="11"/>
        <v>20</v>
      </c>
      <c r="Q17" s="17">
        <f t="shared" si="12"/>
        <v>21</v>
      </c>
      <c r="R17" s="17">
        <f t="shared" si="13"/>
        <v>12</v>
      </c>
      <c r="S17" s="17">
        <f t="shared" si="14"/>
        <v>22</v>
      </c>
      <c r="T17" s="17">
        <f t="shared" si="15"/>
        <v>20</v>
      </c>
      <c r="U17" s="17">
        <f t="shared" si="16"/>
        <v>22</v>
      </c>
      <c r="V17" s="17">
        <f t="shared" si="17"/>
        <v>20</v>
      </c>
      <c r="W17" s="17">
        <f t="shared" si="18"/>
        <v>21</v>
      </c>
      <c r="X17" s="17">
        <f t="shared" si="19"/>
        <v>22</v>
      </c>
      <c r="Y17" s="17">
        <f t="shared" si="20"/>
        <v>21</v>
      </c>
      <c r="Z17" s="17">
        <f>$Z$4-Z10</f>
        <v>13</v>
      </c>
      <c r="AA17" s="17">
        <f t="shared" si="21"/>
        <v>19</v>
      </c>
      <c r="AB17" s="17">
        <f t="shared" si="22"/>
        <v>19</v>
      </c>
      <c r="AC17" s="17">
        <f t="shared" si="23"/>
        <v>22</v>
      </c>
      <c r="AD17" s="17">
        <f t="shared" si="24"/>
        <v>17</v>
      </c>
      <c r="AE17" s="17">
        <f t="shared" si="25"/>
        <v>20</v>
      </c>
      <c r="AF17" s="17">
        <v>21</v>
      </c>
      <c r="AG17" s="17">
        <f t="shared" si="27"/>
        <v>22</v>
      </c>
      <c r="AH17" s="17">
        <f t="shared" si="28"/>
        <v>0</v>
      </c>
      <c r="AI17" s="17">
        <f t="shared" si="29"/>
        <v>0</v>
      </c>
      <c r="AJ17" s="17">
        <f t="shared" si="30"/>
        <v>0</v>
      </c>
      <c r="AK17" s="17">
        <f t="shared" si="31"/>
        <v>0</v>
      </c>
      <c r="AL17" s="17">
        <f t="shared" si="32"/>
        <v>0</v>
      </c>
    </row>
    <row r="18" spans="1:38" ht="28.7" customHeight="1" x14ac:dyDescent="0.2">
      <c r="A18" s="10" t="s">
        <v>9</v>
      </c>
      <c r="B18" s="191"/>
      <c r="C18" s="17">
        <f t="shared" si="0"/>
        <v>11</v>
      </c>
      <c r="D18" s="17">
        <f t="shared" si="1"/>
        <v>16</v>
      </c>
      <c r="E18" s="17">
        <f t="shared" si="2"/>
        <v>16</v>
      </c>
      <c r="F18" s="17">
        <f t="shared" si="3"/>
        <v>17</v>
      </c>
      <c r="G18" s="17">
        <v>19</v>
      </c>
      <c r="H18" s="17">
        <f t="shared" si="4"/>
        <v>16</v>
      </c>
      <c r="I18" s="17">
        <f t="shared" si="5"/>
        <v>14</v>
      </c>
      <c r="J18" s="17">
        <f t="shared" si="6"/>
        <v>20</v>
      </c>
      <c r="K18" s="17">
        <f t="shared" si="7"/>
        <v>20</v>
      </c>
      <c r="L18" s="17">
        <f t="shared" si="8"/>
        <v>19</v>
      </c>
      <c r="M18" s="17">
        <f t="shared" si="9"/>
        <v>20</v>
      </c>
      <c r="N18" s="17">
        <f>$N$4-N11</f>
        <v>15</v>
      </c>
      <c r="O18" s="17">
        <f t="shared" si="10"/>
        <v>18</v>
      </c>
      <c r="P18" s="17">
        <f t="shared" si="11"/>
        <v>15</v>
      </c>
      <c r="Q18" s="17">
        <f t="shared" si="12"/>
        <v>15</v>
      </c>
      <c r="R18" s="17">
        <f t="shared" si="13"/>
        <v>14.5</v>
      </c>
      <c r="S18" s="17">
        <f t="shared" si="14"/>
        <v>18</v>
      </c>
      <c r="T18" s="17">
        <f t="shared" si="15"/>
        <v>16</v>
      </c>
      <c r="U18" s="17">
        <f t="shared" si="16"/>
        <v>20</v>
      </c>
      <c r="V18" s="17">
        <f t="shared" si="17"/>
        <v>20</v>
      </c>
      <c r="W18" s="17">
        <f t="shared" si="18"/>
        <v>16</v>
      </c>
      <c r="X18" s="17">
        <f t="shared" si="19"/>
        <v>19</v>
      </c>
      <c r="Y18" s="17">
        <f t="shared" si="20"/>
        <v>16</v>
      </c>
      <c r="Z18" s="17">
        <f>$Z$4-Z11</f>
        <v>7</v>
      </c>
      <c r="AA18" s="17">
        <f t="shared" si="21"/>
        <v>8</v>
      </c>
      <c r="AB18" s="17">
        <f t="shared" si="22"/>
        <v>16</v>
      </c>
      <c r="AC18" s="17">
        <f t="shared" si="23"/>
        <v>20.5</v>
      </c>
      <c r="AD18" s="17">
        <f t="shared" si="24"/>
        <v>17</v>
      </c>
      <c r="AE18" s="17">
        <f t="shared" si="25"/>
        <v>20</v>
      </c>
      <c r="AF18" s="17">
        <f t="shared" si="26"/>
        <v>22</v>
      </c>
      <c r="AG18" s="17">
        <f t="shared" si="27"/>
        <v>22</v>
      </c>
      <c r="AH18" s="17">
        <f t="shared" si="28"/>
        <v>0</v>
      </c>
      <c r="AI18" s="17">
        <f t="shared" si="29"/>
        <v>0</v>
      </c>
      <c r="AJ18" s="17">
        <f t="shared" si="30"/>
        <v>0</v>
      </c>
      <c r="AK18" s="17">
        <f t="shared" si="31"/>
        <v>0</v>
      </c>
      <c r="AL18" s="17">
        <f t="shared" si="32"/>
        <v>0</v>
      </c>
    </row>
    <row r="19" spans="1:38" ht="63" customHeight="1" x14ac:dyDescent="0.2">
      <c r="A19" s="18"/>
      <c r="B19" s="18" t="s">
        <v>11</v>
      </c>
      <c r="C19" s="187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</row>
    <row r="20" spans="1:38" ht="28.7" customHeight="1" x14ac:dyDescent="0.2">
      <c r="A20" s="10" t="s">
        <v>4</v>
      </c>
      <c r="B20" s="19">
        <v>0.5</v>
      </c>
      <c r="C20" s="20">
        <f t="shared" ref="C20:Y20" si="33">C13*$B$20</f>
        <v>9</v>
      </c>
      <c r="D20" s="20">
        <f t="shared" si="33"/>
        <v>10</v>
      </c>
      <c r="E20" s="20">
        <f t="shared" si="33"/>
        <v>8.5</v>
      </c>
      <c r="F20" s="20">
        <f t="shared" si="33"/>
        <v>10</v>
      </c>
      <c r="G20" s="20">
        <f t="shared" si="33"/>
        <v>10</v>
      </c>
      <c r="H20" s="20">
        <f t="shared" si="33"/>
        <v>10.5</v>
      </c>
      <c r="I20" s="20">
        <f t="shared" si="33"/>
        <v>10.5</v>
      </c>
      <c r="J20" s="20">
        <f t="shared" si="33"/>
        <v>10</v>
      </c>
      <c r="K20" s="20">
        <f t="shared" si="33"/>
        <v>10</v>
      </c>
      <c r="L20" s="20">
        <f t="shared" si="33"/>
        <v>11.5</v>
      </c>
      <c r="M20" s="20">
        <f t="shared" si="33"/>
        <v>10.25</v>
      </c>
      <c r="N20" s="20">
        <f t="shared" si="33"/>
        <v>6.5</v>
      </c>
      <c r="O20" s="20">
        <f t="shared" si="33"/>
        <v>9</v>
      </c>
      <c r="P20" s="20">
        <f t="shared" si="33"/>
        <v>9.25</v>
      </c>
      <c r="Q20" s="20">
        <f t="shared" si="33"/>
        <v>9.25</v>
      </c>
      <c r="R20" s="20">
        <f t="shared" si="33"/>
        <v>7.25</v>
      </c>
      <c r="S20" s="20">
        <f t="shared" si="33"/>
        <v>11</v>
      </c>
      <c r="T20" s="20">
        <f t="shared" si="33"/>
        <v>10</v>
      </c>
      <c r="U20" s="20">
        <f t="shared" si="33"/>
        <v>11</v>
      </c>
      <c r="V20" s="20">
        <f t="shared" si="33"/>
        <v>10</v>
      </c>
      <c r="W20" s="20">
        <f t="shared" si="33"/>
        <v>10.5</v>
      </c>
      <c r="X20" s="20">
        <f t="shared" si="33"/>
        <v>11</v>
      </c>
      <c r="Y20" s="20">
        <f t="shared" si="33"/>
        <v>10.5</v>
      </c>
      <c r="Z20" s="20">
        <f>Z13*$B$20</f>
        <v>7.5</v>
      </c>
      <c r="AA20" s="20">
        <f>AA13*$B$20</f>
        <v>10</v>
      </c>
      <c r="AB20" s="20">
        <f t="shared" ref="AB20:AL20" si="34">AB13*$B$20</f>
        <v>10</v>
      </c>
      <c r="AC20" s="20">
        <f t="shared" si="34"/>
        <v>11</v>
      </c>
      <c r="AD20" s="20">
        <f t="shared" si="34"/>
        <v>8.5</v>
      </c>
      <c r="AE20" s="20">
        <f t="shared" si="34"/>
        <v>10</v>
      </c>
      <c r="AF20" s="20">
        <f t="shared" si="34"/>
        <v>11</v>
      </c>
      <c r="AG20" s="20">
        <f t="shared" si="34"/>
        <v>11</v>
      </c>
      <c r="AH20" s="20">
        <f t="shared" si="34"/>
        <v>0</v>
      </c>
      <c r="AI20" s="20">
        <f t="shared" si="34"/>
        <v>0</v>
      </c>
      <c r="AJ20" s="20">
        <f t="shared" si="34"/>
        <v>0</v>
      </c>
      <c r="AK20" s="20">
        <f t="shared" si="34"/>
        <v>0</v>
      </c>
      <c r="AL20" s="20">
        <f t="shared" si="34"/>
        <v>0</v>
      </c>
    </row>
    <row r="21" spans="1:38" ht="28.7" customHeight="1" x14ac:dyDescent="0.2">
      <c r="A21" s="10" t="s">
        <v>5</v>
      </c>
      <c r="B21" s="19">
        <v>0.5</v>
      </c>
      <c r="C21" s="20">
        <f t="shared" ref="C21:AL21" si="35">C14*$B$21</f>
        <v>9</v>
      </c>
      <c r="D21" s="20">
        <f t="shared" si="35"/>
        <v>10</v>
      </c>
      <c r="E21" s="20">
        <f t="shared" si="35"/>
        <v>8.5</v>
      </c>
      <c r="F21" s="20">
        <f t="shared" si="35"/>
        <v>10</v>
      </c>
      <c r="G21" s="20">
        <f t="shared" si="35"/>
        <v>10.5</v>
      </c>
      <c r="H21" s="20">
        <f t="shared" si="35"/>
        <v>10.5</v>
      </c>
      <c r="I21" s="20">
        <f t="shared" si="35"/>
        <v>10.5</v>
      </c>
      <c r="J21" s="20">
        <f t="shared" si="35"/>
        <v>10.5</v>
      </c>
      <c r="K21" s="20">
        <f t="shared" si="35"/>
        <v>10</v>
      </c>
      <c r="L21" s="20">
        <f t="shared" si="35"/>
        <v>11.5</v>
      </c>
      <c r="M21" s="20">
        <f t="shared" si="35"/>
        <v>11</v>
      </c>
      <c r="N21" s="20">
        <f t="shared" si="35"/>
        <v>7.5</v>
      </c>
      <c r="O21" s="20">
        <f t="shared" si="35"/>
        <v>9.5</v>
      </c>
      <c r="P21" s="20">
        <f t="shared" si="35"/>
        <v>10</v>
      </c>
      <c r="Q21" s="20">
        <f t="shared" si="35"/>
        <v>10.5</v>
      </c>
      <c r="R21" s="20">
        <f t="shared" si="35"/>
        <v>8</v>
      </c>
      <c r="S21" s="20">
        <f t="shared" si="35"/>
        <v>8.5</v>
      </c>
      <c r="T21" s="20">
        <f t="shared" si="35"/>
        <v>10</v>
      </c>
      <c r="U21" s="20">
        <f t="shared" si="35"/>
        <v>11</v>
      </c>
      <c r="V21" s="20">
        <f t="shared" si="35"/>
        <v>10</v>
      </c>
      <c r="W21" s="20">
        <f t="shared" si="35"/>
        <v>10.5</v>
      </c>
      <c r="X21" s="20">
        <f t="shared" si="35"/>
        <v>11</v>
      </c>
      <c r="Y21" s="20">
        <f t="shared" si="35"/>
        <v>10.5</v>
      </c>
      <c r="Z21" s="20">
        <f t="shared" si="35"/>
        <v>7.5</v>
      </c>
      <c r="AA21" s="20">
        <f>AA14*$B$21</f>
        <v>10</v>
      </c>
      <c r="AB21" s="20">
        <f t="shared" si="35"/>
        <v>9.5</v>
      </c>
      <c r="AC21" s="20">
        <f t="shared" si="35"/>
        <v>11</v>
      </c>
      <c r="AD21" s="20">
        <f t="shared" si="35"/>
        <v>8.5</v>
      </c>
      <c r="AE21" s="20">
        <f t="shared" si="35"/>
        <v>10</v>
      </c>
      <c r="AF21" s="20">
        <f t="shared" si="35"/>
        <v>11</v>
      </c>
      <c r="AG21" s="20">
        <f t="shared" si="35"/>
        <v>11</v>
      </c>
      <c r="AH21" s="20">
        <f t="shared" si="35"/>
        <v>0</v>
      </c>
      <c r="AI21" s="20">
        <f t="shared" si="35"/>
        <v>0</v>
      </c>
      <c r="AJ21" s="20">
        <f t="shared" si="35"/>
        <v>0</v>
      </c>
      <c r="AK21" s="20">
        <f t="shared" si="35"/>
        <v>0</v>
      </c>
      <c r="AL21" s="20">
        <f t="shared" si="35"/>
        <v>0</v>
      </c>
    </row>
    <row r="22" spans="1:38" ht="28.7" customHeight="1" x14ac:dyDescent="0.2">
      <c r="A22" s="10" t="s">
        <v>6</v>
      </c>
      <c r="B22" s="19">
        <v>0.5</v>
      </c>
      <c r="C22" s="20">
        <f t="shared" ref="C22:AL22" si="36">C15*$B$22</f>
        <v>9</v>
      </c>
      <c r="D22" s="20">
        <f t="shared" si="36"/>
        <v>10</v>
      </c>
      <c r="E22" s="20">
        <f t="shared" si="36"/>
        <v>8.5</v>
      </c>
      <c r="F22" s="20">
        <f t="shared" si="36"/>
        <v>10</v>
      </c>
      <c r="G22" s="20">
        <f t="shared" si="36"/>
        <v>10.5</v>
      </c>
      <c r="H22" s="20">
        <f t="shared" si="36"/>
        <v>10.5</v>
      </c>
      <c r="I22" s="20">
        <f t="shared" si="36"/>
        <v>10.5</v>
      </c>
      <c r="J22" s="20">
        <f t="shared" si="36"/>
        <v>10.5</v>
      </c>
      <c r="K22" s="20">
        <f t="shared" si="36"/>
        <v>10</v>
      </c>
      <c r="L22" s="20">
        <f t="shared" si="36"/>
        <v>11.5</v>
      </c>
      <c r="M22" s="20">
        <f t="shared" si="36"/>
        <v>11</v>
      </c>
      <c r="N22" s="20">
        <f t="shared" si="36"/>
        <v>7.5</v>
      </c>
      <c r="O22" s="20">
        <f t="shared" si="36"/>
        <v>9.5</v>
      </c>
      <c r="P22" s="20">
        <f t="shared" si="36"/>
        <v>10</v>
      </c>
      <c r="Q22" s="20">
        <f t="shared" si="36"/>
        <v>10.5</v>
      </c>
      <c r="R22" s="20">
        <f t="shared" si="36"/>
        <v>8</v>
      </c>
      <c r="S22" s="20">
        <f t="shared" si="36"/>
        <v>11</v>
      </c>
      <c r="T22" s="20">
        <f t="shared" si="36"/>
        <v>10</v>
      </c>
      <c r="U22" s="20">
        <f t="shared" si="36"/>
        <v>11</v>
      </c>
      <c r="V22" s="20">
        <f t="shared" si="36"/>
        <v>10</v>
      </c>
      <c r="W22" s="20">
        <f t="shared" si="36"/>
        <v>10.5</v>
      </c>
      <c r="X22" s="20">
        <f t="shared" si="36"/>
        <v>10.5</v>
      </c>
      <c r="Y22" s="20">
        <f t="shared" si="36"/>
        <v>10.5</v>
      </c>
      <c r="Z22" s="20">
        <f t="shared" si="36"/>
        <v>7.5</v>
      </c>
      <c r="AA22" s="20">
        <f t="shared" si="36"/>
        <v>10</v>
      </c>
      <c r="AB22" s="20">
        <f t="shared" si="36"/>
        <v>10</v>
      </c>
      <c r="AC22" s="20">
        <f t="shared" si="36"/>
        <v>11</v>
      </c>
      <c r="AD22" s="20">
        <f t="shared" si="36"/>
        <v>8.5</v>
      </c>
      <c r="AE22" s="20">
        <f t="shared" si="36"/>
        <v>10</v>
      </c>
      <c r="AF22" s="20">
        <f t="shared" si="36"/>
        <v>11</v>
      </c>
      <c r="AG22" s="20">
        <f t="shared" si="36"/>
        <v>11</v>
      </c>
      <c r="AH22" s="20">
        <f t="shared" si="36"/>
        <v>0</v>
      </c>
      <c r="AI22" s="20">
        <f t="shared" si="36"/>
        <v>0</v>
      </c>
      <c r="AJ22" s="20">
        <f t="shared" si="36"/>
        <v>0</v>
      </c>
      <c r="AK22" s="20">
        <f t="shared" si="36"/>
        <v>0</v>
      </c>
      <c r="AL22" s="20">
        <f t="shared" si="36"/>
        <v>0</v>
      </c>
    </row>
    <row r="23" spans="1:38" ht="28.7" customHeight="1" x14ac:dyDescent="0.2">
      <c r="A23" s="10" t="s">
        <v>7</v>
      </c>
      <c r="B23" s="19">
        <v>0.5</v>
      </c>
      <c r="C23" s="20">
        <f t="shared" ref="C23:AL23" si="37">C16*$B$23</f>
        <v>9</v>
      </c>
      <c r="D23" s="20">
        <f t="shared" si="37"/>
        <v>10</v>
      </c>
      <c r="E23" s="20">
        <f t="shared" si="37"/>
        <v>8.5</v>
      </c>
      <c r="F23" s="20">
        <f t="shared" si="37"/>
        <v>9.5</v>
      </c>
      <c r="G23" s="20">
        <f t="shared" si="37"/>
        <v>10.5</v>
      </c>
      <c r="H23" s="20">
        <f t="shared" si="37"/>
        <v>10.5</v>
      </c>
      <c r="I23" s="20">
        <f t="shared" si="37"/>
        <v>10.5</v>
      </c>
      <c r="J23" s="20">
        <f t="shared" si="37"/>
        <v>10.5</v>
      </c>
      <c r="K23" s="20">
        <f t="shared" si="37"/>
        <v>10</v>
      </c>
      <c r="L23" s="20">
        <f t="shared" si="37"/>
        <v>11.5</v>
      </c>
      <c r="M23" s="20">
        <f t="shared" si="37"/>
        <v>9</v>
      </c>
      <c r="N23" s="20">
        <f t="shared" si="37"/>
        <v>7.5</v>
      </c>
      <c r="O23" s="20">
        <f t="shared" si="37"/>
        <v>9.5</v>
      </c>
      <c r="P23" s="20">
        <f t="shared" si="37"/>
        <v>10</v>
      </c>
      <c r="Q23" s="20">
        <f t="shared" si="37"/>
        <v>10.5</v>
      </c>
      <c r="R23" s="20">
        <f t="shared" si="37"/>
        <v>7.5</v>
      </c>
      <c r="S23" s="20">
        <f t="shared" si="37"/>
        <v>11</v>
      </c>
      <c r="T23" s="20">
        <f t="shared" si="37"/>
        <v>9</v>
      </c>
      <c r="U23" s="20">
        <f t="shared" si="37"/>
        <v>10</v>
      </c>
      <c r="V23" s="20">
        <f t="shared" si="37"/>
        <v>10</v>
      </c>
      <c r="W23" s="20">
        <f t="shared" si="37"/>
        <v>10.5</v>
      </c>
      <c r="X23" s="20">
        <f t="shared" si="37"/>
        <v>11</v>
      </c>
      <c r="Y23" s="20">
        <f t="shared" si="37"/>
        <v>10.5</v>
      </c>
      <c r="Z23" s="20">
        <f t="shared" si="37"/>
        <v>7</v>
      </c>
      <c r="AA23" s="20">
        <f t="shared" si="37"/>
        <v>10</v>
      </c>
      <c r="AB23" s="20">
        <f t="shared" si="37"/>
        <v>10</v>
      </c>
      <c r="AC23" s="20">
        <f t="shared" si="37"/>
        <v>11</v>
      </c>
      <c r="AD23" s="20">
        <f t="shared" si="37"/>
        <v>8.5</v>
      </c>
      <c r="AE23" s="20">
        <f t="shared" si="37"/>
        <v>10</v>
      </c>
      <c r="AF23" s="20">
        <f t="shared" si="37"/>
        <v>11</v>
      </c>
      <c r="AG23" s="20">
        <f t="shared" si="37"/>
        <v>11</v>
      </c>
      <c r="AH23" s="20">
        <f t="shared" si="37"/>
        <v>0</v>
      </c>
      <c r="AI23" s="20">
        <f t="shared" si="37"/>
        <v>0</v>
      </c>
      <c r="AJ23" s="20">
        <f t="shared" si="37"/>
        <v>0</v>
      </c>
      <c r="AK23" s="20">
        <f t="shared" si="37"/>
        <v>0</v>
      </c>
      <c r="AL23" s="20">
        <f t="shared" si="37"/>
        <v>0</v>
      </c>
    </row>
    <row r="24" spans="1:38" ht="28.7" customHeight="1" x14ac:dyDescent="0.2">
      <c r="A24" s="10" t="s">
        <v>8</v>
      </c>
      <c r="B24" s="19">
        <v>0.5</v>
      </c>
      <c r="C24" s="20">
        <f t="shared" ref="C24:AL24" si="38">C17*$B$24</f>
        <v>9</v>
      </c>
      <c r="D24" s="20">
        <f t="shared" si="38"/>
        <v>9</v>
      </c>
      <c r="E24" s="20">
        <f t="shared" si="38"/>
        <v>8.5</v>
      </c>
      <c r="F24" s="20">
        <f t="shared" si="38"/>
        <v>10</v>
      </c>
      <c r="G24" s="20">
        <f t="shared" si="38"/>
        <v>10.5</v>
      </c>
      <c r="H24" s="20">
        <f t="shared" si="38"/>
        <v>10.5</v>
      </c>
      <c r="I24" s="20">
        <f t="shared" si="38"/>
        <v>10.5</v>
      </c>
      <c r="J24" s="20">
        <f t="shared" si="38"/>
        <v>10.5</v>
      </c>
      <c r="K24" s="20">
        <f t="shared" si="38"/>
        <v>10</v>
      </c>
      <c r="L24" s="20">
        <f t="shared" si="38"/>
        <v>11.5</v>
      </c>
      <c r="M24" s="20">
        <f t="shared" si="38"/>
        <v>11</v>
      </c>
      <c r="N24" s="20">
        <f t="shared" si="38"/>
        <v>7</v>
      </c>
      <c r="O24" s="20">
        <f t="shared" si="38"/>
        <v>9.5</v>
      </c>
      <c r="P24" s="20">
        <f t="shared" si="38"/>
        <v>10</v>
      </c>
      <c r="Q24" s="20">
        <f t="shared" si="38"/>
        <v>10.5</v>
      </c>
      <c r="R24" s="20">
        <f t="shared" si="38"/>
        <v>6</v>
      </c>
      <c r="S24" s="20">
        <f t="shared" si="38"/>
        <v>11</v>
      </c>
      <c r="T24" s="20">
        <f t="shared" si="38"/>
        <v>10</v>
      </c>
      <c r="U24" s="20">
        <f t="shared" si="38"/>
        <v>11</v>
      </c>
      <c r="V24" s="20">
        <f t="shared" si="38"/>
        <v>10</v>
      </c>
      <c r="W24" s="20">
        <f t="shared" si="38"/>
        <v>10.5</v>
      </c>
      <c r="X24" s="20">
        <f t="shared" si="38"/>
        <v>11</v>
      </c>
      <c r="Y24" s="20">
        <f t="shared" si="38"/>
        <v>10.5</v>
      </c>
      <c r="Z24" s="20">
        <f t="shared" si="38"/>
        <v>6.5</v>
      </c>
      <c r="AA24" s="20">
        <f t="shared" si="38"/>
        <v>9.5</v>
      </c>
      <c r="AB24" s="20">
        <f t="shared" si="38"/>
        <v>9.5</v>
      </c>
      <c r="AC24" s="20">
        <f t="shared" si="38"/>
        <v>11</v>
      </c>
      <c r="AD24" s="20">
        <f t="shared" si="38"/>
        <v>8.5</v>
      </c>
      <c r="AE24" s="20">
        <f t="shared" si="38"/>
        <v>10</v>
      </c>
      <c r="AF24" s="20">
        <f t="shared" si="38"/>
        <v>10.5</v>
      </c>
      <c r="AG24" s="20">
        <f t="shared" si="38"/>
        <v>11</v>
      </c>
      <c r="AH24" s="20">
        <f t="shared" si="38"/>
        <v>0</v>
      </c>
      <c r="AI24" s="20">
        <f t="shared" si="38"/>
        <v>0</v>
      </c>
      <c r="AJ24" s="20">
        <f t="shared" si="38"/>
        <v>0</v>
      </c>
      <c r="AK24" s="20">
        <f t="shared" si="38"/>
        <v>0</v>
      </c>
      <c r="AL24" s="20">
        <f t="shared" si="38"/>
        <v>0</v>
      </c>
    </row>
    <row r="25" spans="1:38" ht="28.7" customHeight="1" x14ac:dyDescent="0.2">
      <c r="A25" s="10" t="s">
        <v>9</v>
      </c>
      <c r="B25" s="19">
        <v>0.5</v>
      </c>
      <c r="C25" s="20">
        <f t="shared" ref="C25:AL25" si="39">C18*$B$25</f>
        <v>5.5</v>
      </c>
      <c r="D25" s="20">
        <f t="shared" si="39"/>
        <v>8</v>
      </c>
      <c r="E25" s="20">
        <f t="shared" si="39"/>
        <v>8</v>
      </c>
      <c r="F25" s="20">
        <f t="shared" si="39"/>
        <v>8.5</v>
      </c>
      <c r="G25" s="20">
        <f t="shared" si="39"/>
        <v>9.5</v>
      </c>
      <c r="H25" s="20">
        <f t="shared" si="39"/>
        <v>8</v>
      </c>
      <c r="I25" s="20">
        <f t="shared" si="39"/>
        <v>7</v>
      </c>
      <c r="J25" s="20">
        <f t="shared" si="39"/>
        <v>10</v>
      </c>
      <c r="K25" s="20">
        <f t="shared" si="39"/>
        <v>10</v>
      </c>
      <c r="L25" s="20">
        <f t="shared" si="39"/>
        <v>9.5</v>
      </c>
      <c r="M25" s="20">
        <f t="shared" si="39"/>
        <v>10</v>
      </c>
      <c r="N25" s="20">
        <f t="shared" si="39"/>
        <v>7.5</v>
      </c>
      <c r="O25" s="20">
        <f t="shared" si="39"/>
        <v>9</v>
      </c>
      <c r="P25" s="20">
        <f t="shared" si="39"/>
        <v>7.5</v>
      </c>
      <c r="Q25" s="20">
        <f t="shared" si="39"/>
        <v>7.5</v>
      </c>
      <c r="R25" s="20">
        <f t="shared" si="39"/>
        <v>7.25</v>
      </c>
      <c r="S25" s="20">
        <f t="shared" si="39"/>
        <v>9</v>
      </c>
      <c r="T25" s="20">
        <f t="shared" si="39"/>
        <v>8</v>
      </c>
      <c r="U25" s="20">
        <f t="shared" si="39"/>
        <v>10</v>
      </c>
      <c r="V25" s="20">
        <f t="shared" si="39"/>
        <v>10</v>
      </c>
      <c r="W25" s="20">
        <f t="shared" si="39"/>
        <v>8</v>
      </c>
      <c r="X25" s="20">
        <f t="shared" si="39"/>
        <v>9.5</v>
      </c>
      <c r="Y25" s="20">
        <f t="shared" si="39"/>
        <v>8</v>
      </c>
      <c r="Z25" s="20">
        <f t="shared" si="39"/>
        <v>3.5</v>
      </c>
      <c r="AA25" s="20">
        <f t="shared" si="39"/>
        <v>4</v>
      </c>
      <c r="AB25" s="20">
        <f t="shared" si="39"/>
        <v>8</v>
      </c>
      <c r="AC25" s="20">
        <f t="shared" si="39"/>
        <v>10.25</v>
      </c>
      <c r="AD25" s="20">
        <f t="shared" si="39"/>
        <v>8.5</v>
      </c>
      <c r="AE25" s="20">
        <f t="shared" si="39"/>
        <v>10</v>
      </c>
      <c r="AF25" s="20">
        <f t="shared" si="39"/>
        <v>11</v>
      </c>
      <c r="AG25" s="20">
        <f t="shared" si="39"/>
        <v>11</v>
      </c>
      <c r="AH25" s="20">
        <f t="shared" si="39"/>
        <v>0</v>
      </c>
      <c r="AI25" s="20">
        <f t="shared" si="39"/>
        <v>0</v>
      </c>
      <c r="AJ25" s="20">
        <f t="shared" si="39"/>
        <v>0</v>
      </c>
      <c r="AK25" s="20">
        <f>AK18*$B$25</f>
        <v>0</v>
      </c>
      <c r="AL25" s="20">
        <f t="shared" si="39"/>
        <v>0</v>
      </c>
    </row>
    <row r="29" spans="1:38" ht="13.9" customHeight="1" x14ac:dyDescent="0.2">
      <c r="A29" s="1" t="s">
        <v>12</v>
      </c>
    </row>
  </sheetData>
  <sheetProtection selectLockedCells="1" selectUnlockedCells="1"/>
  <mergeCells count="8">
    <mergeCell ref="A1:AL1"/>
    <mergeCell ref="C5:AL5"/>
    <mergeCell ref="C12:AL12"/>
    <mergeCell ref="C19:AL19"/>
    <mergeCell ref="B13:B18"/>
    <mergeCell ref="A2:N2"/>
    <mergeCell ref="A4:B4"/>
    <mergeCell ref="B6:B11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9"/>
    <pageSetUpPr fitToPage="1"/>
  </sheetPr>
  <dimension ref="A2:AM37"/>
  <sheetViews>
    <sheetView zoomScale="65" zoomScaleNormal="65" zoomScaleSheetLayoutView="85" workbookViewId="0">
      <pane xSplit="2" ySplit="6" topLeftCell="W7" activePane="bottomRight" state="frozen"/>
      <selection pane="topRight" activeCell="O1" sqref="O1"/>
      <selection pane="bottomLeft" activeCell="A16" sqref="A16"/>
      <selection pane="bottomRight" activeCell="AH24" sqref="AH24"/>
    </sheetView>
  </sheetViews>
  <sheetFormatPr baseColWidth="10" defaultColWidth="8.875" defaultRowHeight="13.15" customHeight="1" x14ac:dyDescent="0.2"/>
  <cols>
    <col min="1" max="1" width="5.75" style="21" customWidth="1"/>
    <col min="2" max="2" width="49.625" style="21" customWidth="1"/>
    <col min="3" max="3" width="13.125" style="22" customWidth="1"/>
    <col min="4" max="4" width="12.75" style="22" customWidth="1"/>
    <col min="5" max="5" width="13.875" style="22" customWidth="1"/>
    <col min="6" max="6" width="16.75" style="22" customWidth="1"/>
    <col min="7" max="7" width="14.875" style="22" customWidth="1"/>
    <col min="8" max="8" width="15.25" style="22" customWidth="1"/>
    <col min="9" max="9" width="15.375" style="22" customWidth="1"/>
    <col min="10" max="10" width="13.625" style="22" customWidth="1"/>
    <col min="11" max="11" width="13.5" style="23" customWidth="1"/>
    <col min="12" max="12" width="12.375" style="22" customWidth="1"/>
    <col min="13" max="13" width="13.25" style="22" customWidth="1"/>
    <col min="14" max="14" width="12.875" style="22" customWidth="1"/>
    <col min="15" max="15" width="22.5" style="22" customWidth="1"/>
    <col min="16" max="16" width="19.5" style="22" customWidth="1"/>
    <col min="17" max="17" width="18.75" style="22" customWidth="1"/>
    <col min="18" max="18" width="16.5" style="22" customWidth="1"/>
    <col min="19" max="19" width="14.5" style="22" customWidth="1"/>
    <col min="20" max="20" width="15.875" style="23" customWidth="1"/>
    <col min="21" max="21" width="14.75" style="23" customWidth="1"/>
    <col min="22" max="22" width="15.875" style="23" customWidth="1"/>
    <col min="23" max="23" width="15.125" style="23" customWidth="1"/>
    <col min="24" max="24" width="15.875" style="23" customWidth="1"/>
    <col min="25" max="25" width="17.25" style="23" customWidth="1"/>
    <col min="26" max="26" width="15.75" style="23" customWidth="1"/>
    <col min="27" max="27" width="13.5" style="22" customWidth="1"/>
    <col min="28" max="29" width="18.25" style="22" customWidth="1"/>
    <col min="30" max="30" width="18.25" style="171" customWidth="1"/>
    <col min="31" max="31" width="18.25" style="182" customWidth="1"/>
    <col min="32" max="33" width="18.25" style="23" customWidth="1"/>
    <col min="34" max="38" width="18.25" style="22" customWidth="1"/>
    <col min="39" max="39" width="13.5" style="22" customWidth="1"/>
    <col min="40" max="16384" width="8.875" style="22"/>
  </cols>
  <sheetData>
    <row r="2" spans="1:39" ht="27.75" customHeight="1" x14ac:dyDescent="0.2">
      <c r="A2" s="195" t="s">
        <v>13</v>
      </c>
      <c r="B2" s="195"/>
      <c r="C2" s="195"/>
      <c r="D2" s="195"/>
      <c r="E2" s="195"/>
      <c r="F2" s="195"/>
      <c r="G2" s="195"/>
      <c r="H2" s="195"/>
      <c r="I2" s="24"/>
      <c r="J2" s="24"/>
      <c r="K2" s="25"/>
      <c r="L2" s="24"/>
      <c r="M2" s="24"/>
      <c r="N2" s="24"/>
      <c r="O2" s="24"/>
    </row>
    <row r="3" spans="1:39" ht="27.75" customHeight="1" x14ac:dyDescent="0.2">
      <c r="A3" s="195"/>
      <c r="B3" s="195"/>
      <c r="C3" s="195"/>
      <c r="D3" s="195"/>
      <c r="E3" s="195"/>
      <c r="F3" s="195"/>
      <c r="G3" s="195"/>
      <c r="H3" s="195"/>
      <c r="I3" s="24"/>
      <c r="J3" s="24"/>
      <c r="K3" s="25"/>
      <c r="L3" s="24"/>
      <c r="M3" s="24"/>
      <c r="N3" s="24"/>
      <c r="O3" s="24"/>
    </row>
    <row r="4" spans="1:39" ht="12.75" customHeight="1" x14ac:dyDescent="0.25">
      <c r="A4" s="196" t="s">
        <v>14</v>
      </c>
      <c r="B4" s="196"/>
      <c r="C4" s="196"/>
      <c r="D4" s="196"/>
      <c r="E4" s="196"/>
      <c r="F4" s="196"/>
      <c r="G4" s="196"/>
      <c r="H4" s="196"/>
      <c r="I4" s="24"/>
      <c r="J4" s="24"/>
      <c r="K4" s="25"/>
      <c r="L4" s="24"/>
      <c r="M4" s="24"/>
      <c r="N4" s="24"/>
      <c r="O4" s="24"/>
    </row>
    <row r="5" spans="1:39" ht="14.45" customHeight="1" x14ac:dyDescent="0.25">
      <c r="A5" s="197" t="s">
        <v>15</v>
      </c>
      <c r="B5" s="197"/>
      <c r="C5" s="198"/>
      <c r="D5" s="198"/>
      <c r="E5" s="198"/>
      <c r="F5" s="198"/>
      <c r="G5" s="198"/>
      <c r="H5" s="198"/>
      <c r="I5" s="24"/>
      <c r="J5" s="24"/>
      <c r="K5" s="25"/>
      <c r="L5" s="24"/>
      <c r="M5" s="24"/>
      <c r="N5" s="24"/>
      <c r="O5" s="24"/>
    </row>
    <row r="6" spans="1:39" ht="41.25" customHeight="1" x14ac:dyDescent="0.25">
      <c r="A6" s="26" t="s">
        <v>16</v>
      </c>
      <c r="B6" s="27" t="s">
        <v>17</v>
      </c>
      <c r="C6" s="28">
        <v>43101</v>
      </c>
      <c r="D6" s="28">
        <v>43132</v>
      </c>
      <c r="E6" s="28">
        <v>43160</v>
      </c>
      <c r="F6" s="28">
        <v>43191</v>
      </c>
      <c r="G6" s="28">
        <v>43221</v>
      </c>
      <c r="H6" s="28">
        <v>43252</v>
      </c>
      <c r="I6" s="28">
        <v>43282</v>
      </c>
      <c r="J6" s="28">
        <v>43313</v>
      </c>
      <c r="K6" s="28">
        <v>43344</v>
      </c>
      <c r="L6" s="28">
        <v>43374</v>
      </c>
      <c r="M6" s="28">
        <v>43405</v>
      </c>
      <c r="N6" s="28">
        <v>43435</v>
      </c>
      <c r="O6" s="28">
        <v>43467</v>
      </c>
      <c r="P6" s="29">
        <v>43499</v>
      </c>
      <c r="Q6" s="29">
        <v>43528</v>
      </c>
      <c r="R6" s="29">
        <v>43560</v>
      </c>
      <c r="S6" s="29">
        <v>43591</v>
      </c>
      <c r="T6" s="29">
        <v>43623</v>
      </c>
      <c r="U6" s="28">
        <v>43654</v>
      </c>
      <c r="V6" s="28">
        <v>43686</v>
      </c>
      <c r="W6" s="172">
        <v>43718</v>
      </c>
      <c r="X6" s="172">
        <v>43749</v>
      </c>
      <c r="Y6" s="172">
        <v>43781</v>
      </c>
      <c r="Z6" s="172">
        <v>43812</v>
      </c>
      <c r="AA6" s="172">
        <v>43831</v>
      </c>
      <c r="AB6" s="172">
        <v>43863</v>
      </c>
      <c r="AC6" s="172">
        <v>43893</v>
      </c>
      <c r="AD6" s="172">
        <v>43925</v>
      </c>
      <c r="AE6" s="172">
        <v>43956</v>
      </c>
      <c r="AF6" s="172">
        <v>43988</v>
      </c>
      <c r="AG6" s="172">
        <v>44019</v>
      </c>
      <c r="AH6" s="172">
        <v>44051</v>
      </c>
      <c r="AI6" s="172">
        <v>44083</v>
      </c>
      <c r="AJ6" s="172">
        <v>44114</v>
      </c>
      <c r="AK6" s="172">
        <v>44146</v>
      </c>
      <c r="AL6" s="172">
        <v>44177</v>
      </c>
      <c r="AM6" s="173"/>
    </row>
    <row r="7" spans="1:39" ht="26.45" customHeight="1" x14ac:dyDescent="0.25">
      <c r="A7" s="30">
        <v>1</v>
      </c>
      <c r="B7" s="31" t="s">
        <v>18</v>
      </c>
      <c r="C7" s="32">
        <v>132</v>
      </c>
      <c r="D7" s="32">
        <v>126</v>
      </c>
      <c r="E7" s="32">
        <v>111</v>
      </c>
      <c r="F7" s="32">
        <v>106</v>
      </c>
      <c r="G7" s="32">
        <v>108</v>
      </c>
      <c r="H7" s="33">
        <v>99</v>
      </c>
      <c r="I7" s="34">
        <v>110</v>
      </c>
      <c r="J7" s="34">
        <v>112</v>
      </c>
      <c r="K7" s="34">
        <v>113</v>
      </c>
      <c r="L7" s="34">
        <v>119</v>
      </c>
      <c r="M7" s="34">
        <v>114</v>
      </c>
      <c r="N7" s="35">
        <v>98</v>
      </c>
      <c r="O7" s="32">
        <v>91</v>
      </c>
      <c r="P7" s="36">
        <v>87</v>
      </c>
      <c r="Q7" s="36">
        <v>90</v>
      </c>
      <c r="R7" s="36">
        <v>108</v>
      </c>
      <c r="S7" s="36">
        <v>126</v>
      </c>
      <c r="T7" s="36">
        <v>135</v>
      </c>
      <c r="U7" s="36">
        <v>131</v>
      </c>
      <c r="V7" s="36">
        <v>136</v>
      </c>
      <c r="W7" s="174">
        <v>146</v>
      </c>
      <c r="X7" s="174">
        <v>175</v>
      </c>
      <c r="Y7" s="174">
        <v>182</v>
      </c>
      <c r="Z7" s="174">
        <v>203</v>
      </c>
      <c r="AA7" s="174">
        <v>211</v>
      </c>
      <c r="AB7" s="175">
        <v>227</v>
      </c>
      <c r="AC7" s="175">
        <v>223</v>
      </c>
      <c r="AD7" s="175">
        <v>228</v>
      </c>
      <c r="AE7" s="175">
        <v>214</v>
      </c>
      <c r="AF7" s="175">
        <v>242</v>
      </c>
      <c r="AG7" s="175">
        <v>222</v>
      </c>
      <c r="AH7" s="175"/>
      <c r="AI7" s="175"/>
      <c r="AJ7" s="175"/>
      <c r="AK7" s="175"/>
      <c r="AL7" s="175"/>
      <c r="AM7" s="173"/>
    </row>
    <row r="8" spans="1:39" ht="26.45" customHeight="1" x14ac:dyDescent="0.25">
      <c r="A8" s="37">
        <v>2</v>
      </c>
      <c r="B8" s="38" t="s">
        <v>19</v>
      </c>
      <c r="C8" s="39">
        <v>40</v>
      </c>
      <c r="D8" s="39">
        <v>35</v>
      </c>
      <c r="E8" s="39">
        <v>44</v>
      </c>
      <c r="F8" s="39">
        <v>43</v>
      </c>
      <c r="G8" s="39">
        <v>44</v>
      </c>
      <c r="H8" s="40">
        <v>59</v>
      </c>
      <c r="I8" s="34">
        <v>44</v>
      </c>
      <c r="J8" s="34">
        <v>46</v>
      </c>
      <c r="K8" s="34">
        <v>45</v>
      </c>
      <c r="L8" s="34">
        <v>41</v>
      </c>
      <c r="M8" s="34">
        <v>33</v>
      </c>
      <c r="N8" s="35">
        <v>25</v>
      </c>
      <c r="O8" s="39">
        <v>27</v>
      </c>
      <c r="P8" s="36">
        <v>31</v>
      </c>
      <c r="Q8" s="36">
        <v>63</v>
      </c>
      <c r="R8" s="36">
        <v>54</v>
      </c>
      <c r="S8" s="36">
        <v>64</v>
      </c>
      <c r="T8" s="36">
        <v>52</v>
      </c>
      <c r="U8" s="36">
        <v>62</v>
      </c>
      <c r="V8" s="36">
        <v>52</v>
      </c>
      <c r="W8" s="174">
        <v>77</v>
      </c>
      <c r="X8" s="174">
        <v>72</v>
      </c>
      <c r="Y8" s="174">
        <v>75</v>
      </c>
      <c r="Z8" s="176">
        <v>59</v>
      </c>
      <c r="AA8" s="176">
        <v>71</v>
      </c>
      <c r="AB8" s="177">
        <v>57</v>
      </c>
      <c r="AC8" s="177">
        <v>75</v>
      </c>
      <c r="AD8" s="177">
        <v>36</v>
      </c>
      <c r="AE8" s="177">
        <v>78</v>
      </c>
      <c r="AF8" s="183">
        <v>45</v>
      </c>
      <c r="AG8" s="183">
        <v>44</v>
      </c>
      <c r="AH8" s="178"/>
      <c r="AI8" s="178"/>
      <c r="AJ8" s="178"/>
      <c r="AK8" s="178"/>
      <c r="AL8" s="178"/>
      <c r="AM8" s="173"/>
    </row>
    <row r="9" spans="1:39" ht="26.45" customHeight="1" x14ac:dyDescent="0.25">
      <c r="A9" s="37">
        <v>3</v>
      </c>
      <c r="B9" s="38" t="s">
        <v>20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3">
        <v>0</v>
      </c>
      <c r="I9" s="34">
        <v>0</v>
      </c>
      <c r="J9" s="34">
        <v>0</v>
      </c>
      <c r="K9" s="34">
        <v>1</v>
      </c>
      <c r="L9" s="34">
        <v>0</v>
      </c>
      <c r="M9" s="34">
        <v>0</v>
      </c>
      <c r="N9" s="35">
        <v>0</v>
      </c>
      <c r="O9" s="32">
        <v>0</v>
      </c>
      <c r="P9" s="36">
        <v>0</v>
      </c>
      <c r="Q9" s="36">
        <v>0</v>
      </c>
      <c r="R9" s="36">
        <v>0</v>
      </c>
      <c r="S9" s="36">
        <v>1</v>
      </c>
      <c r="T9" s="36">
        <v>0</v>
      </c>
      <c r="U9" s="36">
        <v>1</v>
      </c>
      <c r="V9" s="36">
        <v>1</v>
      </c>
      <c r="W9" s="174">
        <v>1</v>
      </c>
      <c r="X9" s="174">
        <v>0</v>
      </c>
      <c r="Y9" s="174">
        <v>1</v>
      </c>
      <c r="Z9" s="176">
        <v>0</v>
      </c>
      <c r="AA9" s="176">
        <v>0</v>
      </c>
      <c r="AB9" s="177">
        <v>0</v>
      </c>
      <c r="AC9" s="177">
        <v>0</v>
      </c>
      <c r="AD9" s="177">
        <v>0</v>
      </c>
      <c r="AE9" s="177">
        <v>0</v>
      </c>
      <c r="AF9" s="183">
        <v>0</v>
      </c>
      <c r="AG9" s="183">
        <v>0</v>
      </c>
      <c r="AH9" s="178"/>
      <c r="AI9" s="178"/>
      <c r="AJ9" s="178"/>
      <c r="AK9" s="178"/>
      <c r="AL9" s="178"/>
      <c r="AM9" s="173"/>
    </row>
    <row r="10" spans="1:39" ht="26.45" customHeight="1" x14ac:dyDescent="0.25">
      <c r="A10" s="37">
        <v>4</v>
      </c>
      <c r="B10" s="38" t="s">
        <v>21</v>
      </c>
      <c r="C10" s="32">
        <v>46</v>
      </c>
      <c r="D10" s="32">
        <v>50</v>
      </c>
      <c r="E10" s="32">
        <v>49</v>
      </c>
      <c r="F10" s="32">
        <v>41</v>
      </c>
      <c r="G10" s="32">
        <v>53</v>
      </c>
      <c r="H10" s="33">
        <v>48</v>
      </c>
      <c r="I10" s="34">
        <v>42</v>
      </c>
      <c r="J10" s="34">
        <v>45</v>
      </c>
      <c r="K10" s="34">
        <v>40</v>
      </c>
      <c r="L10" s="34">
        <v>46</v>
      </c>
      <c r="M10" s="34">
        <v>49</v>
      </c>
      <c r="N10" s="35">
        <v>32</v>
      </c>
      <c r="O10" s="32">
        <v>31</v>
      </c>
      <c r="P10" s="36">
        <v>28</v>
      </c>
      <c r="Q10" s="36">
        <v>45</v>
      </c>
      <c r="R10" s="36">
        <v>36</v>
      </c>
      <c r="S10" s="36">
        <v>56</v>
      </c>
      <c r="T10" s="36">
        <v>56</v>
      </c>
      <c r="U10" s="36">
        <v>57</v>
      </c>
      <c r="V10" s="36">
        <v>43</v>
      </c>
      <c r="W10" s="174">
        <v>49</v>
      </c>
      <c r="X10" s="174">
        <v>65</v>
      </c>
      <c r="Y10" s="174">
        <v>55</v>
      </c>
      <c r="Z10" s="176">
        <v>51</v>
      </c>
      <c r="AA10" s="176">
        <v>55</v>
      </c>
      <c r="AB10" s="177">
        <v>61</v>
      </c>
      <c r="AC10" s="177">
        <v>70</v>
      </c>
      <c r="AD10" s="177">
        <v>50</v>
      </c>
      <c r="AE10" s="177">
        <v>50</v>
      </c>
      <c r="AF10" s="183">
        <v>65</v>
      </c>
      <c r="AG10" s="183">
        <v>51</v>
      </c>
      <c r="AH10" s="178"/>
      <c r="AI10" s="178"/>
      <c r="AJ10" s="178"/>
      <c r="AK10" s="178"/>
      <c r="AL10" s="178"/>
      <c r="AM10" s="173"/>
    </row>
    <row r="11" spans="1:39" ht="26.45" customHeight="1" x14ac:dyDescent="0.25">
      <c r="A11" s="37">
        <v>5</v>
      </c>
      <c r="B11" s="38" t="s">
        <v>22</v>
      </c>
      <c r="C11" s="32">
        <v>4</v>
      </c>
      <c r="D11" s="32">
        <v>7</v>
      </c>
      <c r="E11" s="32">
        <v>6</v>
      </c>
      <c r="F11" s="32">
        <v>11</v>
      </c>
      <c r="G11" s="32">
        <v>13</v>
      </c>
      <c r="H11" s="33">
        <v>14</v>
      </c>
      <c r="I11" s="34">
        <v>15</v>
      </c>
      <c r="J11" s="34">
        <v>15</v>
      </c>
      <c r="K11" s="34">
        <v>16</v>
      </c>
      <c r="L11" s="34">
        <v>22</v>
      </c>
      <c r="M11" s="34">
        <v>13</v>
      </c>
      <c r="N11" s="35">
        <v>6</v>
      </c>
      <c r="O11" s="32">
        <v>10</v>
      </c>
      <c r="P11" s="36">
        <v>5</v>
      </c>
      <c r="Q11" s="36">
        <v>7</v>
      </c>
      <c r="R11" s="36">
        <v>9</v>
      </c>
      <c r="S11" s="36">
        <v>10</v>
      </c>
      <c r="T11" s="36">
        <v>9</v>
      </c>
      <c r="U11" s="36">
        <v>14</v>
      </c>
      <c r="V11" s="36">
        <v>11</v>
      </c>
      <c r="W11" s="174">
        <v>8</v>
      </c>
      <c r="X11" s="174">
        <v>12</v>
      </c>
      <c r="Y11" s="174">
        <v>11</v>
      </c>
      <c r="Z11" s="176">
        <v>6</v>
      </c>
      <c r="AA11" s="176">
        <v>14</v>
      </c>
      <c r="AB11" s="177">
        <v>18</v>
      </c>
      <c r="AC11" s="177">
        <v>14</v>
      </c>
      <c r="AD11" s="177">
        <v>3</v>
      </c>
      <c r="AE11" s="177">
        <v>10</v>
      </c>
      <c r="AF11" s="183">
        <v>15</v>
      </c>
      <c r="AG11" s="183">
        <v>11</v>
      </c>
      <c r="AH11" s="178"/>
      <c r="AI11" s="178"/>
      <c r="AJ11" s="178"/>
      <c r="AK11" s="178"/>
      <c r="AL11" s="178"/>
      <c r="AM11" s="173"/>
    </row>
    <row r="12" spans="1:39" ht="26.45" customHeight="1" x14ac:dyDescent="0.25">
      <c r="A12" s="37">
        <v>6</v>
      </c>
      <c r="B12" s="38" t="s">
        <v>23</v>
      </c>
      <c r="C12" s="32">
        <v>2</v>
      </c>
      <c r="D12" s="32">
        <v>4</v>
      </c>
      <c r="E12" s="32">
        <v>5</v>
      </c>
      <c r="F12" s="32">
        <v>6</v>
      </c>
      <c r="G12" s="32">
        <v>7</v>
      </c>
      <c r="H12" s="33">
        <v>11</v>
      </c>
      <c r="I12" s="34">
        <v>9</v>
      </c>
      <c r="J12" s="34">
        <v>7</v>
      </c>
      <c r="K12" s="34">
        <v>9</v>
      </c>
      <c r="L12" s="34">
        <v>8</v>
      </c>
      <c r="M12" s="34">
        <v>6</v>
      </c>
      <c r="N12" s="35">
        <v>4</v>
      </c>
      <c r="O12" s="32">
        <v>6</v>
      </c>
      <c r="P12" s="36">
        <v>3</v>
      </c>
      <c r="Q12" s="36">
        <v>3</v>
      </c>
      <c r="R12" s="36">
        <v>7</v>
      </c>
      <c r="S12" s="36">
        <v>6</v>
      </c>
      <c r="T12" s="36">
        <v>8</v>
      </c>
      <c r="U12" s="36">
        <v>7</v>
      </c>
      <c r="V12" s="36">
        <v>6</v>
      </c>
      <c r="W12" s="174">
        <v>3</v>
      </c>
      <c r="X12" s="174">
        <v>8</v>
      </c>
      <c r="Y12" s="174">
        <v>9</v>
      </c>
      <c r="Z12" s="176">
        <v>4</v>
      </c>
      <c r="AA12" s="176">
        <v>9</v>
      </c>
      <c r="AB12" s="177">
        <v>13</v>
      </c>
      <c r="AC12" s="177">
        <v>3</v>
      </c>
      <c r="AD12" s="177">
        <v>2</v>
      </c>
      <c r="AE12" s="177">
        <v>8</v>
      </c>
      <c r="AF12" s="183">
        <v>10</v>
      </c>
      <c r="AG12" s="183">
        <v>4</v>
      </c>
      <c r="AH12" s="178"/>
      <c r="AI12" s="178"/>
      <c r="AJ12" s="178"/>
      <c r="AK12" s="178"/>
      <c r="AL12" s="178"/>
      <c r="AM12" s="173"/>
    </row>
    <row r="13" spans="1:39" ht="26.45" customHeight="1" x14ac:dyDescent="0.25">
      <c r="A13" s="37">
        <v>7</v>
      </c>
      <c r="B13" s="38" t="s">
        <v>24</v>
      </c>
      <c r="C13" s="32">
        <v>6</v>
      </c>
      <c r="D13" s="32">
        <v>6</v>
      </c>
      <c r="E13" s="32">
        <v>6</v>
      </c>
      <c r="F13" s="32">
        <v>6</v>
      </c>
      <c r="G13" s="32">
        <v>6</v>
      </c>
      <c r="H13" s="33">
        <v>6</v>
      </c>
      <c r="I13" s="34">
        <v>6</v>
      </c>
      <c r="J13" s="34">
        <v>6</v>
      </c>
      <c r="K13" s="34">
        <v>6</v>
      </c>
      <c r="L13" s="34">
        <v>6</v>
      </c>
      <c r="M13" s="34">
        <v>6</v>
      </c>
      <c r="N13" s="35">
        <v>6</v>
      </c>
      <c r="O13" s="32">
        <v>6</v>
      </c>
      <c r="P13" s="36">
        <v>6</v>
      </c>
      <c r="Q13" s="36">
        <v>6</v>
      </c>
      <c r="R13" s="36">
        <v>6</v>
      </c>
      <c r="S13" s="36">
        <v>6</v>
      </c>
      <c r="T13" s="36">
        <v>6</v>
      </c>
      <c r="U13" s="36">
        <v>6</v>
      </c>
      <c r="V13" s="36">
        <v>6</v>
      </c>
      <c r="W13" s="174">
        <v>6</v>
      </c>
      <c r="X13" s="174">
        <v>6</v>
      </c>
      <c r="Y13" s="174">
        <v>6</v>
      </c>
      <c r="Z13" s="176">
        <v>6</v>
      </c>
      <c r="AA13" s="176">
        <v>6</v>
      </c>
      <c r="AB13" s="177">
        <v>6</v>
      </c>
      <c r="AC13" s="177">
        <v>6</v>
      </c>
      <c r="AD13" s="177">
        <v>6</v>
      </c>
      <c r="AE13" s="177">
        <v>6</v>
      </c>
      <c r="AF13" s="183">
        <v>6</v>
      </c>
      <c r="AG13" s="183">
        <v>6</v>
      </c>
      <c r="AH13" s="178"/>
      <c r="AI13" s="178"/>
      <c r="AJ13" s="178"/>
      <c r="AK13" s="178"/>
      <c r="AL13" s="178"/>
      <c r="AM13" s="173"/>
    </row>
    <row r="14" spans="1:39" ht="26.45" customHeight="1" x14ac:dyDescent="0.25">
      <c r="A14" s="37">
        <v>8</v>
      </c>
      <c r="B14" s="38" t="s">
        <v>25</v>
      </c>
      <c r="C14" s="32">
        <v>3</v>
      </c>
      <c r="D14" s="32">
        <v>3</v>
      </c>
      <c r="E14" s="32">
        <v>3</v>
      </c>
      <c r="F14" s="32">
        <v>3</v>
      </c>
      <c r="G14" s="32">
        <v>3</v>
      </c>
      <c r="H14" s="33">
        <v>3</v>
      </c>
      <c r="I14" s="34">
        <v>3</v>
      </c>
      <c r="J14" s="34">
        <v>3</v>
      </c>
      <c r="K14" s="34">
        <v>3</v>
      </c>
      <c r="L14" s="34">
        <v>3</v>
      </c>
      <c r="M14" s="34">
        <v>3</v>
      </c>
      <c r="N14" s="35">
        <v>3</v>
      </c>
      <c r="O14" s="32">
        <v>3</v>
      </c>
      <c r="P14" s="36">
        <v>3</v>
      </c>
      <c r="Q14" s="36">
        <v>3</v>
      </c>
      <c r="R14" s="36">
        <v>3</v>
      </c>
      <c r="S14" s="36">
        <v>3</v>
      </c>
      <c r="T14" s="36">
        <v>3</v>
      </c>
      <c r="U14" s="36">
        <v>3</v>
      </c>
      <c r="V14" s="36">
        <v>3</v>
      </c>
      <c r="W14" s="174">
        <v>3</v>
      </c>
      <c r="X14" s="174">
        <v>3</v>
      </c>
      <c r="Y14" s="174">
        <v>3</v>
      </c>
      <c r="Z14" s="176">
        <v>3</v>
      </c>
      <c r="AA14" s="176">
        <v>3</v>
      </c>
      <c r="AB14" s="177">
        <v>3</v>
      </c>
      <c r="AC14" s="177">
        <v>3</v>
      </c>
      <c r="AD14" s="177">
        <v>3</v>
      </c>
      <c r="AE14" s="177">
        <v>3</v>
      </c>
      <c r="AF14" s="183">
        <v>3</v>
      </c>
      <c r="AG14" s="183">
        <v>3</v>
      </c>
      <c r="AH14" s="178"/>
      <c r="AI14" s="178"/>
      <c r="AJ14" s="178"/>
      <c r="AK14" s="178"/>
      <c r="AL14" s="178"/>
      <c r="AM14" s="173"/>
    </row>
    <row r="15" spans="1:39" ht="43.5" customHeight="1" x14ac:dyDescent="0.25">
      <c r="A15" s="37">
        <v>9</v>
      </c>
      <c r="B15" s="41" t="s">
        <v>26</v>
      </c>
      <c r="C15" s="42">
        <v>42831</v>
      </c>
      <c r="D15" s="42">
        <v>42880</v>
      </c>
      <c r="E15" s="42">
        <v>42880</v>
      </c>
      <c r="F15" s="42">
        <v>42955</v>
      </c>
      <c r="G15" s="42">
        <v>42955</v>
      </c>
      <c r="H15" s="43">
        <v>42955</v>
      </c>
      <c r="I15" s="44">
        <v>43034</v>
      </c>
      <c r="J15" s="44">
        <v>43172</v>
      </c>
      <c r="K15" s="44">
        <v>43172</v>
      </c>
      <c r="L15" s="44">
        <v>43194</v>
      </c>
      <c r="M15" s="44">
        <v>43194</v>
      </c>
      <c r="N15" s="45">
        <v>43194</v>
      </c>
      <c r="O15" s="42">
        <v>43195</v>
      </c>
      <c r="P15" s="42">
        <v>43195</v>
      </c>
      <c r="Q15" s="42">
        <v>43243</v>
      </c>
      <c r="R15" s="46">
        <v>43245</v>
      </c>
      <c r="S15" s="46">
        <v>43245</v>
      </c>
      <c r="T15" s="46">
        <v>43403</v>
      </c>
      <c r="U15" s="46">
        <v>43403</v>
      </c>
      <c r="V15" s="46">
        <v>43367</v>
      </c>
      <c r="W15" s="179">
        <v>43370</v>
      </c>
      <c r="X15" s="179">
        <v>43495</v>
      </c>
      <c r="Y15" s="179">
        <v>43486</v>
      </c>
      <c r="Z15" s="180">
        <v>43514</v>
      </c>
      <c r="AA15" s="180">
        <v>43545</v>
      </c>
      <c r="AB15" s="181">
        <v>43557</v>
      </c>
      <c r="AC15" s="181">
        <v>43558</v>
      </c>
      <c r="AD15" s="181">
        <v>43605</v>
      </c>
      <c r="AE15" s="181">
        <v>43558</v>
      </c>
      <c r="AF15" s="184">
        <v>43558</v>
      </c>
      <c r="AG15" s="184">
        <v>43558</v>
      </c>
      <c r="AH15" s="178"/>
      <c r="AI15" s="178"/>
      <c r="AJ15" s="178"/>
      <c r="AK15" s="178"/>
      <c r="AL15" s="178"/>
      <c r="AM15" s="173"/>
    </row>
    <row r="16" spans="1:39" ht="26.45" customHeight="1" x14ac:dyDescent="0.25">
      <c r="A16" s="37">
        <v>10</v>
      </c>
      <c r="B16" s="41" t="s">
        <v>27</v>
      </c>
      <c r="C16" s="32">
        <v>21</v>
      </c>
      <c r="D16" s="32">
        <v>20</v>
      </c>
      <c r="E16" s="32">
        <v>19</v>
      </c>
      <c r="F16" s="32">
        <v>16</v>
      </c>
      <c r="G16" s="32">
        <v>18</v>
      </c>
      <c r="H16" s="33">
        <v>18</v>
      </c>
      <c r="I16" s="34">
        <v>18</v>
      </c>
      <c r="J16" s="34">
        <v>17</v>
      </c>
      <c r="K16" s="34">
        <v>19</v>
      </c>
      <c r="L16" s="34">
        <v>17</v>
      </c>
      <c r="M16" s="34">
        <v>19</v>
      </c>
      <c r="N16" s="35">
        <v>14</v>
      </c>
      <c r="O16" s="32">
        <v>10</v>
      </c>
      <c r="P16" s="36">
        <v>10</v>
      </c>
      <c r="Q16" s="36">
        <v>9</v>
      </c>
      <c r="R16" s="36">
        <v>16</v>
      </c>
      <c r="S16" s="36">
        <v>16</v>
      </c>
      <c r="T16" s="36">
        <v>18</v>
      </c>
      <c r="U16" s="36">
        <v>18</v>
      </c>
      <c r="V16" s="36">
        <v>19</v>
      </c>
      <c r="W16" s="174">
        <v>29</v>
      </c>
      <c r="X16" s="174">
        <v>30</v>
      </c>
      <c r="Y16" s="174">
        <v>31</v>
      </c>
      <c r="Z16" s="176">
        <v>33</v>
      </c>
      <c r="AA16" s="176">
        <v>29</v>
      </c>
      <c r="AB16" s="177">
        <v>32</v>
      </c>
      <c r="AC16" s="177">
        <v>30</v>
      </c>
      <c r="AD16" s="177">
        <v>32</v>
      </c>
      <c r="AE16" s="177">
        <v>31</v>
      </c>
      <c r="AF16" s="183">
        <v>36</v>
      </c>
      <c r="AG16" s="183">
        <v>38</v>
      </c>
      <c r="AH16" s="178"/>
      <c r="AI16" s="178"/>
      <c r="AJ16" s="178"/>
      <c r="AK16" s="178"/>
      <c r="AL16" s="178"/>
      <c r="AM16" s="173"/>
    </row>
    <row r="17" spans="1:39" ht="26.45" customHeight="1" x14ac:dyDescent="0.25">
      <c r="A17" s="37">
        <v>11</v>
      </c>
      <c r="B17" s="41" t="s">
        <v>28</v>
      </c>
      <c r="C17" s="39">
        <v>26</v>
      </c>
      <c r="D17" s="39">
        <v>17</v>
      </c>
      <c r="E17" s="39">
        <v>19</v>
      </c>
      <c r="F17" s="39">
        <v>21</v>
      </c>
      <c r="G17" s="39">
        <v>16</v>
      </c>
      <c r="H17" s="40">
        <v>21</v>
      </c>
      <c r="I17" s="34">
        <v>23</v>
      </c>
      <c r="J17" s="34">
        <v>19</v>
      </c>
      <c r="K17" s="34">
        <v>24</v>
      </c>
      <c r="L17" s="34">
        <v>27</v>
      </c>
      <c r="M17" s="34">
        <v>2</v>
      </c>
      <c r="N17" s="35">
        <v>28</v>
      </c>
      <c r="O17" s="39">
        <v>28</v>
      </c>
      <c r="P17" s="36">
        <v>31</v>
      </c>
      <c r="Q17" s="36">
        <v>23</v>
      </c>
      <c r="R17" s="36">
        <v>29</v>
      </c>
      <c r="S17" s="36">
        <v>32</v>
      </c>
      <c r="T17" s="36">
        <v>24</v>
      </c>
      <c r="U17" s="36">
        <v>28</v>
      </c>
      <c r="V17" s="36">
        <v>26</v>
      </c>
      <c r="W17" s="174">
        <v>28</v>
      </c>
      <c r="X17" s="174">
        <v>32</v>
      </c>
      <c r="Y17" s="174">
        <v>33</v>
      </c>
      <c r="Z17" s="176">
        <v>41</v>
      </c>
      <c r="AA17" s="176">
        <v>41</v>
      </c>
      <c r="AB17" s="177">
        <v>49</v>
      </c>
      <c r="AC17" s="177">
        <v>50</v>
      </c>
      <c r="AD17" s="177">
        <v>53</v>
      </c>
      <c r="AE17" s="177">
        <v>55</v>
      </c>
      <c r="AF17" s="183">
        <v>58</v>
      </c>
      <c r="AG17" s="183">
        <v>53</v>
      </c>
      <c r="AH17" s="178"/>
      <c r="AI17" s="178"/>
      <c r="AJ17" s="178"/>
      <c r="AK17" s="178"/>
      <c r="AL17" s="178"/>
      <c r="AM17" s="173"/>
    </row>
    <row r="18" spans="1:39" ht="26.45" customHeight="1" x14ac:dyDescent="0.25">
      <c r="A18" s="37">
        <v>12</v>
      </c>
      <c r="B18" s="41" t="s">
        <v>29</v>
      </c>
      <c r="C18" s="32">
        <v>0</v>
      </c>
      <c r="D18" s="32">
        <v>1</v>
      </c>
      <c r="E18" s="32">
        <v>3</v>
      </c>
      <c r="F18" s="32">
        <v>2</v>
      </c>
      <c r="G18" s="32">
        <v>0</v>
      </c>
      <c r="H18" s="33">
        <v>3</v>
      </c>
      <c r="I18" s="34">
        <v>1</v>
      </c>
      <c r="J18" s="34">
        <v>1</v>
      </c>
      <c r="K18" s="34">
        <v>3</v>
      </c>
      <c r="L18" s="34">
        <v>3</v>
      </c>
      <c r="M18" s="34">
        <v>0</v>
      </c>
      <c r="N18" s="35">
        <v>2</v>
      </c>
      <c r="O18" s="32">
        <v>1</v>
      </c>
      <c r="P18" s="36">
        <v>1</v>
      </c>
      <c r="Q18" s="36">
        <v>0</v>
      </c>
      <c r="R18" s="36">
        <v>2</v>
      </c>
      <c r="S18" s="36">
        <v>5</v>
      </c>
      <c r="T18" s="36">
        <v>4</v>
      </c>
      <c r="U18" s="36">
        <v>5</v>
      </c>
      <c r="V18" s="36">
        <v>0</v>
      </c>
      <c r="W18" s="174">
        <v>5</v>
      </c>
      <c r="X18" s="174">
        <v>7</v>
      </c>
      <c r="Y18" s="174">
        <v>3</v>
      </c>
      <c r="Z18" s="176">
        <v>9</v>
      </c>
      <c r="AA18" s="176">
        <v>4</v>
      </c>
      <c r="AB18" s="177">
        <v>7</v>
      </c>
      <c r="AC18" s="177">
        <v>8</v>
      </c>
      <c r="AD18" s="177">
        <v>7</v>
      </c>
      <c r="AE18" s="177">
        <v>4</v>
      </c>
      <c r="AF18" s="183">
        <v>7</v>
      </c>
      <c r="AG18" s="183">
        <v>1</v>
      </c>
      <c r="AH18" s="178"/>
      <c r="AI18" s="178"/>
      <c r="AJ18" s="178"/>
      <c r="AK18" s="178"/>
      <c r="AL18" s="178"/>
      <c r="AM18" s="173"/>
    </row>
    <row r="19" spans="1:39" ht="26.45" customHeight="1" x14ac:dyDescent="0.25">
      <c r="A19" s="47">
        <v>13</v>
      </c>
      <c r="B19" s="41" t="s">
        <v>30</v>
      </c>
      <c r="C19" s="39">
        <v>14</v>
      </c>
      <c r="D19" s="39">
        <v>11</v>
      </c>
      <c r="E19" s="39">
        <v>10</v>
      </c>
      <c r="F19" s="39">
        <v>11</v>
      </c>
      <c r="G19" s="39">
        <v>11</v>
      </c>
      <c r="H19" s="40">
        <v>13</v>
      </c>
      <c r="I19" s="34">
        <v>15</v>
      </c>
      <c r="J19" s="34">
        <v>17</v>
      </c>
      <c r="K19" s="34">
        <v>18</v>
      </c>
      <c r="L19" s="34">
        <v>18</v>
      </c>
      <c r="M19" s="34">
        <v>19</v>
      </c>
      <c r="N19" s="35">
        <v>17</v>
      </c>
      <c r="O19" s="39">
        <v>13</v>
      </c>
      <c r="P19" s="36">
        <v>9</v>
      </c>
      <c r="Q19" s="36">
        <v>7</v>
      </c>
      <c r="R19" s="36">
        <v>8</v>
      </c>
      <c r="S19" s="36">
        <v>12</v>
      </c>
      <c r="T19" s="36">
        <v>8</v>
      </c>
      <c r="U19" s="36">
        <v>12</v>
      </c>
      <c r="V19" s="36">
        <v>9</v>
      </c>
      <c r="W19" s="174">
        <v>15</v>
      </c>
      <c r="X19" s="174">
        <v>17</v>
      </c>
      <c r="Y19" s="174">
        <v>17</v>
      </c>
      <c r="Z19" s="176">
        <v>19</v>
      </c>
      <c r="AA19" s="176">
        <v>24</v>
      </c>
      <c r="AB19" s="177">
        <v>25</v>
      </c>
      <c r="AC19" s="177">
        <v>24</v>
      </c>
      <c r="AD19" s="177">
        <v>22</v>
      </c>
      <c r="AE19" s="177">
        <v>21</v>
      </c>
      <c r="AF19" s="183">
        <v>26</v>
      </c>
      <c r="AG19" s="183">
        <v>23</v>
      </c>
      <c r="AH19" s="178"/>
      <c r="AI19" s="178"/>
      <c r="AJ19" s="178"/>
      <c r="AK19" s="178"/>
      <c r="AL19" s="178"/>
      <c r="AM19" s="173"/>
    </row>
    <row r="20" spans="1:39" ht="26.45" customHeight="1" x14ac:dyDescent="0.25">
      <c r="A20" s="37">
        <v>14</v>
      </c>
      <c r="B20" s="41" t="s">
        <v>31</v>
      </c>
      <c r="C20" s="39">
        <v>11</v>
      </c>
      <c r="D20" s="39">
        <v>6</v>
      </c>
      <c r="E20" s="39">
        <v>4</v>
      </c>
      <c r="F20" s="39">
        <v>4</v>
      </c>
      <c r="G20" s="39">
        <v>5</v>
      </c>
      <c r="H20" s="40">
        <v>9</v>
      </c>
      <c r="I20" s="34">
        <v>5</v>
      </c>
      <c r="J20" s="34">
        <v>3</v>
      </c>
      <c r="K20" s="34">
        <v>7</v>
      </c>
      <c r="L20" s="34">
        <v>3</v>
      </c>
      <c r="M20" s="34">
        <v>4</v>
      </c>
      <c r="N20" s="35">
        <v>2</v>
      </c>
      <c r="O20" s="39">
        <v>1</v>
      </c>
      <c r="P20" s="36">
        <v>1</v>
      </c>
      <c r="Q20" s="36">
        <v>1</v>
      </c>
      <c r="R20" s="36">
        <v>2</v>
      </c>
      <c r="S20" s="36">
        <v>4</v>
      </c>
      <c r="T20" s="36">
        <v>10</v>
      </c>
      <c r="U20" s="36">
        <v>6</v>
      </c>
      <c r="V20" s="36">
        <v>6</v>
      </c>
      <c r="W20" s="174">
        <v>13</v>
      </c>
      <c r="X20" s="174">
        <v>7</v>
      </c>
      <c r="Y20" s="174">
        <v>6</v>
      </c>
      <c r="Z20" s="176">
        <v>11</v>
      </c>
      <c r="AA20" s="176">
        <v>15</v>
      </c>
      <c r="AB20" s="177">
        <v>15</v>
      </c>
      <c r="AC20" s="177">
        <v>11</v>
      </c>
      <c r="AD20" s="177">
        <v>10</v>
      </c>
      <c r="AE20" s="177">
        <v>6</v>
      </c>
      <c r="AF20" s="183">
        <v>12</v>
      </c>
      <c r="AG20" s="183">
        <v>11</v>
      </c>
      <c r="AH20" s="178"/>
      <c r="AI20" s="178"/>
      <c r="AJ20" s="178"/>
      <c r="AK20" s="178"/>
      <c r="AL20" s="178"/>
      <c r="AM20" s="173"/>
    </row>
    <row r="21" spans="1:39" ht="26.45" customHeight="1" x14ac:dyDescent="0.25">
      <c r="A21" s="47">
        <v>15</v>
      </c>
      <c r="B21" s="41" t="s">
        <v>32</v>
      </c>
      <c r="C21" s="39">
        <v>27</v>
      </c>
      <c r="D21" s="39">
        <v>26</v>
      </c>
      <c r="E21" s="39">
        <v>20</v>
      </c>
      <c r="F21" s="39">
        <v>22</v>
      </c>
      <c r="G21" s="39">
        <v>24</v>
      </c>
      <c r="H21" s="40">
        <v>23</v>
      </c>
      <c r="I21" s="34">
        <v>29</v>
      </c>
      <c r="J21" s="34">
        <v>25</v>
      </c>
      <c r="K21" s="34">
        <v>25</v>
      </c>
      <c r="L21" s="34">
        <v>26</v>
      </c>
      <c r="M21" s="34">
        <v>25</v>
      </c>
      <c r="N21" s="35">
        <v>20</v>
      </c>
      <c r="O21" s="39">
        <v>20</v>
      </c>
      <c r="P21" s="36">
        <v>21</v>
      </c>
      <c r="Q21" s="36">
        <v>23</v>
      </c>
      <c r="R21" s="36">
        <v>30</v>
      </c>
      <c r="S21" s="36">
        <v>30</v>
      </c>
      <c r="T21" s="36">
        <v>33</v>
      </c>
      <c r="U21" s="36">
        <v>31</v>
      </c>
      <c r="V21" s="36">
        <v>28</v>
      </c>
      <c r="W21" s="174">
        <v>35</v>
      </c>
      <c r="X21" s="174">
        <v>36</v>
      </c>
      <c r="Y21" s="174">
        <v>40</v>
      </c>
      <c r="Z21" s="176">
        <v>47</v>
      </c>
      <c r="AA21" s="176">
        <v>50</v>
      </c>
      <c r="AB21" s="177">
        <v>53</v>
      </c>
      <c r="AC21" s="177">
        <v>52</v>
      </c>
      <c r="AD21" s="177">
        <v>50</v>
      </c>
      <c r="AE21" s="177">
        <v>48</v>
      </c>
      <c r="AF21" s="183">
        <v>54</v>
      </c>
      <c r="AG21" s="183">
        <v>47</v>
      </c>
      <c r="AH21" s="178"/>
      <c r="AI21" s="178"/>
      <c r="AJ21" s="178"/>
      <c r="AK21" s="178"/>
      <c r="AL21" s="178"/>
      <c r="AM21" s="173"/>
    </row>
    <row r="22" spans="1:39" ht="26.45" customHeight="1" x14ac:dyDescent="0.25">
      <c r="A22" s="37">
        <v>16</v>
      </c>
      <c r="B22" s="41" t="s">
        <v>33</v>
      </c>
      <c r="C22" s="32">
        <v>7</v>
      </c>
      <c r="D22" s="32">
        <v>9</v>
      </c>
      <c r="E22" s="32">
        <v>6</v>
      </c>
      <c r="F22" s="32">
        <v>7</v>
      </c>
      <c r="G22" s="32">
        <v>10</v>
      </c>
      <c r="H22" s="33">
        <v>8</v>
      </c>
      <c r="I22" s="34">
        <v>8</v>
      </c>
      <c r="J22" s="34">
        <v>7</v>
      </c>
      <c r="K22" s="34">
        <v>8</v>
      </c>
      <c r="L22" s="34">
        <v>9</v>
      </c>
      <c r="M22" s="34">
        <v>9</v>
      </c>
      <c r="N22" s="35">
        <v>5</v>
      </c>
      <c r="O22" s="32">
        <v>7</v>
      </c>
      <c r="P22" s="36">
        <v>5</v>
      </c>
      <c r="Q22" s="36">
        <v>7</v>
      </c>
      <c r="R22" s="36">
        <v>4</v>
      </c>
      <c r="S22" s="36">
        <v>10</v>
      </c>
      <c r="T22" s="36">
        <v>8</v>
      </c>
      <c r="U22" s="36">
        <v>9</v>
      </c>
      <c r="V22" s="36">
        <v>4</v>
      </c>
      <c r="W22" s="174">
        <v>8</v>
      </c>
      <c r="X22" s="174">
        <v>8</v>
      </c>
      <c r="Y22" s="174">
        <v>7</v>
      </c>
      <c r="Z22" s="176">
        <v>11</v>
      </c>
      <c r="AA22" s="176">
        <v>13</v>
      </c>
      <c r="AB22" s="177">
        <v>10</v>
      </c>
      <c r="AC22" s="177">
        <v>11</v>
      </c>
      <c r="AD22" s="177">
        <v>7</v>
      </c>
      <c r="AE22" s="177">
        <v>8</v>
      </c>
      <c r="AF22" s="183">
        <v>8</v>
      </c>
      <c r="AG22" s="183">
        <v>7</v>
      </c>
      <c r="AH22" s="178"/>
      <c r="AI22" s="178"/>
      <c r="AJ22" s="178"/>
      <c r="AK22" s="178"/>
      <c r="AL22" s="178"/>
      <c r="AM22" s="173"/>
    </row>
    <row r="23" spans="1:39" ht="26.45" customHeight="1" x14ac:dyDescent="0.25">
      <c r="A23" s="47">
        <v>17</v>
      </c>
      <c r="B23" s="41" t="s">
        <v>34</v>
      </c>
      <c r="C23" s="39">
        <v>10</v>
      </c>
      <c r="D23" s="39">
        <v>12</v>
      </c>
      <c r="E23" s="39">
        <v>7</v>
      </c>
      <c r="F23" s="39">
        <v>8</v>
      </c>
      <c r="G23" s="39">
        <v>11</v>
      </c>
      <c r="H23" s="40">
        <v>4</v>
      </c>
      <c r="I23" s="34">
        <v>8</v>
      </c>
      <c r="J23" s="34">
        <v>8</v>
      </c>
      <c r="K23" s="34">
        <v>5</v>
      </c>
      <c r="L23" s="34">
        <v>5</v>
      </c>
      <c r="M23" s="34">
        <v>8</v>
      </c>
      <c r="N23" s="35">
        <v>2</v>
      </c>
      <c r="O23" s="39">
        <v>3</v>
      </c>
      <c r="P23" s="36">
        <v>3</v>
      </c>
      <c r="Q23" s="36">
        <v>9</v>
      </c>
      <c r="R23" s="36">
        <v>7</v>
      </c>
      <c r="S23" s="36">
        <v>9</v>
      </c>
      <c r="T23" s="36">
        <v>12</v>
      </c>
      <c r="U23" s="36">
        <v>12</v>
      </c>
      <c r="V23" s="36">
        <v>8</v>
      </c>
      <c r="W23" s="174">
        <v>8</v>
      </c>
      <c r="X23" s="174">
        <v>9</v>
      </c>
      <c r="Y23" s="174">
        <v>6</v>
      </c>
      <c r="Z23" s="176">
        <v>11</v>
      </c>
      <c r="AA23" s="176">
        <v>5</v>
      </c>
      <c r="AB23" s="177">
        <v>10</v>
      </c>
      <c r="AC23" s="177">
        <v>9</v>
      </c>
      <c r="AD23" s="177">
        <v>6</v>
      </c>
      <c r="AE23" s="177">
        <v>6</v>
      </c>
      <c r="AF23" s="183">
        <v>10</v>
      </c>
      <c r="AG23" s="183">
        <v>10</v>
      </c>
      <c r="AH23" s="178"/>
      <c r="AI23" s="178"/>
      <c r="AJ23" s="178"/>
      <c r="AK23" s="178"/>
      <c r="AL23" s="178"/>
      <c r="AM23" s="173"/>
    </row>
    <row r="24" spans="1:39" ht="26.45" customHeight="1" x14ac:dyDescent="0.25">
      <c r="A24" s="37">
        <v>18</v>
      </c>
      <c r="B24" s="41" t="s">
        <v>35</v>
      </c>
      <c r="C24" s="32">
        <v>7</v>
      </c>
      <c r="D24" s="32">
        <v>7</v>
      </c>
      <c r="E24" s="32">
        <v>6</v>
      </c>
      <c r="F24" s="32">
        <v>7</v>
      </c>
      <c r="G24" s="32">
        <v>12</v>
      </c>
      <c r="H24" s="33">
        <v>6</v>
      </c>
      <c r="I24" s="34">
        <v>8</v>
      </c>
      <c r="J24" s="34">
        <v>6</v>
      </c>
      <c r="K24" s="34">
        <v>7</v>
      </c>
      <c r="L24" s="34">
        <v>8</v>
      </c>
      <c r="M24" s="34">
        <v>10</v>
      </c>
      <c r="N24" s="35">
        <v>4</v>
      </c>
      <c r="O24" s="32">
        <v>5</v>
      </c>
      <c r="P24" s="36">
        <v>3</v>
      </c>
      <c r="Q24" s="36">
        <v>7</v>
      </c>
      <c r="R24" s="36">
        <v>6</v>
      </c>
      <c r="S24" s="36">
        <v>11</v>
      </c>
      <c r="T24" s="36">
        <v>10</v>
      </c>
      <c r="U24" s="36">
        <v>9</v>
      </c>
      <c r="V24" s="36">
        <v>9</v>
      </c>
      <c r="W24" s="174">
        <v>10</v>
      </c>
      <c r="X24" s="174">
        <v>11</v>
      </c>
      <c r="Y24" s="174">
        <v>11</v>
      </c>
      <c r="Z24" s="176">
        <v>9</v>
      </c>
      <c r="AA24" s="176">
        <v>12</v>
      </c>
      <c r="AB24" s="177">
        <v>11</v>
      </c>
      <c r="AC24" s="177">
        <v>12</v>
      </c>
      <c r="AD24" s="177">
        <v>10</v>
      </c>
      <c r="AE24" s="177">
        <v>8</v>
      </c>
      <c r="AF24" s="183">
        <v>11</v>
      </c>
      <c r="AG24" s="183">
        <v>9</v>
      </c>
      <c r="AH24" s="178"/>
      <c r="AI24" s="178"/>
      <c r="AJ24" s="178"/>
      <c r="AK24" s="178"/>
      <c r="AL24" s="178"/>
      <c r="AM24" s="173"/>
    </row>
    <row r="25" spans="1:39" ht="26.45" customHeight="1" x14ac:dyDescent="0.25">
      <c r="A25" s="47">
        <v>19</v>
      </c>
      <c r="B25" s="41" t="s">
        <v>36</v>
      </c>
      <c r="C25" s="39">
        <v>6</v>
      </c>
      <c r="D25" s="39">
        <v>9</v>
      </c>
      <c r="E25" s="39">
        <v>9</v>
      </c>
      <c r="F25" s="39">
        <v>6</v>
      </c>
      <c r="G25" s="39">
        <v>6</v>
      </c>
      <c r="H25" s="40">
        <v>9</v>
      </c>
      <c r="I25" s="34">
        <v>6</v>
      </c>
      <c r="J25" s="34">
        <v>7</v>
      </c>
      <c r="K25" s="34">
        <v>7</v>
      </c>
      <c r="L25" s="34">
        <v>10</v>
      </c>
      <c r="M25" s="34">
        <v>9</v>
      </c>
      <c r="N25" s="35">
        <v>7</v>
      </c>
      <c r="O25" s="39">
        <v>6</v>
      </c>
      <c r="P25" s="36">
        <v>7</v>
      </c>
      <c r="Q25" s="36">
        <v>9</v>
      </c>
      <c r="R25" s="36">
        <v>8</v>
      </c>
      <c r="S25" s="36">
        <v>9</v>
      </c>
      <c r="T25" s="36">
        <v>8</v>
      </c>
      <c r="U25" s="36">
        <v>9</v>
      </c>
      <c r="V25" s="36">
        <v>10</v>
      </c>
      <c r="W25" s="174">
        <v>7</v>
      </c>
      <c r="X25" s="174">
        <v>12</v>
      </c>
      <c r="Y25" s="174">
        <v>10</v>
      </c>
      <c r="Z25" s="176">
        <v>7</v>
      </c>
      <c r="AA25" s="176">
        <v>9</v>
      </c>
      <c r="AB25" s="177">
        <v>10</v>
      </c>
      <c r="AC25" s="177">
        <v>12</v>
      </c>
      <c r="AD25" s="177">
        <v>8</v>
      </c>
      <c r="AE25" s="177">
        <v>9</v>
      </c>
      <c r="AF25" s="183">
        <v>9</v>
      </c>
      <c r="AG25" s="183">
        <v>9</v>
      </c>
      <c r="AH25" s="178"/>
      <c r="AI25" s="178"/>
      <c r="AJ25" s="178"/>
      <c r="AK25" s="178"/>
      <c r="AL25" s="178"/>
      <c r="AM25" s="173"/>
    </row>
    <row r="26" spans="1:39" ht="26.45" customHeight="1" x14ac:dyDescent="0.25">
      <c r="A26" s="37">
        <v>20</v>
      </c>
      <c r="B26" s="41" t="s">
        <v>37</v>
      </c>
      <c r="C26" s="39">
        <v>8</v>
      </c>
      <c r="D26" s="39">
        <v>8</v>
      </c>
      <c r="E26" s="39">
        <v>9</v>
      </c>
      <c r="F26" s="39">
        <v>6</v>
      </c>
      <c r="G26" s="39">
        <v>8</v>
      </c>
      <c r="H26" s="40">
        <v>9</v>
      </c>
      <c r="I26" s="34">
        <v>9</v>
      </c>
      <c r="J26" s="34">
        <v>7</v>
      </c>
      <c r="K26" s="34">
        <v>6</v>
      </c>
      <c r="L26" s="34">
        <v>9</v>
      </c>
      <c r="M26" s="34">
        <v>8</v>
      </c>
      <c r="N26" s="35">
        <v>9</v>
      </c>
      <c r="O26" s="39">
        <v>6</v>
      </c>
      <c r="P26" s="36">
        <v>7</v>
      </c>
      <c r="Q26" s="36">
        <v>7</v>
      </c>
      <c r="R26" s="36">
        <v>8</v>
      </c>
      <c r="S26" s="36">
        <v>8</v>
      </c>
      <c r="T26" s="36">
        <v>9</v>
      </c>
      <c r="U26" s="36">
        <v>8</v>
      </c>
      <c r="V26" s="36">
        <v>3</v>
      </c>
      <c r="W26" s="174">
        <v>11</v>
      </c>
      <c r="X26" s="174">
        <v>13</v>
      </c>
      <c r="Y26" s="174">
        <v>14</v>
      </c>
      <c r="Z26" s="176">
        <v>8</v>
      </c>
      <c r="AA26" s="176">
        <v>11</v>
      </c>
      <c r="AB26" s="177">
        <v>11</v>
      </c>
      <c r="AC26" s="177">
        <v>14</v>
      </c>
      <c r="AD26" s="177">
        <v>12</v>
      </c>
      <c r="AE26" s="177">
        <v>11</v>
      </c>
      <c r="AF26" s="183">
        <v>11</v>
      </c>
      <c r="AG26" s="183">
        <v>4</v>
      </c>
      <c r="AH26" s="178"/>
      <c r="AI26" s="178"/>
      <c r="AJ26" s="178"/>
      <c r="AK26" s="178"/>
      <c r="AL26" s="178"/>
      <c r="AM26" s="173"/>
    </row>
    <row r="27" spans="1:39" ht="26.45" customHeight="1" x14ac:dyDescent="0.25">
      <c r="A27" s="48">
        <v>21</v>
      </c>
      <c r="B27" s="49" t="s">
        <v>38</v>
      </c>
      <c r="C27" s="50">
        <v>8</v>
      </c>
      <c r="D27" s="50">
        <v>5</v>
      </c>
      <c r="E27" s="50">
        <v>12</v>
      </c>
      <c r="F27" s="50">
        <v>6</v>
      </c>
      <c r="G27" s="50">
        <v>6</v>
      </c>
      <c r="H27" s="51">
        <v>12</v>
      </c>
      <c r="I27" s="52">
        <v>3</v>
      </c>
      <c r="J27" s="52">
        <v>10</v>
      </c>
      <c r="K27" s="52">
        <v>7</v>
      </c>
      <c r="L27" s="52">
        <v>5</v>
      </c>
      <c r="M27" s="52">
        <v>5</v>
      </c>
      <c r="N27" s="53">
        <v>5</v>
      </c>
      <c r="O27" s="50">
        <v>4</v>
      </c>
      <c r="P27" s="36">
        <v>3</v>
      </c>
      <c r="Q27" s="36">
        <v>6</v>
      </c>
      <c r="R27" s="36">
        <v>3</v>
      </c>
      <c r="S27" s="36">
        <v>9</v>
      </c>
      <c r="T27" s="36">
        <v>9</v>
      </c>
      <c r="U27" s="36">
        <v>10</v>
      </c>
      <c r="V27" s="36">
        <v>9</v>
      </c>
      <c r="W27" s="174">
        <v>5</v>
      </c>
      <c r="X27" s="174">
        <v>12</v>
      </c>
      <c r="Y27" s="174">
        <v>7</v>
      </c>
      <c r="Z27" s="176">
        <v>5</v>
      </c>
      <c r="AA27" s="176">
        <v>5</v>
      </c>
      <c r="AB27" s="177">
        <v>9</v>
      </c>
      <c r="AC27" s="177">
        <v>12</v>
      </c>
      <c r="AD27" s="177">
        <v>7</v>
      </c>
      <c r="AE27" s="177">
        <v>8</v>
      </c>
      <c r="AF27" s="183">
        <v>16</v>
      </c>
      <c r="AG27" s="183">
        <v>12</v>
      </c>
      <c r="AH27" s="178"/>
      <c r="AI27" s="178"/>
      <c r="AJ27" s="178"/>
      <c r="AK27" s="178"/>
      <c r="AL27" s="178"/>
      <c r="AM27" s="173"/>
    </row>
    <row r="28" spans="1:39" ht="30" x14ac:dyDescent="0.25">
      <c r="A28" s="38">
        <v>22</v>
      </c>
      <c r="B28" s="54" t="s">
        <v>39</v>
      </c>
      <c r="C28" s="55">
        <v>42823</v>
      </c>
      <c r="D28" s="56">
        <v>42874</v>
      </c>
      <c r="E28" s="56">
        <v>42874</v>
      </c>
      <c r="F28" s="56">
        <v>42908</v>
      </c>
      <c r="G28" s="56">
        <v>42908</v>
      </c>
      <c r="H28" s="56">
        <v>42908</v>
      </c>
      <c r="I28" s="56">
        <v>43031</v>
      </c>
      <c r="J28" s="56">
        <v>43136</v>
      </c>
      <c r="K28" s="56">
        <v>43152</v>
      </c>
      <c r="L28" s="56">
        <v>43161</v>
      </c>
      <c r="M28" s="56">
        <v>43173</v>
      </c>
      <c r="N28" s="57">
        <v>43173</v>
      </c>
      <c r="O28" s="55">
        <v>42998</v>
      </c>
      <c r="P28" s="58">
        <v>42998</v>
      </c>
      <c r="Q28" s="46">
        <v>43223</v>
      </c>
      <c r="R28" s="46">
        <v>43223</v>
      </c>
      <c r="S28" s="59">
        <v>43243</v>
      </c>
      <c r="T28" s="46">
        <v>43300</v>
      </c>
      <c r="U28" s="46">
        <v>43300</v>
      </c>
      <c r="V28" s="46">
        <v>43300</v>
      </c>
      <c r="W28" s="179">
        <v>43300</v>
      </c>
      <c r="X28" s="179">
        <v>43300</v>
      </c>
      <c r="Y28" s="179">
        <v>43300</v>
      </c>
      <c r="Z28" s="180">
        <v>43300</v>
      </c>
      <c r="AA28" s="180">
        <v>43300</v>
      </c>
      <c r="AB28" s="181">
        <v>43300</v>
      </c>
      <c r="AC28" s="181">
        <v>43300</v>
      </c>
      <c r="AD28" s="181">
        <v>43300</v>
      </c>
      <c r="AE28" s="181">
        <v>43300</v>
      </c>
      <c r="AF28" s="184">
        <v>43300</v>
      </c>
      <c r="AG28" s="184">
        <v>43665</v>
      </c>
      <c r="AH28" s="178"/>
      <c r="AI28" s="178"/>
      <c r="AJ28" s="178"/>
      <c r="AK28" s="178"/>
      <c r="AL28" s="178"/>
      <c r="AM28" s="173"/>
    </row>
    <row r="29" spans="1:39" ht="37.5" customHeight="1" x14ac:dyDescent="0.25">
      <c r="A29" s="38">
        <v>23</v>
      </c>
      <c r="B29" s="60" t="s">
        <v>40</v>
      </c>
      <c r="C29" s="55">
        <v>43154</v>
      </c>
      <c r="D29" s="55">
        <v>43181</v>
      </c>
      <c r="E29" s="56">
        <v>43207</v>
      </c>
      <c r="F29" s="56">
        <v>43229</v>
      </c>
      <c r="G29" s="56">
        <v>43273</v>
      </c>
      <c r="H29" s="56">
        <v>43285</v>
      </c>
      <c r="I29" s="56">
        <v>43334</v>
      </c>
      <c r="J29" s="56">
        <v>43364</v>
      </c>
      <c r="K29" s="56">
        <v>43392</v>
      </c>
      <c r="L29" s="56">
        <v>43432</v>
      </c>
      <c r="M29" s="56">
        <v>43445</v>
      </c>
      <c r="N29" s="57">
        <v>43488</v>
      </c>
      <c r="O29" s="55">
        <v>43371</v>
      </c>
      <c r="P29" s="46">
        <v>43538</v>
      </c>
      <c r="Q29" s="46">
        <v>43581</v>
      </c>
      <c r="R29" s="46">
        <v>43595</v>
      </c>
      <c r="S29" s="59">
        <v>43616</v>
      </c>
      <c r="T29" s="46">
        <v>43665</v>
      </c>
      <c r="U29" s="46">
        <v>43693</v>
      </c>
      <c r="V29" s="46">
        <v>43732</v>
      </c>
      <c r="W29" s="179">
        <v>43719</v>
      </c>
      <c r="X29" s="179">
        <v>43790</v>
      </c>
      <c r="Y29" s="179">
        <v>43812</v>
      </c>
      <c r="Z29" s="180">
        <v>43847</v>
      </c>
      <c r="AA29" s="180">
        <v>43885</v>
      </c>
      <c r="AB29" s="181">
        <v>43896</v>
      </c>
      <c r="AC29" s="181">
        <v>43922</v>
      </c>
      <c r="AD29" s="181">
        <v>43978</v>
      </c>
      <c r="AE29" s="181">
        <v>43994</v>
      </c>
      <c r="AF29" s="184">
        <v>44022</v>
      </c>
      <c r="AG29" s="184">
        <v>44062</v>
      </c>
      <c r="AH29" s="178"/>
      <c r="AI29" s="178"/>
      <c r="AJ29" s="178"/>
      <c r="AK29" s="178"/>
      <c r="AL29" s="178"/>
      <c r="AM29" s="173"/>
    </row>
    <row r="35" spans="16:16" ht="13.15" customHeight="1" x14ac:dyDescent="0.2">
      <c r="P35" s="22" t="s">
        <v>41</v>
      </c>
    </row>
    <row r="37" spans="16:16" ht="14.85" customHeight="1" x14ac:dyDescent="0.2"/>
  </sheetData>
  <sheetProtection selectLockedCells="1" selectUnlockedCells="1"/>
  <mergeCells count="4">
    <mergeCell ref="A2:H3"/>
    <mergeCell ref="A4:H4"/>
    <mergeCell ref="A5:B5"/>
    <mergeCell ref="C5:H5"/>
  </mergeCells>
  <printOptions horizontalCentered="1"/>
  <pageMargins left="0.4201388888888889" right="0.37986111111111109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5"/>
    <pageSetUpPr fitToPage="1"/>
  </sheetPr>
  <dimension ref="A2:BA134"/>
  <sheetViews>
    <sheetView tabSelected="1" zoomScale="70" zoomScaleNormal="70" zoomScaleSheetLayoutView="85" workbookViewId="0">
      <pane xSplit="9" ySplit="5" topLeftCell="AL6" activePane="bottomRight" state="frozen"/>
      <selection pane="topRight" activeCell="J1" sqref="J1"/>
      <selection pane="bottomLeft" activeCell="A6" sqref="A6"/>
      <selection pane="bottomRight" activeCell="C11" sqref="C11"/>
    </sheetView>
  </sheetViews>
  <sheetFormatPr baseColWidth="10" defaultColWidth="8.875" defaultRowHeight="13.15" customHeight="1" x14ac:dyDescent="0.2"/>
  <cols>
    <col min="1" max="1" width="5.75" style="61" customWidth="1"/>
    <col min="2" max="2" width="10.25" style="61" customWidth="1"/>
    <col min="3" max="3" width="18.375" style="62" customWidth="1"/>
    <col min="4" max="4" width="34.25" style="62" customWidth="1"/>
    <col min="5" max="6" width="8.875" style="62" hidden="1" customWidth="1"/>
    <col min="7" max="7" width="9.375" style="62" customWidth="1"/>
    <col min="8" max="8" width="18.125" style="62" customWidth="1"/>
    <col min="9" max="9" width="10" style="62" customWidth="1"/>
    <col min="10" max="10" width="13.875" style="62" customWidth="1"/>
    <col min="11" max="11" width="10.5" style="62" customWidth="1"/>
    <col min="12" max="12" width="12.875" style="62" customWidth="1"/>
    <col min="13" max="13" width="10.25" style="62" customWidth="1"/>
    <col min="14" max="14" width="14.5" style="62" customWidth="1"/>
    <col min="15" max="15" width="11.625" style="62" customWidth="1"/>
    <col min="16" max="16" width="11.125" style="62" customWidth="1"/>
    <col min="17" max="17" width="11.75" style="62" customWidth="1"/>
    <col min="18" max="18" width="12.25" style="62" customWidth="1"/>
    <col min="19" max="20" width="11.75" style="62" customWidth="1"/>
    <col min="21" max="26" width="12.125" style="62" customWidth="1"/>
    <col min="27" max="27" width="25.375" style="62" customWidth="1"/>
    <col min="28" max="31" width="12.125" style="62" customWidth="1"/>
    <col min="32" max="32" width="17" style="62" customWidth="1"/>
    <col min="33" max="45" width="12.125" style="62" customWidth="1"/>
    <col min="46" max="46" width="42.75" style="62" customWidth="1"/>
    <col min="47" max="53" width="8.875" style="62" customWidth="1"/>
    <col min="54" max="16384" width="8.875" style="22"/>
  </cols>
  <sheetData>
    <row r="2" spans="1:46" ht="63.75" customHeight="1" x14ac:dyDescent="0.2">
      <c r="A2" s="199" t="s">
        <v>13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4" t="s">
        <v>42</v>
      </c>
    </row>
    <row r="3" spans="1:46" ht="18.75" customHeight="1" x14ac:dyDescent="0.2">
      <c r="A3" s="200" t="s">
        <v>14</v>
      </c>
      <c r="B3" s="200"/>
      <c r="C3" s="200"/>
      <c r="D3" s="200"/>
      <c r="E3" s="200"/>
      <c r="F3" s="200"/>
      <c r="G3" s="200"/>
      <c r="H3" s="200"/>
      <c r="I3" s="200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208"/>
    </row>
    <row r="4" spans="1:46" ht="13.15" customHeight="1" x14ac:dyDescent="0.2">
      <c r="A4" s="209" t="s">
        <v>15</v>
      </c>
      <c r="B4" s="209"/>
      <c r="C4" s="209"/>
      <c r="D4" s="209"/>
      <c r="E4" s="209"/>
      <c r="F4" s="209"/>
      <c r="G4" s="210" t="s">
        <v>43</v>
      </c>
      <c r="H4" s="210"/>
      <c r="I4" s="210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208"/>
    </row>
    <row r="5" spans="1:46" ht="22.9" customHeight="1" thickBot="1" x14ac:dyDescent="0.25">
      <c r="A5" s="67" t="s">
        <v>16</v>
      </c>
      <c r="B5" s="68" t="s">
        <v>44</v>
      </c>
      <c r="C5" s="68" t="s">
        <v>45</v>
      </c>
      <c r="D5" s="68" t="s">
        <v>46</v>
      </c>
      <c r="E5" s="68" t="s">
        <v>47</v>
      </c>
      <c r="F5" s="69" t="s">
        <v>48</v>
      </c>
      <c r="G5" s="70" t="s">
        <v>49</v>
      </c>
      <c r="H5" s="71" t="s">
        <v>50</v>
      </c>
      <c r="I5" s="72" t="s">
        <v>51</v>
      </c>
      <c r="J5" s="73">
        <v>43101</v>
      </c>
      <c r="K5" s="74">
        <v>43132</v>
      </c>
      <c r="L5" s="75">
        <v>43160</v>
      </c>
      <c r="M5" s="74">
        <v>43191</v>
      </c>
      <c r="N5" s="75">
        <v>43221</v>
      </c>
      <c r="O5" s="74">
        <v>43252</v>
      </c>
      <c r="P5" s="75">
        <v>43282</v>
      </c>
      <c r="Q5" s="74">
        <v>43313</v>
      </c>
      <c r="R5" s="75">
        <v>43344</v>
      </c>
      <c r="S5" s="74">
        <v>43374</v>
      </c>
      <c r="T5" s="75">
        <v>43405</v>
      </c>
      <c r="U5" s="74">
        <v>43435</v>
      </c>
      <c r="V5" s="74">
        <v>43467</v>
      </c>
      <c r="W5" s="74">
        <v>43499</v>
      </c>
      <c r="X5" s="74">
        <v>43528</v>
      </c>
      <c r="Y5" s="74">
        <v>43560</v>
      </c>
      <c r="Z5" s="74">
        <v>43591</v>
      </c>
      <c r="AA5" s="74">
        <v>43623</v>
      </c>
      <c r="AB5" s="74">
        <v>43654</v>
      </c>
      <c r="AC5" s="74">
        <v>43686</v>
      </c>
      <c r="AD5" s="74">
        <v>43718</v>
      </c>
      <c r="AE5" s="74">
        <v>43749</v>
      </c>
      <c r="AF5" s="74">
        <v>43781</v>
      </c>
      <c r="AG5" s="74">
        <v>43812</v>
      </c>
      <c r="AH5" s="74">
        <v>43831</v>
      </c>
      <c r="AI5" s="74">
        <v>43863</v>
      </c>
      <c r="AJ5" s="74">
        <v>43893</v>
      </c>
      <c r="AK5" s="74">
        <v>43925</v>
      </c>
      <c r="AL5" s="74">
        <v>43956</v>
      </c>
      <c r="AM5" s="74">
        <v>43988</v>
      </c>
      <c r="AN5" s="74">
        <v>44019</v>
      </c>
      <c r="AO5" s="74">
        <v>44051</v>
      </c>
      <c r="AP5" s="74">
        <v>44083</v>
      </c>
      <c r="AQ5" s="74">
        <v>44114</v>
      </c>
      <c r="AR5" s="74">
        <v>44146</v>
      </c>
      <c r="AS5" s="74">
        <v>44177</v>
      </c>
      <c r="AT5" s="76" t="s">
        <v>52</v>
      </c>
    </row>
    <row r="6" spans="1:46" ht="47.25" customHeight="1" thickBot="1" x14ac:dyDescent="0.25">
      <c r="A6" s="77">
        <v>1</v>
      </c>
      <c r="B6" s="211" t="s">
        <v>53</v>
      </c>
      <c r="C6" s="78" t="s">
        <v>54</v>
      </c>
      <c r="D6" s="79" t="s">
        <v>55</v>
      </c>
      <c r="E6" s="80" t="s">
        <v>56</v>
      </c>
      <c r="F6" s="81" t="s">
        <v>57</v>
      </c>
      <c r="G6" s="82" t="s">
        <v>58</v>
      </c>
      <c r="H6" s="83" t="s">
        <v>59</v>
      </c>
      <c r="I6" s="84" t="s">
        <v>60</v>
      </c>
      <c r="J6" s="85">
        <f>Datos!C8+Datos!C9</f>
        <v>40</v>
      </c>
      <c r="K6" s="86">
        <f>Datos!D8+Datos!D9</f>
        <v>35</v>
      </c>
      <c r="L6" s="87">
        <f>Datos!E8+Datos!E9</f>
        <v>44</v>
      </c>
      <c r="M6" s="86">
        <f>Datos!F8+Datos!F9</f>
        <v>43</v>
      </c>
      <c r="N6" s="88">
        <v>44</v>
      </c>
      <c r="O6" s="89">
        <f>Datos!H8+Datos!H9</f>
        <v>59</v>
      </c>
      <c r="P6" s="90">
        <f>Datos!I8+Datos!I9</f>
        <v>44</v>
      </c>
      <c r="Q6" s="90">
        <f>Datos!J8+Datos!J9</f>
        <v>46</v>
      </c>
      <c r="R6" s="90">
        <f>Datos!K8+Datos!K9</f>
        <v>46</v>
      </c>
      <c r="S6" s="90">
        <f>Datos!L8+Datos!L9</f>
        <v>41</v>
      </c>
      <c r="T6" s="90">
        <f>Datos!M8+Datos!M9</f>
        <v>33</v>
      </c>
      <c r="U6" s="90">
        <f>Datos!N8+Datos!N9</f>
        <v>25</v>
      </c>
      <c r="V6" s="90">
        <f>Datos!O8+Datos!O9</f>
        <v>27</v>
      </c>
      <c r="W6" s="32">
        <v>31</v>
      </c>
      <c r="X6" s="90">
        <f>Datos!Q8+Datos!Q9</f>
        <v>63</v>
      </c>
      <c r="Y6" s="90">
        <f>Datos!R8+Datos!R9</f>
        <v>54</v>
      </c>
      <c r="Z6" s="90">
        <f>Datos!S8+Datos!S9</f>
        <v>65</v>
      </c>
      <c r="AA6" s="90">
        <f>Datos!T8+Datos!T9</f>
        <v>52</v>
      </c>
      <c r="AB6" s="90">
        <f>Datos!U8+Datos!U9</f>
        <v>63</v>
      </c>
      <c r="AC6" s="90">
        <f>Datos!V8+Datos!V9</f>
        <v>53</v>
      </c>
      <c r="AD6" s="90">
        <f>Datos!W8+Datos!W9</f>
        <v>78</v>
      </c>
      <c r="AE6" s="90">
        <f>Datos!X8+Datos!X9</f>
        <v>72</v>
      </c>
      <c r="AF6" s="90">
        <f>Datos!Y8+Datos!Y9</f>
        <v>76</v>
      </c>
      <c r="AG6" s="90">
        <f>Datos!Z8+Datos!Z9</f>
        <v>59</v>
      </c>
      <c r="AH6" s="90">
        <f>Datos!AA8+Datos!AA9</f>
        <v>71</v>
      </c>
      <c r="AI6" s="90">
        <f>Datos!AB8+Datos!AB9</f>
        <v>57</v>
      </c>
      <c r="AJ6" s="90">
        <f>Datos!AC8+Datos!AC9</f>
        <v>75</v>
      </c>
      <c r="AK6" s="90">
        <f>Datos!AD8+Datos!AD9</f>
        <v>36</v>
      </c>
      <c r="AL6" s="90">
        <f>Datos!AE8+Datos!AE9</f>
        <v>78</v>
      </c>
      <c r="AM6" s="90">
        <f>Datos!AF8+Datos!AF9</f>
        <v>45</v>
      </c>
      <c r="AN6" s="90">
        <f>Datos!AG8+Datos!AG9</f>
        <v>44</v>
      </c>
      <c r="AO6" s="90">
        <f>Datos!AH8+Datos!AH9</f>
        <v>0</v>
      </c>
      <c r="AP6" s="90">
        <f>Datos!AI8+Datos!AI9</f>
        <v>0</v>
      </c>
      <c r="AQ6" s="90">
        <f>Datos!AJ8+Datos!AJ9</f>
        <v>0</v>
      </c>
      <c r="AR6" s="90">
        <f>Datos!AK8+Datos!AK9</f>
        <v>0</v>
      </c>
      <c r="AS6" s="90">
        <f>Datos!AL8+Datos!AL9</f>
        <v>0</v>
      </c>
      <c r="AT6" s="91"/>
    </row>
    <row r="7" spans="1:46" ht="32.25" customHeight="1" thickBot="1" x14ac:dyDescent="0.25">
      <c r="A7" s="92">
        <v>2</v>
      </c>
      <c r="B7" s="211"/>
      <c r="C7" s="93" t="s">
        <v>61</v>
      </c>
      <c r="D7" s="94" t="s">
        <v>62</v>
      </c>
      <c r="E7" s="95" t="s">
        <v>56</v>
      </c>
      <c r="F7" s="81" t="s">
        <v>57</v>
      </c>
      <c r="G7" s="96" t="s">
        <v>60</v>
      </c>
      <c r="H7" s="97" t="s">
        <v>59</v>
      </c>
      <c r="I7" s="98" t="s">
        <v>63</v>
      </c>
      <c r="J7" s="99">
        <f>Datos!C10</f>
        <v>46</v>
      </c>
      <c r="K7" s="99">
        <f>Datos!D10</f>
        <v>50</v>
      </c>
      <c r="L7" s="99">
        <f>Datos!E10</f>
        <v>49</v>
      </c>
      <c r="M7" s="99">
        <f>Datos!F10</f>
        <v>41</v>
      </c>
      <c r="N7" s="99">
        <v>53</v>
      </c>
      <c r="O7" s="99">
        <f>Datos!H10</f>
        <v>48</v>
      </c>
      <c r="P7" s="99">
        <f>Datos!I10</f>
        <v>42</v>
      </c>
      <c r="Q7" s="99">
        <f>Datos!J10</f>
        <v>45</v>
      </c>
      <c r="R7" s="99">
        <f>Datos!K10</f>
        <v>40</v>
      </c>
      <c r="S7" s="99">
        <f>Datos!L10</f>
        <v>46</v>
      </c>
      <c r="T7" s="99">
        <f>Datos!M10</f>
        <v>49</v>
      </c>
      <c r="U7" s="99">
        <f>Datos!N10</f>
        <v>32</v>
      </c>
      <c r="V7" s="99">
        <f>Datos!O10</f>
        <v>31</v>
      </c>
      <c r="W7" s="39">
        <v>28</v>
      </c>
      <c r="X7" s="99">
        <f>Datos!Q10</f>
        <v>45</v>
      </c>
      <c r="Y7" s="99">
        <f>Datos!R10</f>
        <v>36</v>
      </c>
      <c r="Z7" s="99">
        <f>Datos!S10</f>
        <v>56</v>
      </c>
      <c r="AA7" s="99">
        <f>Datos!T10</f>
        <v>56</v>
      </c>
      <c r="AB7" s="99">
        <f>Datos!U10</f>
        <v>57</v>
      </c>
      <c r="AC7" s="99">
        <f>Datos!V10</f>
        <v>43</v>
      </c>
      <c r="AD7" s="99">
        <f>Datos!W10</f>
        <v>49</v>
      </c>
      <c r="AE7" s="99">
        <f>Datos!X10</f>
        <v>65</v>
      </c>
      <c r="AF7" s="99">
        <v>55</v>
      </c>
      <c r="AG7" s="99">
        <f>Datos!Z10</f>
        <v>51</v>
      </c>
      <c r="AH7" s="99">
        <f>Datos!AA10</f>
        <v>55</v>
      </c>
      <c r="AI7" s="99">
        <f>Datos!AB10</f>
        <v>61</v>
      </c>
      <c r="AJ7" s="99">
        <f>Datos!AC10</f>
        <v>70</v>
      </c>
      <c r="AK7" s="99">
        <f>Datos!AD10</f>
        <v>50</v>
      </c>
      <c r="AL7" s="99">
        <f>Datos!AE10</f>
        <v>50</v>
      </c>
      <c r="AM7" s="99">
        <f>Datos!AF10</f>
        <v>65</v>
      </c>
      <c r="AN7" s="99">
        <f>Datos!AG10</f>
        <v>51</v>
      </c>
      <c r="AO7" s="99">
        <f>Datos!AH10</f>
        <v>0</v>
      </c>
      <c r="AP7" s="99">
        <f>Datos!AI10</f>
        <v>0</v>
      </c>
      <c r="AQ7" s="99">
        <f>Datos!AJ10</f>
        <v>0</v>
      </c>
      <c r="AR7" s="99">
        <f>Datos!AK10</f>
        <v>0</v>
      </c>
      <c r="AS7" s="99">
        <f>Datos!AL10</f>
        <v>0</v>
      </c>
      <c r="AT7" s="100"/>
    </row>
    <row r="8" spans="1:46" ht="41.25" customHeight="1" x14ac:dyDescent="0.2">
      <c r="A8" s="92">
        <v>3</v>
      </c>
      <c r="B8" s="211"/>
      <c r="C8" s="93" t="s">
        <v>64</v>
      </c>
      <c r="D8" s="94" t="s">
        <v>65</v>
      </c>
      <c r="E8" s="95" t="s">
        <v>56</v>
      </c>
      <c r="F8" s="81" t="s">
        <v>57</v>
      </c>
      <c r="G8" s="96" t="s">
        <v>66</v>
      </c>
      <c r="H8" s="97" t="s">
        <v>67</v>
      </c>
      <c r="I8" s="98" t="s">
        <v>68</v>
      </c>
      <c r="J8" s="101">
        <f>(Datos!C7+Datos!C8+Datos!C9)-Datos!C10</f>
        <v>126</v>
      </c>
      <c r="K8" s="101">
        <f>(Datos!D7+Datos!D8+Datos!D9)-Datos!D10</f>
        <v>111</v>
      </c>
      <c r="L8" s="101">
        <f>(Datos!E7+Datos!E8+Datos!E9)-Datos!E10</f>
        <v>106</v>
      </c>
      <c r="M8" s="101">
        <f>(Datos!F7+Datos!F8+Datos!F9)-Datos!F10</f>
        <v>108</v>
      </c>
      <c r="N8" s="101">
        <v>99</v>
      </c>
      <c r="O8" s="101">
        <f>(Datos!H7+Datos!H8+Datos!H9)-Datos!H10</f>
        <v>110</v>
      </c>
      <c r="P8" s="101">
        <f>(Datos!I7+Datos!I8+Datos!I9)-Datos!I10</f>
        <v>112</v>
      </c>
      <c r="Q8" s="101">
        <f>(Datos!J7+Datos!J8+Datos!J9)-Datos!J10</f>
        <v>113</v>
      </c>
      <c r="R8" s="101">
        <f>(Datos!K7+Datos!K8+Datos!K9)-Datos!K10</f>
        <v>119</v>
      </c>
      <c r="S8" s="101">
        <f>(Datos!L7+Datos!L8+Datos!L9)-Datos!L10</f>
        <v>114</v>
      </c>
      <c r="T8" s="101">
        <f>(Datos!M7+Datos!M8+Datos!M9)-Datos!M10</f>
        <v>98</v>
      </c>
      <c r="U8" s="101">
        <f>(Datos!N7+Datos!N8+Datos!N9)-Datos!N10</f>
        <v>91</v>
      </c>
      <c r="V8" s="101">
        <f>(Datos!O7+Datos!O8+Datos!O9)-Datos!O10</f>
        <v>87</v>
      </c>
      <c r="W8" s="32">
        <v>90</v>
      </c>
      <c r="X8" s="101">
        <f>(Datos!Q7+Datos!Q8+Datos!Q9)-Datos!Q10</f>
        <v>108</v>
      </c>
      <c r="Y8" s="101">
        <f>(Datos!R7+Datos!R8+Datos!R9)-Datos!R10</f>
        <v>126</v>
      </c>
      <c r="Z8" s="101">
        <f>(Datos!S7+Datos!S8+Datos!S9)-Datos!S10</f>
        <v>135</v>
      </c>
      <c r="AA8" s="101">
        <f>(Datos!T7+Datos!T8+Datos!T9)-Datos!T10</f>
        <v>131</v>
      </c>
      <c r="AB8" s="101">
        <f>(Datos!U7+Datos!U8+Datos!U9)-Datos!U10</f>
        <v>137</v>
      </c>
      <c r="AC8" s="101">
        <f>(Datos!V7+Datos!V8+Datos!V9)-Datos!V10</f>
        <v>146</v>
      </c>
      <c r="AD8" s="101">
        <f>(Datos!W7+Datos!W8+Datos!W9)-Datos!W10</f>
        <v>175</v>
      </c>
      <c r="AE8" s="101">
        <f>(Datos!X7+Datos!X8+Datos!X9)-Datos!X10</f>
        <v>182</v>
      </c>
      <c r="AF8" s="101">
        <v>203</v>
      </c>
      <c r="AG8" s="101">
        <f>(Datos!Z7+Datos!Z8+Datos!Z9)-Datos!Z10</f>
        <v>211</v>
      </c>
      <c r="AH8" s="101">
        <f>(Datos!AA7+Datos!AA8+Datos!AA9)-Datos!AA10</f>
        <v>227</v>
      </c>
      <c r="AI8" s="101">
        <f>(Datos!AB7+Datos!AB8+Datos!AB9)-Datos!AB10</f>
        <v>223</v>
      </c>
      <c r="AJ8" s="101">
        <f>(Datos!AC7+Datos!AC8+Datos!AC9)-Datos!AC10</f>
        <v>228</v>
      </c>
      <c r="AK8" s="101">
        <f>(Datos!AD7+Datos!AD8+Datos!AD9)-Datos!AD10</f>
        <v>214</v>
      </c>
      <c r="AL8" s="101">
        <f>(Datos!AE7+Datos!AE8+Datos!AE9)-Datos!AE10</f>
        <v>242</v>
      </c>
      <c r="AM8" s="101">
        <f>(Datos!AF7+Datos!AF8+Datos!AF9)-Datos!AF10</f>
        <v>222</v>
      </c>
      <c r="AN8" s="101">
        <f>(Datos!AG7+Datos!AG8+Datos!AG9)-Datos!AG10</f>
        <v>215</v>
      </c>
      <c r="AO8" s="101">
        <f>(Datos!AH7+Datos!AH8+Datos!AH9)-Datos!AH10</f>
        <v>0</v>
      </c>
      <c r="AP8" s="101">
        <f>(Datos!AI7+Datos!AI8+Datos!AI9)-Datos!AI10</f>
        <v>0</v>
      </c>
      <c r="AQ8" s="101">
        <f>(Datos!AJ7+Datos!AJ8+Datos!AJ9)-Datos!AJ10</f>
        <v>0</v>
      </c>
      <c r="AR8" s="101">
        <f>(Datos!AK7+Datos!AK8+Datos!AK9)-Datos!AK10</f>
        <v>0</v>
      </c>
      <c r="AS8" s="101">
        <f>(Datos!AL7+Datos!AL8+Datos!AL9)-Datos!AL10</f>
        <v>0</v>
      </c>
      <c r="AT8" s="91"/>
    </row>
    <row r="9" spans="1:46" ht="55.5" customHeight="1" x14ac:dyDescent="0.2">
      <c r="A9" s="92">
        <v>4</v>
      </c>
      <c r="B9" s="211"/>
      <c r="C9" s="93" t="s">
        <v>69</v>
      </c>
      <c r="D9" s="94" t="s">
        <v>70</v>
      </c>
      <c r="E9" s="95" t="s">
        <v>56</v>
      </c>
      <c r="F9" s="81" t="s">
        <v>57</v>
      </c>
      <c r="G9" s="96" t="s">
        <v>71</v>
      </c>
      <c r="H9" s="97" t="s">
        <v>72</v>
      </c>
      <c r="I9" s="102" t="s">
        <v>73</v>
      </c>
      <c r="J9" s="103">
        <f>(Datos!C10/(Datos!C8+Datos!C9))</f>
        <v>1.1499999999999999</v>
      </c>
      <c r="K9" s="103">
        <f>(Datos!D10/(Datos!D8+Datos!D9))</f>
        <v>1.4285714285714286</v>
      </c>
      <c r="L9" s="103">
        <f>(Datos!E10/(Datos!E8+Datos!E9))</f>
        <v>1.1136363636363635</v>
      </c>
      <c r="M9" s="103">
        <f>(Datos!F10/(Datos!F8+Datos!F9))</f>
        <v>0.95348837209302328</v>
      </c>
      <c r="N9" s="103">
        <f>(Datos!G10/(Datos!G8+Datos!G9))</f>
        <v>1.2045454545454546</v>
      </c>
      <c r="O9" s="103">
        <f>(Datos!H10/(Datos!H8+Datos!H9))</f>
        <v>0.81355932203389836</v>
      </c>
      <c r="P9" s="103">
        <f>(Datos!I10/(Datos!I8+Datos!I9))</f>
        <v>0.95454545454545459</v>
      </c>
      <c r="Q9" s="103">
        <f>(Datos!J10/(Datos!J8+Datos!J9))</f>
        <v>0.97826086956521741</v>
      </c>
      <c r="R9" s="103">
        <f>(Datos!K10/(Datos!K8+Datos!K9))</f>
        <v>0.86956521739130432</v>
      </c>
      <c r="S9" s="103">
        <f>(Datos!L10/(Datos!L8+Datos!L9))</f>
        <v>1.1219512195121952</v>
      </c>
      <c r="T9" s="103">
        <f>(Datos!M10/(Datos!M8+Datos!M9))</f>
        <v>1.4848484848484849</v>
      </c>
      <c r="U9" s="103">
        <f>(Datos!N10/(Datos!N8+Datos!N9))</f>
        <v>1.28</v>
      </c>
      <c r="V9" s="103">
        <f>(Datos!O10/(Datos!O8+Datos!O9))</f>
        <v>1.1481481481481481</v>
      </c>
      <c r="W9" s="32" t="s">
        <v>74</v>
      </c>
      <c r="X9" s="103">
        <f>(Datos!Q10/(Datos!Q8+Datos!Q9))</f>
        <v>0.7142857142857143</v>
      </c>
      <c r="Y9" s="103">
        <f>(Datos!R10/(Datos!R8+Datos!R9))</f>
        <v>0.66666666666666663</v>
      </c>
      <c r="Z9" s="103">
        <f>(Datos!S10/(Datos!S8+Datos!S9))</f>
        <v>0.86153846153846159</v>
      </c>
      <c r="AA9" s="103">
        <f>(Datos!T10/(Datos!T8+Datos!T9))</f>
        <v>1.0769230769230769</v>
      </c>
      <c r="AB9" s="103">
        <f>(Datos!U10/(Datos!U8+Datos!U9))</f>
        <v>0.90476190476190477</v>
      </c>
      <c r="AC9" s="103">
        <f>(Datos!V10/(Datos!V8+Datos!V9))</f>
        <v>0.81132075471698117</v>
      </c>
      <c r="AD9" s="103">
        <f>(Datos!W10/(Datos!W8+Datos!W9))</f>
        <v>0.62820512820512819</v>
      </c>
      <c r="AE9" s="103">
        <f>(Datos!X10/(Datos!X8+Datos!X9))</f>
        <v>0.90277777777777779</v>
      </c>
      <c r="AF9" s="103">
        <f>(Datos!Y10/(Datos!Y8+Datos!Y9))</f>
        <v>0.72368421052631582</v>
      </c>
      <c r="AG9" s="103">
        <f>(Datos!Z10/(Datos!Z8+Datos!Z9))</f>
        <v>0.86440677966101698</v>
      </c>
      <c r="AH9" s="103">
        <f>(Datos!AA10/(Datos!AA8+Datos!AA9))</f>
        <v>0.77464788732394363</v>
      </c>
      <c r="AI9" s="103">
        <f>(Datos!AB10/(Datos!AB8+Datos!AB9))</f>
        <v>1.0701754385964912</v>
      </c>
      <c r="AJ9" s="103">
        <f>(Datos!AC10/(Datos!AC8+Datos!AC9))</f>
        <v>0.93333333333333335</v>
      </c>
      <c r="AK9" s="103">
        <f>(Datos!AD10/(Datos!AD8+Datos!AD9))</f>
        <v>1.3888888888888888</v>
      </c>
      <c r="AL9" s="103">
        <f>(Datos!AE10/(Datos!AE8+Datos!AE9))</f>
        <v>0.64102564102564108</v>
      </c>
      <c r="AM9" s="103">
        <f>(Datos!AF10/(Datos!AF8+Datos!AF9))</f>
        <v>1.4444444444444444</v>
      </c>
      <c r="AN9" s="103">
        <f>(Datos!AG10/(Datos!AG8+Datos!AG9))</f>
        <v>1.1590909090909092</v>
      </c>
      <c r="AO9" s="103" t="e">
        <f>(Datos!AH10/(Datos!AH8+Datos!AH9))</f>
        <v>#DIV/0!</v>
      </c>
      <c r="AP9" s="103" t="e">
        <f>(Datos!AI10/(Datos!AI8+Datos!AI9))</f>
        <v>#DIV/0!</v>
      </c>
      <c r="AQ9" s="103" t="e">
        <f>(Datos!AJ10/(Datos!AJ8+Datos!AJ9))</f>
        <v>#DIV/0!</v>
      </c>
      <c r="AR9" s="103" t="e">
        <f>(Datos!AK10/(Datos!AK8+Datos!AK9))</f>
        <v>#DIV/0!</v>
      </c>
      <c r="AS9" s="103" t="e">
        <f>(Datos!AL10/(Datos!AL8+Datos!AL9))</f>
        <v>#DIV/0!</v>
      </c>
      <c r="AT9" s="104"/>
    </row>
    <row r="10" spans="1:46" ht="49.5" customHeight="1" x14ac:dyDescent="0.2">
      <c r="A10" s="105">
        <v>5</v>
      </c>
      <c r="B10" s="211"/>
      <c r="C10" s="106" t="s">
        <v>75</v>
      </c>
      <c r="D10" s="107" t="s">
        <v>76</v>
      </c>
      <c r="E10" s="108" t="s">
        <v>56</v>
      </c>
      <c r="F10" s="109" t="s">
        <v>57</v>
      </c>
      <c r="G10" s="96" t="s">
        <v>77</v>
      </c>
      <c r="H10" s="97" t="s">
        <v>78</v>
      </c>
      <c r="I10" s="102" t="s">
        <v>79</v>
      </c>
      <c r="J10" s="110">
        <f>Datos!C12/Datos!C11</f>
        <v>0.5</v>
      </c>
      <c r="K10" s="110">
        <f>Datos!D12/Datos!D11</f>
        <v>0.5714285714285714</v>
      </c>
      <c r="L10" s="110">
        <f>Datos!E12/Datos!E11</f>
        <v>0.83333333333333337</v>
      </c>
      <c r="M10" s="110">
        <f>Datos!F12/Datos!F11</f>
        <v>0.54545454545454541</v>
      </c>
      <c r="N10" s="110">
        <f>Datos!G12/Datos!G11</f>
        <v>0.53846153846153844</v>
      </c>
      <c r="O10" s="110">
        <f>Datos!H12/Datos!H11</f>
        <v>0.7857142857142857</v>
      </c>
      <c r="P10" s="110">
        <f>Datos!I12/Datos!I11</f>
        <v>0.6</v>
      </c>
      <c r="Q10" s="110">
        <f>Datos!J12/Datos!J11</f>
        <v>0.46666666666666667</v>
      </c>
      <c r="R10" s="110">
        <f>Datos!K12/Datos!K11</f>
        <v>0.5625</v>
      </c>
      <c r="S10" s="110">
        <f>Datos!L12/Datos!L11</f>
        <v>0.36363636363636365</v>
      </c>
      <c r="T10" s="110">
        <f>Datos!M12/Datos!M11</f>
        <v>0.46153846153846156</v>
      </c>
      <c r="U10" s="110">
        <f>Datos!N12/Datos!N11</f>
        <v>0.66666666666666663</v>
      </c>
      <c r="V10" s="110">
        <f>Datos!O12/Datos!O11</f>
        <v>0.6</v>
      </c>
      <c r="W10" s="111">
        <v>60</v>
      </c>
      <c r="X10" s="110">
        <f>Datos!Q12/Datos!Q11</f>
        <v>0.42857142857142855</v>
      </c>
      <c r="Y10" s="110">
        <f>Datos!R12/Datos!R11</f>
        <v>0.77777777777777779</v>
      </c>
      <c r="Z10" s="110">
        <f>Datos!S12/Datos!S11</f>
        <v>0.6</v>
      </c>
      <c r="AA10" s="110">
        <f>Datos!T12/Datos!T11</f>
        <v>0.88888888888888884</v>
      </c>
      <c r="AB10" s="110">
        <f>Datos!U12/Datos!U11</f>
        <v>0.5</v>
      </c>
      <c r="AC10" s="110">
        <f>Datos!V12/Datos!V11</f>
        <v>0.54545454545454541</v>
      </c>
      <c r="AD10" s="110">
        <f>Datos!W12/Datos!W11</f>
        <v>0.375</v>
      </c>
      <c r="AE10" s="110">
        <f>Datos!X12/Datos!X11</f>
        <v>0.66666666666666663</v>
      </c>
      <c r="AF10" s="110">
        <f>Datos!Y12/Datos!Y11</f>
        <v>0.81818181818181823</v>
      </c>
      <c r="AG10" s="110">
        <f>Datos!Z12/Datos!Z11</f>
        <v>0.66666666666666663</v>
      </c>
      <c r="AH10" s="110">
        <f>Datos!AA12/Datos!AA11</f>
        <v>0.6428571428571429</v>
      </c>
      <c r="AI10" s="110">
        <f>Datos!AB12/Datos!AB11</f>
        <v>0.72222222222222221</v>
      </c>
      <c r="AJ10" s="110">
        <f>Datos!AC12/Datos!AC11</f>
        <v>0.21428571428571427</v>
      </c>
      <c r="AK10" s="110">
        <f>Datos!AD12/Datos!AD11</f>
        <v>0.66666666666666663</v>
      </c>
      <c r="AL10" s="110">
        <f>Datos!AE12/Datos!AE11</f>
        <v>0.8</v>
      </c>
      <c r="AM10" s="110">
        <f>Datos!AF12/Datos!AF11</f>
        <v>0.66666666666666663</v>
      </c>
      <c r="AN10" s="110">
        <f>Datos!AG12/Datos!AG11</f>
        <v>0.36363636363636365</v>
      </c>
      <c r="AO10" s="110" t="e">
        <f>Datos!AH12/Datos!AH11</f>
        <v>#DIV/0!</v>
      </c>
      <c r="AP10" s="110" t="e">
        <f>Datos!AI12/Datos!AI11</f>
        <v>#DIV/0!</v>
      </c>
      <c r="AQ10" s="110" t="e">
        <f>Datos!AJ12/Datos!AJ11</f>
        <v>#DIV/0!</v>
      </c>
      <c r="AR10" s="110" t="e">
        <f>Datos!AK12/Datos!AK11</f>
        <v>#DIV/0!</v>
      </c>
      <c r="AS10" s="110" t="e">
        <f>Datos!AL12/Datos!AL11</f>
        <v>#DIV/0!</v>
      </c>
      <c r="AT10" s="104"/>
    </row>
    <row r="11" spans="1:46" ht="51" customHeight="1" x14ac:dyDescent="0.2">
      <c r="A11" s="77">
        <v>6</v>
      </c>
      <c r="B11" s="205" t="s">
        <v>80</v>
      </c>
      <c r="C11" s="112" t="s">
        <v>81</v>
      </c>
      <c r="D11" s="112" t="s">
        <v>82</v>
      </c>
      <c r="E11" s="113" t="s">
        <v>56</v>
      </c>
      <c r="F11" s="114" t="s">
        <v>57</v>
      </c>
      <c r="G11" s="115" t="s">
        <v>83</v>
      </c>
      <c r="H11" s="116" t="s">
        <v>84</v>
      </c>
      <c r="I11" s="117" t="s">
        <v>85</v>
      </c>
      <c r="J11" s="118">
        <f>Datos!C29-Datos!C15</f>
        <v>323</v>
      </c>
      <c r="K11" s="118">
        <f>Datos!D29-Datos!D15</f>
        <v>301</v>
      </c>
      <c r="L11" s="118">
        <f>Datos!E29-Datos!E15</f>
        <v>327</v>
      </c>
      <c r="M11" s="118">
        <f>Datos!F29-Datos!F15</f>
        <v>274</v>
      </c>
      <c r="N11" s="118">
        <f>Datos!G29-Datos!G15</f>
        <v>318</v>
      </c>
      <c r="O11" s="118">
        <f>Datos!H29-Datos!H15</f>
        <v>330</v>
      </c>
      <c r="P11" s="118">
        <f>Datos!I29-Datos!I15</f>
        <v>300</v>
      </c>
      <c r="Q11" s="118">
        <f>Datos!J29-Datos!J15</f>
        <v>192</v>
      </c>
      <c r="R11" s="118">
        <f>Datos!K29-Datos!K15</f>
        <v>220</v>
      </c>
      <c r="S11" s="118">
        <v>260</v>
      </c>
      <c r="T11" s="118">
        <f>Datos!M29-Datos!M15</f>
        <v>251</v>
      </c>
      <c r="U11" s="118">
        <f>Datos!N29-Datos!N15</f>
        <v>294</v>
      </c>
      <c r="V11" s="118">
        <v>329</v>
      </c>
      <c r="W11" s="32">
        <v>343</v>
      </c>
      <c r="X11" s="118">
        <f>Datos!Q29-Datos!Q15</f>
        <v>338</v>
      </c>
      <c r="Y11" s="118">
        <f>Datos!R29-Datos!R15</f>
        <v>350</v>
      </c>
      <c r="Z11" s="118">
        <f>Datos!S29-Datos!S15</f>
        <v>371</v>
      </c>
      <c r="AA11" s="118">
        <f>Datos!T29-Datos!T15</f>
        <v>262</v>
      </c>
      <c r="AB11" s="118">
        <f>Datos!U29-Datos!U15</f>
        <v>290</v>
      </c>
      <c r="AC11" s="118">
        <f>Datos!V29-Datos!V15</f>
        <v>365</v>
      </c>
      <c r="AD11" s="118">
        <f>Datos!W29-Datos!W15</f>
        <v>349</v>
      </c>
      <c r="AE11" s="118">
        <f>Datos!X29-Datos!X15</f>
        <v>295</v>
      </c>
      <c r="AF11" s="118">
        <f>Datos!Y29-Datos!Y15</f>
        <v>326</v>
      </c>
      <c r="AG11" s="118">
        <f>Datos!Z29-Datos!Z15</f>
        <v>333</v>
      </c>
      <c r="AH11" s="118">
        <f>Datos!AA29-Datos!AA15</f>
        <v>340</v>
      </c>
      <c r="AI11" s="118">
        <f>Datos!AB29-Datos!AB15</f>
        <v>339</v>
      </c>
      <c r="AJ11" s="118">
        <f>Datos!AC29-Datos!AC15</f>
        <v>364</v>
      </c>
      <c r="AK11" s="118">
        <f>Datos!AD29-Datos!AD15</f>
        <v>373</v>
      </c>
      <c r="AL11" s="118">
        <f>Datos!AE29-Datos!AE15</f>
        <v>436</v>
      </c>
      <c r="AM11" s="118">
        <f>Datos!AF29-Datos!AF15</f>
        <v>464</v>
      </c>
      <c r="AN11" s="118">
        <f>Datos!AG29-Datos!AG15</f>
        <v>504</v>
      </c>
      <c r="AO11" s="118">
        <f>Datos!AH29-Datos!AH15</f>
        <v>0</v>
      </c>
      <c r="AP11" s="118">
        <f>Datos!AI29-Datos!AI15</f>
        <v>0</v>
      </c>
      <c r="AQ11" s="118">
        <f>Datos!AJ29-Datos!AJ15</f>
        <v>0</v>
      </c>
      <c r="AR11" s="118">
        <f>Datos!AK29-Datos!AK15</f>
        <v>0</v>
      </c>
      <c r="AS11" s="118">
        <f>Datos!AL29-Datos!AL15</f>
        <v>0</v>
      </c>
      <c r="AT11" s="104"/>
    </row>
    <row r="12" spans="1:46" ht="49.15" customHeight="1" x14ac:dyDescent="0.2">
      <c r="A12" s="92">
        <v>7</v>
      </c>
      <c r="B12" s="205"/>
      <c r="C12" s="119" t="s">
        <v>86</v>
      </c>
      <c r="D12" s="119" t="s">
        <v>87</v>
      </c>
      <c r="E12" s="120" t="s">
        <v>56</v>
      </c>
      <c r="F12" s="81" t="s">
        <v>57</v>
      </c>
      <c r="G12" s="96" t="s">
        <v>88</v>
      </c>
      <c r="H12" s="97">
        <v>365</v>
      </c>
      <c r="I12" s="102" t="s">
        <v>89</v>
      </c>
      <c r="J12" s="121">
        <f>Datos!C29-Datos!C28</f>
        <v>331</v>
      </c>
      <c r="K12" s="121">
        <f>Datos!D29-Datos!D28</f>
        <v>307</v>
      </c>
      <c r="L12" s="121">
        <f>Datos!E29-Datos!E28</f>
        <v>333</v>
      </c>
      <c r="M12" s="121">
        <f>Datos!F29-Datos!F28</f>
        <v>321</v>
      </c>
      <c r="N12" s="121">
        <f>Datos!G29-Datos!G28</f>
        <v>365</v>
      </c>
      <c r="O12" s="121">
        <f>Datos!H29-Datos!H28</f>
        <v>377</v>
      </c>
      <c r="P12" s="121">
        <f>Datos!I29-Datos!I28</f>
        <v>303</v>
      </c>
      <c r="Q12" s="121">
        <f>Datos!J29-Datos!J28</f>
        <v>228</v>
      </c>
      <c r="R12" s="121">
        <f>Datos!K29-Datos!K28</f>
        <v>240</v>
      </c>
      <c r="S12" s="121">
        <v>271</v>
      </c>
      <c r="T12" s="121">
        <f>Datos!M29-Datos!M28</f>
        <v>272</v>
      </c>
      <c r="U12" s="121">
        <f>Datos!N29-Datos!N28</f>
        <v>315</v>
      </c>
      <c r="V12" s="121">
        <f>Datos!O29-Datos!O28</f>
        <v>373</v>
      </c>
      <c r="W12" s="32">
        <v>540</v>
      </c>
      <c r="X12" s="121">
        <f>Datos!Q29-Datos!Q28</f>
        <v>358</v>
      </c>
      <c r="Y12" s="121">
        <f>Datos!R29-Datos!R28</f>
        <v>372</v>
      </c>
      <c r="Z12" s="121">
        <f>Datos!S29-Datos!S28</f>
        <v>373</v>
      </c>
      <c r="AA12" s="121">
        <f>Datos!T29-Datos!T28</f>
        <v>365</v>
      </c>
      <c r="AB12" s="121">
        <f>Datos!U29-Datos!U28</f>
        <v>393</v>
      </c>
      <c r="AC12" s="121">
        <f>Datos!V29-Datos!V28</f>
        <v>432</v>
      </c>
      <c r="AD12" s="121">
        <f>Datos!W29-Datos!W28</f>
        <v>419</v>
      </c>
      <c r="AE12" s="121">
        <f>Datos!X29-Datos!X28</f>
        <v>490</v>
      </c>
      <c r="AF12" s="121">
        <f>Datos!Y29-Datos!Y28</f>
        <v>512</v>
      </c>
      <c r="AG12" s="121">
        <f>Datos!Z29-Datos!Z28</f>
        <v>547</v>
      </c>
      <c r="AH12" s="121">
        <f>Datos!AA29-Datos!AA28</f>
        <v>585</v>
      </c>
      <c r="AI12" s="121">
        <f>Datos!AB29-Datos!AB28</f>
        <v>596</v>
      </c>
      <c r="AJ12" s="121">
        <f>Datos!AC29-Datos!AC28</f>
        <v>622</v>
      </c>
      <c r="AK12" s="121">
        <f>Datos!AD29-Datos!AD28</f>
        <v>678</v>
      </c>
      <c r="AL12" s="121">
        <f>Datos!AE29-Datos!AE28</f>
        <v>694</v>
      </c>
      <c r="AM12" s="121">
        <f>Datos!AF29-Datos!AF28</f>
        <v>722</v>
      </c>
      <c r="AN12" s="121">
        <f>Datos!AG29-Datos!AG28</f>
        <v>397</v>
      </c>
      <c r="AO12" s="121">
        <f>Datos!AH29-Datos!AH28</f>
        <v>0</v>
      </c>
      <c r="AP12" s="121">
        <f>Datos!AI29-Datos!AI28</f>
        <v>0</v>
      </c>
      <c r="AQ12" s="121">
        <f>Datos!AJ29-Datos!AJ28</f>
        <v>0</v>
      </c>
      <c r="AR12" s="121">
        <f>Datos!AK29-Datos!AK28</f>
        <v>0</v>
      </c>
      <c r="AS12" s="121">
        <f>Datos!AL29-Datos!AL28</f>
        <v>0</v>
      </c>
      <c r="AT12" s="100"/>
    </row>
    <row r="13" spans="1:46" ht="55.15" customHeight="1" x14ac:dyDescent="0.2">
      <c r="A13" s="77">
        <v>8</v>
      </c>
      <c r="B13" s="206" t="s">
        <v>90</v>
      </c>
      <c r="C13" s="112" t="s">
        <v>91</v>
      </c>
      <c r="D13" s="112" t="s">
        <v>92</v>
      </c>
      <c r="E13" s="80" t="s">
        <v>56</v>
      </c>
      <c r="F13" s="114" t="s">
        <v>57</v>
      </c>
      <c r="G13" s="96" t="s">
        <v>93</v>
      </c>
      <c r="H13" s="97" t="s">
        <v>94</v>
      </c>
      <c r="I13" s="102" t="s">
        <v>95</v>
      </c>
      <c r="J13" s="122">
        <f>(Datos!C8+Datos!C9)/Datos!C13</f>
        <v>6.666666666666667</v>
      </c>
      <c r="K13" s="122">
        <f>(Datos!D8+Datos!D9)/Datos!D13</f>
        <v>5.833333333333333</v>
      </c>
      <c r="L13" s="122">
        <f>(Datos!E8+Datos!E9)/Datos!E13</f>
        <v>7.333333333333333</v>
      </c>
      <c r="M13" s="122">
        <f>(Datos!F8+Datos!F9)/Datos!F13</f>
        <v>7.166666666666667</v>
      </c>
      <c r="N13" s="122">
        <f>(Datos!G8+Datos!G9)/Datos!G13</f>
        <v>7.333333333333333</v>
      </c>
      <c r="O13" s="122">
        <f>(Datos!H8+Datos!H9)/Datos!H13</f>
        <v>9.8333333333333339</v>
      </c>
      <c r="P13" s="122">
        <f>(Datos!I8+Datos!I9)/Datos!I13</f>
        <v>7.333333333333333</v>
      </c>
      <c r="Q13" s="122">
        <f>(Datos!J8+Datos!J9)/Datos!J13</f>
        <v>7.666666666666667</v>
      </c>
      <c r="R13" s="122">
        <f>(Datos!K8+Datos!K9)/Datos!K13</f>
        <v>7.666666666666667</v>
      </c>
      <c r="S13" s="122">
        <f>(Datos!L8+Datos!L9)/Datos!L13</f>
        <v>6.833333333333333</v>
      </c>
      <c r="T13" s="122">
        <f>(Datos!M8+Datos!M9)/Datos!M13</f>
        <v>5.5</v>
      </c>
      <c r="U13" s="122">
        <f>(Datos!N8+Datos!N9)/Datos!N13</f>
        <v>4.166666666666667</v>
      </c>
      <c r="V13" s="122">
        <f>(Datos!O8+Datos!O9)/Datos!O13</f>
        <v>4.5</v>
      </c>
      <c r="W13" s="32">
        <v>5.2</v>
      </c>
      <c r="X13" s="122">
        <f>(Datos!Q8+Datos!Q9)/Datos!Q13</f>
        <v>10.5</v>
      </c>
      <c r="Y13" s="122">
        <f>(Datos!R8+Datos!R9)/Datos!R13</f>
        <v>9</v>
      </c>
      <c r="Z13" s="122">
        <f>(Datos!S8+Datos!S9)/Datos!S13</f>
        <v>10.833333333333334</v>
      </c>
      <c r="AA13" s="122">
        <f>(Datos!T8+Datos!T9)/Datos!T13</f>
        <v>8.6666666666666661</v>
      </c>
      <c r="AB13" s="122">
        <f>(Datos!U8+Datos!U9)/Datos!U13</f>
        <v>10.5</v>
      </c>
      <c r="AC13" s="122">
        <f>(Datos!V8+Datos!V9)/Datos!V13</f>
        <v>8.8333333333333339</v>
      </c>
      <c r="AD13" s="122">
        <f>(Datos!W8+Datos!W9)/Datos!W13</f>
        <v>13</v>
      </c>
      <c r="AE13" s="122">
        <f>(Datos!X8+Datos!X9)/Datos!X13</f>
        <v>12</v>
      </c>
      <c r="AF13" s="122">
        <f>(Datos!Y8+Datos!Y9)/Datos!Y13</f>
        <v>12.666666666666666</v>
      </c>
      <c r="AG13" s="122">
        <f>(Datos!Z8+Datos!Z9)/Datos!Z13</f>
        <v>9.8333333333333339</v>
      </c>
      <c r="AH13" s="122">
        <f>(Datos!AA8+Datos!AA9)/Datos!AA13</f>
        <v>11.833333333333334</v>
      </c>
      <c r="AI13" s="122">
        <f>(Datos!AB8+Datos!AB9)/Datos!AB13</f>
        <v>9.5</v>
      </c>
      <c r="AJ13" s="122">
        <f>(Datos!AC8+Datos!AC9)/Datos!AC13</f>
        <v>12.5</v>
      </c>
      <c r="AK13" s="122">
        <f>(Datos!AD8+Datos!AD9)/Datos!AD13</f>
        <v>6</v>
      </c>
      <c r="AL13" s="122">
        <f>(Datos!AE8+Datos!AE9)/Datos!AE13</f>
        <v>13</v>
      </c>
      <c r="AM13" s="122">
        <f>(Datos!AF8+Datos!AF9)/Datos!AF13</f>
        <v>7.5</v>
      </c>
      <c r="AN13" s="122">
        <f>(Datos!AG8+Datos!AG9)/Datos!AG13</f>
        <v>7.333333333333333</v>
      </c>
      <c r="AO13" s="122" t="e">
        <f>(Datos!AH8+Datos!AH9)/Datos!AH13</f>
        <v>#DIV/0!</v>
      </c>
      <c r="AP13" s="122" t="e">
        <f>(Datos!AI8+Datos!AI9)/Datos!AI13</f>
        <v>#DIV/0!</v>
      </c>
      <c r="AQ13" s="122" t="e">
        <f>(Datos!AJ8+Datos!AJ9)/Datos!AJ13</f>
        <v>#DIV/0!</v>
      </c>
      <c r="AR13" s="122" t="e">
        <f>(Datos!AK8+Datos!AK9)/Datos!AK13</f>
        <v>#DIV/0!</v>
      </c>
      <c r="AS13" s="122" t="e">
        <f>(Datos!AL8+Datos!AL9)/Datos!AL13</f>
        <v>#DIV/0!</v>
      </c>
      <c r="AT13" s="104"/>
    </row>
    <row r="14" spans="1:46" ht="40.5" customHeight="1" x14ac:dyDescent="0.2">
      <c r="A14" s="207">
        <v>9</v>
      </c>
      <c r="B14" s="206"/>
      <c r="C14" s="202" t="s">
        <v>96</v>
      </c>
      <c r="D14" s="112" t="s">
        <v>97</v>
      </c>
      <c r="E14" s="212" t="s">
        <v>56</v>
      </c>
      <c r="F14" s="213" t="s">
        <v>57</v>
      </c>
      <c r="G14" s="96" t="s">
        <v>98</v>
      </c>
      <c r="H14" s="97" t="s">
        <v>99</v>
      </c>
      <c r="I14" s="102" t="s">
        <v>100</v>
      </c>
      <c r="J14" s="118">
        <f t="shared" ref="J14:AS14" si="0">SUM(J15:J20)</f>
        <v>99</v>
      </c>
      <c r="K14" s="118">
        <f t="shared" si="0"/>
        <v>81</v>
      </c>
      <c r="L14" s="118">
        <f t="shared" si="0"/>
        <v>75</v>
      </c>
      <c r="M14" s="118">
        <f t="shared" si="0"/>
        <v>76</v>
      </c>
      <c r="N14" s="118">
        <f t="shared" si="0"/>
        <v>74</v>
      </c>
      <c r="O14" s="118">
        <f t="shared" si="0"/>
        <v>84</v>
      </c>
      <c r="P14" s="118">
        <f t="shared" si="0"/>
        <v>91</v>
      </c>
      <c r="Q14" s="118">
        <f t="shared" si="0"/>
        <v>82</v>
      </c>
      <c r="R14" s="118">
        <f t="shared" si="0"/>
        <v>92</v>
      </c>
      <c r="S14" s="118">
        <f t="shared" si="0"/>
        <v>96</v>
      </c>
      <c r="T14" s="118">
        <f t="shared" si="0"/>
        <v>91</v>
      </c>
      <c r="U14" s="118">
        <f t="shared" si="0"/>
        <v>83</v>
      </c>
      <c r="V14" s="118">
        <f t="shared" si="0"/>
        <v>73</v>
      </c>
      <c r="W14" s="118">
        <f t="shared" si="0"/>
        <v>73</v>
      </c>
      <c r="X14" s="118">
        <f t="shared" si="0"/>
        <v>63</v>
      </c>
      <c r="Y14" s="118">
        <f t="shared" si="0"/>
        <v>87</v>
      </c>
      <c r="Z14" s="118">
        <f t="shared" si="0"/>
        <v>99</v>
      </c>
      <c r="AA14" s="118">
        <f t="shared" si="0"/>
        <v>97</v>
      </c>
      <c r="AB14" s="118">
        <f t="shared" si="0"/>
        <v>100</v>
      </c>
      <c r="AC14" s="118">
        <f t="shared" si="0"/>
        <v>88</v>
      </c>
      <c r="AD14" s="118">
        <f t="shared" si="0"/>
        <v>125</v>
      </c>
      <c r="AE14" s="118">
        <f t="shared" si="0"/>
        <v>129</v>
      </c>
      <c r="AF14" s="118">
        <f t="shared" si="0"/>
        <v>130</v>
      </c>
      <c r="AG14" s="118">
        <f t="shared" si="0"/>
        <v>160</v>
      </c>
      <c r="AH14" s="118">
        <f t="shared" si="0"/>
        <v>163</v>
      </c>
      <c r="AI14" s="118">
        <f t="shared" si="0"/>
        <v>181</v>
      </c>
      <c r="AJ14" s="118">
        <f t="shared" si="0"/>
        <v>175</v>
      </c>
      <c r="AK14" s="118">
        <f t="shared" si="0"/>
        <v>174</v>
      </c>
      <c r="AL14" s="118">
        <f t="shared" si="0"/>
        <v>165</v>
      </c>
      <c r="AM14" s="118">
        <f t="shared" si="0"/>
        <v>193</v>
      </c>
      <c r="AN14" s="118">
        <f t="shared" si="0"/>
        <v>173</v>
      </c>
      <c r="AO14" s="118">
        <f t="shared" si="0"/>
        <v>0</v>
      </c>
      <c r="AP14" s="118">
        <f t="shared" si="0"/>
        <v>0</v>
      </c>
      <c r="AQ14" s="118">
        <f t="shared" si="0"/>
        <v>0</v>
      </c>
      <c r="AR14" s="118">
        <f t="shared" si="0"/>
        <v>0</v>
      </c>
      <c r="AS14" s="118">
        <f t="shared" si="0"/>
        <v>0</v>
      </c>
      <c r="AT14" s="104"/>
    </row>
    <row r="15" spans="1:46" ht="40.5" customHeight="1" x14ac:dyDescent="0.2">
      <c r="A15" s="207"/>
      <c r="B15" s="206"/>
      <c r="C15" s="202"/>
      <c r="D15" s="124" t="s">
        <v>101</v>
      </c>
      <c r="E15" s="212"/>
      <c r="F15" s="213"/>
      <c r="G15" s="96" t="s">
        <v>102</v>
      </c>
      <c r="H15" s="97" t="s">
        <v>103</v>
      </c>
      <c r="I15" s="102" t="s">
        <v>95</v>
      </c>
      <c r="J15" s="118">
        <f>Datos!C16</f>
        <v>21</v>
      </c>
      <c r="K15" s="118">
        <f>Datos!D16</f>
        <v>20</v>
      </c>
      <c r="L15" s="118">
        <f>Datos!E16</f>
        <v>19</v>
      </c>
      <c r="M15" s="118">
        <f>Datos!F16</f>
        <v>16</v>
      </c>
      <c r="N15" s="118">
        <f>Datos!G16</f>
        <v>18</v>
      </c>
      <c r="O15" s="118">
        <v>18</v>
      </c>
      <c r="P15" s="118">
        <f>Datos!I16</f>
        <v>18</v>
      </c>
      <c r="Q15" s="118">
        <f>Datos!J16</f>
        <v>17</v>
      </c>
      <c r="R15" s="118">
        <v>17</v>
      </c>
      <c r="S15" s="118">
        <v>18</v>
      </c>
      <c r="T15" s="118">
        <v>13</v>
      </c>
      <c r="U15" s="118">
        <f>Datos!N16</f>
        <v>14</v>
      </c>
      <c r="V15" s="118">
        <f>Datos!O16</f>
        <v>10</v>
      </c>
      <c r="W15" s="32">
        <v>10</v>
      </c>
      <c r="X15" s="118">
        <f>Datos!Q16</f>
        <v>9</v>
      </c>
      <c r="Y15" s="118">
        <f>Datos!R16</f>
        <v>16</v>
      </c>
      <c r="Z15" s="118">
        <f>Datos!S16</f>
        <v>16</v>
      </c>
      <c r="AA15" s="118">
        <v>17</v>
      </c>
      <c r="AB15" s="118">
        <f>Datos!U16</f>
        <v>18</v>
      </c>
      <c r="AC15" s="118">
        <f>Datos!V16</f>
        <v>19</v>
      </c>
      <c r="AD15" s="118">
        <f>Datos!W16</f>
        <v>29</v>
      </c>
      <c r="AE15" s="118">
        <f>Datos!X16</f>
        <v>30</v>
      </c>
      <c r="AF15" s="118">
        <f>Datos!Y16</f>
        <v>31</v>
      </c>
      <c r="AG15" s="118">
        <f>Datos!Z16</f>
        <v>33</v>
      </c>
      <c r="AH15" s="118">
        <f>Datos!AA16</f>
        <v>29</v>
      </c>
      <c r="AI15" s="118">
        <f>Datos!AB16</f>
        <v>32</v>
      </c>
      <c r="AJ15" s="118">
        <f>Datos!AC16</f>
        <v>30</v>
      </c>
      <c r="AK15" s="118">
        <f>Datos!AD16</f>
        <v>32</v>
      </c>
      <c r="AL15" s="118">
        <f>Datos!AE16</f>
        <v>31</v>
      </c>
      <c r="AM15" s="118">
        <f>Datos!AF16</f>
        <v>36</v>
      </c>
      <c r="AN15" s="118">
        <f>Datos!AG16</f>
        <v>38</v>
      </c>
      <c r="AO15" s="118">
        <f>Datos!AH16</f>
        <v>0</v>
      </c>
      <c r="AP15" s="118">
        <f>Datos!AI16</f>
        <v>0</v>
      </c>
      <c r="AQ15" s="118">
        <f>Datos!AJ16</f>
        <v>0</v>
      </c>
      <c r="AR15" s="118">
        <f>Datos!AK16</f>
        <v>0</v>
      </c>
      <c r="AS15" s="118">
        <f>Datos!AL16</f>
        <v>0</v>
      </c>
      <c r="AT15" s="104"/>
    </row>
    <row r="16" spans="1:46" ht="46.5" customHeight="1" x14ac:dyDescent="0.2">
      <c r="A16" s="207"/>
      <c r="B16" s="206"/>
      <c r="C16" s="202"/>
      <c r="D16" s="124" t="s">
        <v>104</v>
      </c>
      <c r="E16" s="212"/>
      <c r="F16" s="213"/>
      <c r="G16" s="96" t="s">
        <v>102</v>
      </c>
      <c r="H16" s="97" t="s">
        <v>103</v>
      </c>
      <c r="I16" s="102" t="s">
        <v>95</v>
      </c>
      <c r="J16" s="118">
        <f>Datos!C17</f>
        <v>26</v>
      </c>
      <c r="K16" s="118">
        <f>Datos!D17</f>
        <v>17</v>
      </c>
      <c r="L16" s="118">
        <f>Datos!E17</f>
        <v>19</v>
      </c>
      <c r="M16" s="118">
        <f>Datos!F17</f>
        <v>21</v>
      </c>
      <c r="N16" s="118">
        <f>Datos!G17</f>
        <v>16</v>
      </c>
      <c r="O16" s="118">
        <v>22</v>
      </c>
      <c r="P16" s="118">
        <f>Datos!I17</f>
        <v>23</v>
      </c>
      <c r="Q16" s="118">
        <f>Datos!J17</f>
        <v>19</v>
      </c>
      <c r="R16" s="118">
        <v>25</v>
      </c>
      <c r="S16" s="118">
        <v>27</v>
      </c>
      <c r="T16" s="118">
        <v>27</v>
      </c>
      <c r="U16" s="118">
        <f>Datos!N17</f>
        <v>28</v>
      </c>
      <c r="V16" s="118">
        <f>Datos!O17</f>
        <v>28</v>
      </c>
      <c r="W16" s="39">
        <v>31</v>
      </c>
      <c r="X16" s="118">
        <f>Datos!Q17</f>
        <v>23</v>
      </c>
      <c r="Y16" s="118">
        <f>Datos!R17</f>
        <v>29</v>
      </c>
      <c r="Z16" s="118">
        <f>Datos!S17</f>
        <v>32</v>
      </c>
      <c r="AA16" s="118">
        <v>31</v>
      </c>
      <c r="AB16" s="118">
        <f>Datos!U17</f>
        <v>28</v>
      </c>
      <c r="AC16" s="118">
        <f>Datos!V17</f>
        <v>26</v>
      </c>
      <c r="AD16" s="118">
        <f>Datos!W17</f>
        <v>28</v>
      </c>
      <c r="AE16" s="118">
        <f>Datos!X17</f>
        <v>32</v>
      </c>
      <c r="AF16" s="118">
        <f>Datos!Y17</f>
        <v>33</v>
      </c>
      <c r="AG16" s="118">
        <f>Datos!Z17</f>
        <v>41</v>
      </c>
      <c r="AH16" s="118">
        <f>Datos!AA17</f>
        <v>41</v>
      </c>
      <c r="AI16" s="118">
        <f>Datos!AB17</f>
        <v>49</v>
      </c>
      <c r="AJ16" s="118">
        <f>Datos!AC17</f>
        <v>50</v>
      </c>
      <c r="AK16" s="118">
        <f>Datos!AD17</f>
        <v>53</v>
      </c>
      <c r="AL16" s="118">
        <f>Datos!AE17</f>
        <v>55</v>
      </c>
      <c r="AM16" s="118">
        <f>Datos!AF17</f>
        <v>58</v>
      </c>
      <c r="AN16" s="118">
        <f>Datos!AG17</f>
        <v>53</v>
      </c>
      <c r="AO16" s="118">
        <f>Datos!AH17</f>
        <v>0</v>
      </c>
      <c r="AP16" s="118">
        <f>Datos!AI17</f>
        <v>0</v>
      </c>
      <c r="AQ16" s="118">
        <f>Datos!AJ17</f>
        <v>0</v>
      </c>
      <c r="AR16" s="118">
        <f>Datos!AK17</f>
        <v>0</v>
      </c>
      <c r="AS16" s="118">
        <f>Datos!AL17</f>
        <v>0</v>
      </c>
      <c r="AT16" s="104"/>
    </row>
    <row r="17" spans="1:46" ht="33.75" customHeight="1" x14ac:dyDescent="0.2">
      <c r="A17" s="207"/>
      <c r="B17" s="206"/>
      <c r="C17" s="202"/>
      <c r="D17" s="124" t="s">
        <v>105</v>
      </c>
      <c r="E17" s="212"/>
      <c r="F17" s="213"/>
      <c r="G17" s="96" t="s">
        <v>102</v>
      </c>
      <c r="H17" s="97" t="s">
        <v>103</v>
      </c>
      <c r="I17" s="102" t="s">
        <v>95</v>
      </c>
      <c r="J17" s="125">
        <f>Datos!C18</f>
        <v>0</v>
      </c>
      <c r="K17" s="125">
        <f>Datos!D18</f>
        <v>1</v>
      </c>
      <c r="L17" s="125">
        <f>Datos!E18</f>
        <v>3</v>
      </c>
      <c r="M17" s="125">
        <f>Datos!F18</f>
        <v>2</v>
      </c>
      <c r="N17" s="125">
        <f>Datos!G18</f>
        <v>0</v>
      </c>
      <c r="O17" s="125">
        <v>1</v>
      </c>
      <c r="P17" s="125">
        <f>Datos!I18</f>
        <v>1</v>
      </c>
      <c r="Q17" s="125">
        <f>Datos!J18</f>
        <v>1</v>
      </c>
      <c r="R17" s="125">
        <v>2</v>
      </c>
      <c r="S17" s="125">
        <v>3</v>
      </c>
      <c r="T17" s="125">
        <v>0</v>
      </c>
      <c r="U17" s="125">
        <f>Datos!N18</f>
        <v>2</v>
      </c>
      <c r="V17" s="125">
        <f>Datos!O18</f>
        <v>1</v>
      </c>
      <c r="W17" s="32">
        <v>1</v>
      </c>
      <c r="X17" s="125">
        <f>Datos!Q18</f>
        <v>0</v>
      </c>
      <c r="Y17" s="125">
        <f>Datos!R18</f>
        <v>2</v>
      </c>
      <c r="Z17" s="125">
        <f>Datos!S18</f>
        <v>5</v>
      </c>
      <c r="AA17" s="125">
        <v>3</v>
      </c>
      <c r="AB17" s="125">
        <f>Datos!U18</f>
        <v>5</v>
      </c>
      <c r="AC17" s="125">
        <f>Datos!V18</f>
        <v>0</v>
      </c>
      <c r="AD17" s="125">
        <f>Datos!W18</f>
        <v>5</v>
      </c>
      <c r="AE17" s="125">
        <f>Datos!X18</f>
        <v>7</v>
      </c>
      <c r="AF17" s="125">
        <f>Datos!Y18</f>
        <v>3</v>
      </c>
      <c r="AG17" s="125">
        <f>Datos!Z18</f>
        <v>9</v>
      </c>
      <c r="AH17" s="125">
        <f>Datos!AA18</f>
        <v>4</v>
      </c>
      <c r="AI17" s="125">
        <f>Datos!AB18</f>
        <v>7</v>
      </c>
      <c r="AJ17" s="125">
        <f>Datos!AC18</f>
        <v>8</v>
      </c>
      <c r="AK17" s="125">
        <f>Datos!AD18</f>
        <v>7</v>
      </c>
      <c r="AL17" s="125">
        <f>Datos!AE18</f>
        <v>4</v>
      </c>
      <c r="AM17" s="125">
        <f>Datos!AF18</f>
        <v>7</v>
      </c>
      <c r="AN17" s="125">
        <f>Datos!AG18</f>
        <v>1</v>
      </c>
      <c r="AO17" s="125">
        <f>Datos!AH18</f>
        <v>0</v>
      </c>
      <c r="AP17" s="125">
        <f>Datos!AI18</f>
        <v>0</v>
      </c>
      <c r="AQ17" s="125">
        <f>Datos!AJ18</f>
        <v>0</v>
      </c>
      <c r="AR17" s="125">
        <f>Datos!AK18</f>
        <v>0</v>
      </c>
      <c r="AS17" s="125">
        <f>Datos!AL18</f>
        <v>0</v>
      </c>
      <c r="AT17" s="104"/>
    </row>
    <row r="18" spans="1:46" ht="32.25" customHeight="1" x14ac:dyDescent="0.2">
      <c r="A18" s="207"/>
      <c r="B18" s="206"/>
      <c r="C18" s="202"/>
      <c r="D18" s="124" t="s">
        <v>106</v>
      </c>
      <c r="E18" s="212"/>
      <c r="F18" s="213"/>
      <c r="G18" s="96" t="s">
        <v>102</v>
      </c>
      <c r="H18" s="97" t="s">
        <v>103</v>
      </c>
      <c r="I18" s="102" t="s">
        <v>95</v>
      </c>
      <c r="J18" s="118">
        <f>Datos!C19</f>
        <v>14</v>
      </c>
      <c r="K18" s="118">
        <f>Datos!D19</f>
        <v>11</v>
      </c>
      <c r="L18" s="118">
        <f>Datos!E19</f>
        <v>10</v>
      </c>
      <c r="M18" s="118">
        <f>Datos!F19</f>
        <v>11</v>
      </c>
      <c r="N18" s="118">
        <f>Datos!G19</f>
        <v>11</v>
      </c>
      <c r="O18" s="118">
        <v>13</v>
      </c>
      <c r="P18" s="118">
        <f>Datos!I19</f>
        <v>15</v>
      </c>
      <c r="Q18" s="118">
        <f>Datos!J19</f>
        <v>17</v>
      </c>
      <c r="R18" s="118">
        <v>19</v>
      </c>
      <c r="S18" s="118">
        <v>18</v>
      </c>
      <c r="T18" s="118">
        <v>20</v>
      </c>
      <c r="U18" s="118">
        <f>Datos!N19</f>
        <v>17</v>
      </c>
      <c r="V18" s="118">
        <f>Datos!O19</f>
        <v>13</v>
      </c>
      <c r="W18" s="39">
        <v>9</v>
      </c>
      <c r="X18" s="118">
        <f>Datos!Q19</f>
        <v>7</v>
      </c>
      <c r="Y18" s="118">
        <f>Datos!R19</f>
        <v>8</v>
      </c>
      <c r="Z18" s="118">
        <f>Datos!S19</f>
        <v>12</v>
      </c>
      <c r="AA18" s="118">
        <v>11</v>
      </c>
      <c r="AB18" s="118">
        <f>Datos!U19</f>
        <v>12</v>
      </c>
      <c r="AC18" s="118">
        <f>Datos!V19</f>
        <v>9</v>
      </c>
      <c r="AD18" s="118">
        <f>Datos!W19</f>
        <v>15</v>
      </c>
      <c r="AE18" s="118">
        <f>Datos!X19</f>
        <v>17</v>
      </c>
      <c r="AF18" s="118">
        <f>Datos!Y19</f>
        <v>17</v>
      </c>
      <c r="AG18" s="118">
        <f>Datos!Z19</f>
        <v>19</v>
      </c>
      <c r="AH18" s="118">
        <f>Datos!AA19</f>
        <v>24</v>
      </c>
      <c r="AI18" s="118">
        <f>Datos!AB19</f>
        <v>25</v>
      </c>
      <c r="AJ18" s="118">
        <f>Datos!AC19</f>
        <v>24</v>
      </c>
      <c r="AK18" s="118">
        <f>Datos!AD19</f>
        <v>22</v>
      </c>
      <c r="AL18" s="118">
        <f>Datos!AE19</f>
        <v>21</v>
      </c>
      <c r="AM18" s="118">
        <f>Datos!AF19</f>
        <v>26</v>
      </c>
      <c r="AN18" s="118">
        <f>Datos!AG19</f>
        <v>23</v>
      </c>
      <c r="AO18" s="118">
        <f>Datos!AH19</f>
        <v>0</v>
      </c>
      <c r="AP18" s="118">
        <f>Datos!AI19</f>
        <v>0</v>
      </c>
      <c r="AQ18" s="118">
        <f>Datos!AJ19</f>
        <v>0</v>
      </c>
      <c r="AR18" s="118">
        <f>Datos!AK19</f>
        <v>0</v>
      </c>
      <c r="AS18" s="118">
        <f>Datos!AL19</f>
        <v>0</v>
      </c>
      <c r="AT18" s="104"/>
    </row>
    <row r="19" spans="1:46" ht="25.35" customHeight="1" x14ac:dyDescent="0.2">
      <c r="A19" s="207"/>
      <c r="B19" s="206"/>
      <c r="C19" s="202"/>
      <c r="D19" s="124" t="s">
        <v>107</v>
      </c>
      <c r="E19" s="212"/>
      <c r="F19" s="213"/>
      <c r="G19" s="96" t="s">
        <v>102</v>
      </c>
      <c r="H19" s="97" t="s">
        <v>103</v>
      </c>
      <c r="I19" s="102" t="s">
        <v>95</v>
      </c>
      <c r="J19" s="118">
        <f>Datos!C20</f>
        <v>11</v>
      </c>
      <c r="K19" s="118">
        <f>Datos!D20</f>
        <v>6</v>
      </c>
      <c r="L19" s="118">
        <f>Datos!E20</f>
        <v>4</v>
      </c>
      <c r="M19" s="118">
        <f>Datos!F20</f>
        <v>4</v>
      </c>
      <c r="N19" s="118">
        <f>Datos!G20</f>
        <v>5</v>
      </c>
      <c r="O19" s="118">
        <v>7</v>
      </c>
      <c r="P19" s="118">
        <f>Datos!I20</f>
        <v>5</v>
      </c>
      <c r="Q19" s="118">
        <f>Datos!J20</f>
        <v>3</v>
      </c>
      <c r="R19" s="118">
        <v>6</v>
      </c>
      <c r="S19" s="118">
        <v>5</v>
      </c>
      <c r="T19" s="118">
        <v>6</v>
      </c>
      <c r="U19" s="118">
        <f>Datos!N20</f>
        <v>2</v>
      </c>
      <c r="V19" s="118">
        <f>Datos!O20</f>
        <v>1</v>
      </c>
      <c r="W19" s="39">
        <v>1</v>
      </c>
      <c r="X19" s="118">
        <f>Datos!Q20</f>
        <v>1</v>
      </c>
      <c r="Y19" s="118">
        <f>Datos!R20</f>
        <v>2</v>
      </c>
      <c r="Z19" s="118">
        <f>Datos!S20</f>
        <v>4</v>
      </c>
      <c r="AA19" s="118">
        <v>6</v>
      </c>
      <c r="AB19" s="118">
        <f>Datos!U20</f>
        <v>6</v>
      </c>
      <c r="AC19" s="118">
        <f>Datos!V20</f>
        <v>6</v>
      </c>
      <c r="AD19" s="118">
        <f>Datos!W20</f>
        <v>13</v>
      </c>
      <c r="AE19" s="118">
        <f>Datos!X20</f>
        <v>7</v>
      </c>
      <c r="AF19" s="118">
        <f>Datos!Y20</f>
        <v>6</v>
      </c>
      <c r="AG19" s="118">
        <f>Datos!Z20</f>
        <v>11</v>
      </c>
      <c r="AH19" s="118">
        <f>Datos!AA20</f>
        <v>15</v>
      </c>
      <c r="AI19" s="118">
        <f>Datos!AB20</f>
        <v>15</v>
      </c>
      <c r="AJ19" s="118">
        <f>Datos!AC20</f>
        <v>11</v>
      </c>
      <c r="AK19" s="118">
        <f>Datos!AD20</f>
        <v>10</v>
      </c>
      <c r="AL19" s="118">
        <f>Datos!AE20</f>
        <v>6</v>
      </c>
      <c r="AM19" s="118">
        <f>Datos!AF20</f>
        <v>12</v>
      </c>
      <c r="AN19" s="118">
        <f>Datos!AG20</f>
        <v>11</v>
      </c>
      <c r="AO19" s="118">
        <f>Datos!AH20</f>
        <v>0</v>
      </c>
      <c r="AP19" s="118">
        <f>Datos!AI20</f>
        <v>0</v>
      </c>
      <c r="AQ19" s="118">
        <f>Datos!AJ20</f>
        <v>0</v>
      </c>
      <c r="AR19" s="118">
        <f>Datos!AK20</f>
        <v>0</v>
      </c>
      <c r="AS19" s="118">
        <f>Datos!AL20</f>
        <v>0</v>
      </c>
      <c r="AT19" s="104"/>
    </row>
    <row r="20" spans="1:46" ht="30.75" customHeight="1" x14ac:dyDescent="0.2">
      <c r="A20" s="207"/>
      <c r="B20" s="206"/>
      <c r="C20" s="202"/>
      <c r="D20" s="124" t="s">
        <v>108</v>
      </c>
      <c r="E20" s="212"/>
      <c r="F20" s="213"/>
      <c r="G20" s="96" t="s">
        <v>102</v>
      </c>
      <c r="H20" s="97" t="s">
        <v>103</v>
      </c>
      <c r="I20" s="102" t="s">
        <v>95</v>
      </c>
      <c r="J20" s="118">
        <f>Datos!C21</f>
        <v>27</v>
      </c>
      <c r="K20" s="118">
        <f>Datos!D21</f>
        <v>26</v>
      </c>
      <c r="L20" s="118">
        <f>Datos!E21</f>
        <v>20</v>
      </c>
      <c r="M20" s="118">
        <f>Datos!F21</f>
        <v>22</v>
      </c>
      <c r="N20" s="118">
        <f>Datos!G21</f>
        <v>24</v>
      </c>
      <c r="O20" s="118">
        <v>23</v>
      </c>
      <c r="P20" s="118">
        <f>Datos!I21</f>
        <v>29</v>
      </c>
      <c r="Q20" s="118">
        <f>Datos!J21</f>
        <v>25</v>
      </c>
      <c r="R20" s="118">
        <v>23</v>
      </c>
      <c r="S20" s="118">
        <v>25</v>
      </c>
      <c r="T20" s="118">
        <v>25</v>
      </c>
      <c r="U20" s="118">
        <f>Datos!N21</f>
        <v>20</v>
      </c>
      <c r="V20" s="118">
        <f>Datos!O21</f>
        <v>20</v>
      </c>
      <c r="W20" s="39">
        <v>21</v>
      </c>
      <c r="X20" s="118">
        <f>Datos!Q21</f>
        <v>23</v>
      </c>
      <c r="Y20" s="118">
        <f>Datos!R21</f>
        <v>30</v>
      </c>
      <c r="Z20" s="118">
        <f>Datos!S21</f>
        <v>30</v>
      </c>
      <c r="AA20" s="118">
        <v>29</v>
      </c>
      <c r="AB20" s="118">
        <f>Datos!U21</f>
        <v>31</v>
      </c>
      <c r="AC20" s="118">
        <f>Datos!V21</f>
        <v>28</v>
      </c>
      <c r="AD20" s="118">
        <f>Datos!W21</f>
        <v>35</v>
      </c>
      <c r="AE20" s="118">
        <f>Datos!X21</f>
        <v>36</v>
      </c>
      <c r="AF20" s="118">
        <f>Datos!Y21</f>
        <v>40</v>
      </c>
      <c r="AG20" s="118">
        <f>Datos!Z21</f>
        <v>47</v>
      </c>
      <c r="AH20" s="118">
        <f>Datos!AA21</f>
        <v>50</v>
      </c>
      <c r="AI20" s="118">
        <f>Datos!AB21</f>
        <v>53</v>
      </c>
      <c r="AJ20" s="118">
        <f>Datos!AC21</f>
        <v>52</v>
      </c>
      <c r="AK20" s="118">
        <f>Datos!AD21</f>
        <v>50</v>
      </c>
      <c r="AL20" s="118">
        <f>Datos!AE21</f>
        <v>48</v>
      </c>
      <c r="AM20" s="118">
        <f>Datos!AF21</f>
        <v>54</v>
      </c>
      <c r="AN20" s="118">
        <f>Datos!AG21</f>
        <v>47</v>
      </c>
      <c r="AO20" s="118">
        <f>Datos!AH21</f>
        <v>0</v>
      </c>
      <c r="AP20" s="118">
        <f>Datos!AI21</f>
        <v>0</v>
      </c>
      <c r="AQ20" s="118">
        <f>Datos!AJ21</f>
        <v>0</v>
      </c>
      <c r="AR20" s="118">
        <f>Datos!AK21</f>
        <v>0</v>
      </c>
      <c r="AS20" s="118">
        <f>Datos!AL21</f>
        <v>0</v>
      </c>
      <c r="AT20" s="104"/>
    </row>
    <row r="21" spans="1:46" ht="40.5" customHeight="1" x14ac:dyDescent="0.2">
      <c r="A21" s="207">
        <v>10</v>
      </c>
      <c r="B21" s="206"/>
      <c r="C21" s="202" t="s">
        <v>109</v>
      </c>
      <c r="D21" s="112" t="s">
        <v>110</v>
      </c>
      <c r="E21" s="212" t="s">
        <v>56</v>
      </c>
      <c r="F21" s="213" t="s">
        <v>57</v>
      </c>
      <c r="G21" s="96" t="s">
        <v>111</v>
      </c>
      <c r="H21" s="97" t="s">
        <v>112</v>
      </c>
      <c r="I21" s="98" t="s">
        <v>63</v>
      </c>
      <c r="J21" s="126">
        <f t="shared" ref="J21:V21" si="1">SUM(J22:J27)</f>
        <v>46</v>
      </c>
      <c r="K21" s="126">
        <f t="shared" si="1"/>
        <v>50</v>
      </c>
      <c r="L21" s="126">
        <f t="shared" si="1"/>
        <v>49</v>
      </c>
      <c r="M21" s="126">
        <f t="shared" si="1"/>
        <v>40</v>
      </c>
      <c r="N21" s="126">
        <f t="shared" si="1"/>
        <v>53</v>
      </c>
      <c r="O21" s="126">
        <f t="shared" si="1"/>
        <v>48</v>
      </c>
      <c r="P21" s="126">
        <f t="shared" si="1"/>
        <v>42</v>
      </c>
      <c r="Q21" s="126">
        <f t="shared" si="1"/>
        <v>45</v>
      </c>
      <c r="R21" s="126">
        <f t="shared" si="1"/>
        <v>40</v>
      </c>
      <c r="S21" s="126">
        <f t="shared" si="1"/>
        <v>46</v>
      </c>
      <c r="T21" s="126">
        <f t="shared" si="1"/>
        <v>49</v>
      </c>
      <c r="U21" s="126">
        <f t="shared" si="1"/>
        <v>32</v>
      </c>
      <c r="V21" s="126">
        <f t="shared" si="1"/>
        <v>31</v>
      </c>
      <c r="W21" s="32">
        <v>28</v>
      </c>
      <c r="X21" s="126">
        <f t="shared" ref="X21:AS21" si="2">SUM(X22:X27)</f>
        <v>45</v>
      </c>
      <c r="Y21" s="126">
        <f t="shared" si="2"/>
        <v>36</v>
      </c>
      <c r="Z21" s="126">
        <f t="shared" si="2"/>
        <v>56</v>
      </c>
      <c r="AA21" s="126">
        <f t="shared" si="2"/>
        <v>56</v>
      </c>
      <c r="AB21" s="126">
        <f t="shared" si="2"/>
        <v>57</v>
      </c>
      <c r="AC21" s="126">
        <f t="shared" si="2"/>
        <v>43</v>
      </c>
      <c r="AD21" s="126">
        <f t="shared" si="2"/>
        <v>49</v>
      </c>
      <c r="AE21" s="126">
        <f t="shared" si="2"/>
        <v>65</v>
      </c>
      <c r="AF21" s="126">
        <f t="shared" si="2"/>
        <v>55</v>
      </c>
      <c r="AG21" s="126">
        <f t="shared" si="2"/>
        <v>51</v>
      </c>
      <c r="AH21" s="126">
        <f t="shared" si="2"/>
        <v>55</v>
      </c>
      <c r="AI21" s="126">
        <f t="shared" si="2"/>
        <v>61</v>
      </c>
      <c r="AJ21" s="126">
        <f t="shared" si="2"/>
        <v>70</v>
      </c>
      <c r="AK21" s="126">
        <f t="shared" si="2"/>
        <v>50</v>
      </c>
      <c r="AL21" s="126">
        <f t="shared" si="2"/>
        <v>50</v>
      </c>
      <c r="AM21" s="126">
        <f t="shared" si="2"/>
        <v>65</v>
      </c>
      <c r="AN21" s="126">
        <f t="shared" si="2"/>
        <v>51</v>
      </c>
      <c r="AO21" s="126">
        <f t="shared" si="2"/>
        <v>0</v>
      </c>
      <c r="AP21" s="126">
        <f t="shared" si="2"/>
        <v>0</v>
      </c>
      <c r="AQ21" s="126">
        <f t="shared" si="2"/>
        <v>0</v>
      </c>
      <c r="AR21" s="126">
        <f t="shared" si="2"/>
        <v>0</v>
      </c>
      <c r="AS21" s="126">
        <f t="shared" si="2"/>
        <v>0</v>
      </c>
      <c r="AT21" s="100"/>
    </row>
    <row r="22" spans="1:46" ht="29.1" customHeight="1" x14ac:dyDescent="0.2">
      <c r="A22" s="207"/>
      <c r="B22" s="206"/>
      <c r="C22" s="202"/>
      <c r="D22" s="124" t="s">
        <v>101</v>
      </c>
      <c r="E22" s="212"/>
      <c r="F22" s="213"/>
      <c r="G22" s="96" t="s">
        <v>95</v>
      </c>
      <c r="H22" s="97" t="s">
        <v>94</v>
      </c>
      <c r="I22" s="102" t="s">
        <v>93</v>
      </c>
      <c r="J22" s="118">
        <f>Datos!C22</f>
        <v>7</v>
      </c>
      <c r="K22" s="118">
        <f>Datos!D22</f>
        <v>9</v>
      </c>
      <c r="L22" s="118">
        <f>Datos!E22</f>
        <v>6</v>
      </c>
      <c r="M22" s="118">
        <f>Datos!F22</f>
        <v>7</v>
      </c>
      <c r="N22" s="118">
        <f>Datos!G22</f>
        <v>10</v>
      </c>
      <c r="O22" s="118">
        <f>Datos!H22</f>
        <v>8</v>
      </c>
      <c r="P22" s="118">
        <f>Datos!I22</f>
        <v>8</v>
      </c>
      <c r="Q22" s="118">
        <f>Datos!J22</f>
        <v>7</v>
      </c>
      <c r="R22" s="118">
        <f>Datos!K22</f>
        <v>8</v>
      </c>
      <c r="S22" s="118">
        <f>Datos!L22</f>
        <v>9</v>
      </c>
      <c r="T22" s="118">
        <f>Datos!M22</f>
        <v>9</v>
      </c>
      <c r="U22" s="118">
        <f>Datos!N22</f>
        <v>5</v>
      </c>
      <c r="V22" s="118">
        <f>Datos!O22</f>
        <v>7</v>
      </c>
      <c r="W22" s="39">
        <v>5</v>
      </c>
      <c r="X22" s="118">
        <f>Datos!Q22</f>
        <v>7</v>
      </c>
      <c r="Y22" s="118">
        <f>Datos!R22</f>
        <v>4</v>
      </c>
      <c r="Z22" s="118">
        <f>Datos!S22</f>
        <v>10</v>
      </c>
      <c r="AA22" s="118">
        <v>8</v>
      </c>
      <c r="AB22" s="118">
        <f>Datos!U22</f>
        <v>9</v>
      </c>
      <c r="AC22" s="118">
        <f>Datos!V22</f>
        <v>4</v>
      </c>
      <c r="AD22" s="118">
        <f>Datos!W22</f>
        <v>8</v>
      </c>
      <c r="AE22" s="118">
        <f>Datos!X22</f>
        <v>8</v>
      </c>
      <c r="AF22" s="118">
        <f>Datos!Y22</f>
        <v>7</v>
      </c>
      <c r="AG22" s="118">
        <f>Datos!Z22</f>
        <v>11</v>
      </c>
      <c r="AH22" s="118">
        <f>Datos!AA22</f>
        <v>13</v>
      </c>
      <c r="AI22" s="118">
        <f>Datos!AB22</f>
        <v>10</v>
      </c>
      <c r="AJ22" s="118">
        <f>Datos!AC22</f>
        <v>11</v>
      </c>
      <c r="AK22" s="118">
        <f>Datos!AD22</f>
        <v>7</v>
      </c>
      <c r="AL22" s="118">
        <f>Datos!AE22</f>
        <v>8</v>
      </c>
      <c r="AM22" s="118">
        <f>Datos!AF22</f>
        <v>8</v>
      </c>
      <c r="AN22" s="118">
        <f>Datos!AG22</f>
        <v>7</v>
      </c>
      <c r="AO22" s="118">
        <f>Datos!AH22</f>
        <v>0</v>
      </c>
      <c r="AP22" s="118">
        <f>Datos!AI22</f>
        <v>0</v>
      </c>
      <c r="AQ22" s="118">
        <f>Datos!AJ22</f>
        <v>0</v>
      </c>
      <c r="AR22" s="118">
        <f>Datos!AK22</f>
        <v>0</v>
      </c>
      <c r="AS22" s="118">
        <f>Datos!AL22</f>
        <v>0</v>
      </c>
      <c r="AT22" s="104"/>
    </row>
    <row r="23" spans="1:46" ht="26.1" customHeight="1" x14ac:dyDescent="0.2">
      <c r="A23" s="207"/>
      <c r="B23" s="206"/>
      <c r="C23" s="202"/>
      <c r="D23" s="124" t="s">
        <v>104</v>
      </c>
      <c r="E23" s="212"/>
      <c r="F23" s="213"/>
      <c r="G23" s="96" t="s">
        <v>95</v>
      </c>
      <c r="H23" s="97" t="s">
        <v>94</v>
      </c>
      <c r="I23" s="102" t="s">
        <v>93</v>
      </c>
      <c r="J23" s="118">
        <f>Datos!C23</f>
        <v>10</v>
      </c>
      <c r="K23" s="118">
        <f>Datos!D23</f>
        <v>12</v>
      </c>
      <c r="L23" s="118">
        <f>Datos!E23</f>
        <v>7</v>
      </c>
      <c r="M23" s="118">
        <f>Datos!F23</f>
        <v>8</v>
      </c>
      <c r="N23" s="118">
        <f>Datos!G23</f>
        <v>11</v>
      </c>
      <c r="O23" s="118">
        <f>Datos!H23</f>
        <v>4</v>
      </c>
      <c r="P23" s="118">
        <f>Datos!I23</f>
        <v>8</v>
      </c>
      <c r="Q23" s="118">
        <f>Datos!J23</f>
        <v>8</v>
      </c>
      <c r="R23" s="118">
        <f>Datos!K23</f>
        <v>5</v>
      </c>
      <c r="S23" s="118">
        <f>Datos!L23</f>
        <v>5</v>
      </c>
      <c r="T23" s="118">
        <f>Datos!M23</f>
        <v>8</v>
      </c>
      <c r="U23" s="118">
        <f>Datos!N23</f>
        <v>2</v>
      </c>
      <c r="V23" s="118">
        <f>Datos!O23</f>
        <v>3</v>
      </c>
      <c r="W23" s="32">
        <v>3</v>
      </c>
      <c r="X23" s="118">
        <f>Datos!Q23</f>
        <v>9</v>
      </c>
      <c r="Y23" s="118">
        <f>Datos!R23</f>
        <v>7</v>
      </c>
      <c r="Z23" s="118">
        <f>Datos!S23</f>
        <v>9</v>
      </c>
      <c r="AA23" s="118">
        <v>12</v>
      </c>
      <c r="AB23" s="118">
        <f>Datos!U23</f>
        <v>12</v>
      </c>
      <c r="AC23" s="118">
        <f>Datos!V23</f>
        <v>8</v>
      </c>
      <c r="AD23" s="118">
        <f>Datos!W23</f>
        <v>8</v>
      </c>
      <c r="AE23" s="118">
        <f>Datos!X23</f>
        <v>9</v>
      </c>
      <c r="AF23" s="118">
        <f>Datos!Y23</f>
        <v>6</v>
      </c>
      <c r="AG23" s="118">
        <f>Datos!Z23</f>
        <v>11</v>
      </c>
      <c r="AH23" s="118">
        <f>Datos!AA23</f>
        <v>5</v>
      </c>
      <c r="AI23" s="118">
        <f>Datos!AB23</f>
        <v>10</v>
      </c>
      <c r="AJ23" s="118">
        <f>Datos!AC23</f>
        <v>9</v>
      </c>
      <c r="AK23" s="118">
        <f>Datos!AD23</f>
        <v>6</v>
      </c>
      <c r="AL23" s="118">
        <f>Datos!AE23</f>
        <v>6</v>
      </c>
      <c r="AM23" s="118">
        <f>Datos!AF23</f>
        <v>10</v>
      </c>
      <c r="AN23" s="118">
        <f>Datos!AG23</f>
        <v>10</v>
      </c>
      <c r="AO23" s="118">
        <f>Datos!AH23</f>
        <v>0</v>
      </c>
      <c r="AP23" s="118">
        <f>Datos!AI23</f>
        <v>0</v>
      </c>
      <c r="AQ23" s="118">
        <f>Datos!AJ23</f>
        <v>0</v>
      </c>
      <c r="AR23" s="118">
        <f>Datos!AK23</f>
        <v>0</v>
      </c>
      <c r="AS23" s="118">
        <f>Datos!AL23</f>
        <v>0</v>
      </c>
      <c r="AT23" s="104"/>
    </row>
    <row r="24" spans="1:46" ht="27.6" customHeight="1" x14ac:dyDescent="0.2">
      <c r="A24" s="207"/>
      <c r="B24" s="206"/>
      <c r="C24" s="202"/>
      <c r="D24" s="124" t="s">
        <v>105</v>
      </c>
      <c r="E24" s="212"/>
      <c r="F24" s="213"/>
      <c r="G24" s="96" t="s">
        <v>95</v>
      </c>
      <c r="H24" s="97" t="s">
        <v>94</v>
      </c>
      <c r="I24" s="102" t="s">
        <v>93</v>
      </c>
      <c r="J24" s="127">
        <f>Datos!C24</f>
        <v>7</v>
      </c>
      <c r="K24" s="127">
        <f>Datos!D24</f>
        <v>7</v>
      </c>
      <c r="L24" s="127">
        <f>Datos!E24</f>
        <v>6</v>
      </c>
      <c r="M24" s="127">
        <f>Datos!F24</f>
        <v>7</v>
      </c>
      <c r="N24" s="127">
        <f>Datos!G24</f>
        <v>12</v>
      </c>
      <c r="O24" s="127">
        <f>Datos!H24</f>
        <v>6</v>
      </c>
      <c r="P24" s="127">
        <v>8</v>
      </c>
      <c r="Q24" s="127">
        <f>Datos!J24</f>
        <v>6</v>
      </c>
      <c r="R24" s="127">
        <f>Datos!K24</f>
        <v>7</v>
      </c>
      <c r="S24" s="127">
        <f>Datos!L24</f>
        <v>8</v>
      </c>
      <c r="T24" s="127">
        <f>Datos!M24</f>
        <v>10</v>
      </c>
      <c r="U24" s="127">
        <f>Datos!N24</f>
        <v>4</v>
      </c>
      <c r="V24" s="127">
        <f>Datos!O24</f>
        <v>5</v>
      </c>
      <c r="W24" s="39">
        <v>3</v>
      </c>
      <c r="X24" s="127">
        <f>Datos!Q24</f>
        <v>7</v>
      </c>
      <c r="Y24" s="127">
        <f>Datos!R24</f>
        <v>6</v>
      </c>
      <c r="Z24" s="127">
        <f>Datos!S24</f>
        <v>11</v>
      </c>
      <c r="AA24" s="127">
        <v>10</v>
      </c>
      <c r="AB24" s="127">
        <f>Datos!U24</f>
        <v>9</v>
      </c>
      <c r="AC24" s="127">
        <f>Datos!V24</f>
        <v>9</v>
      </c>
      <c r="AD24" s="127">
        <f>Datos!W24</f>
        <v>10</v>
      </c>
      <c r="AE24" s="127">
        <f>Datos!X24</f>
        <v>11</v>
      </c>
      <c r="AF24" s="127">
        <f>Datos!Y24</f>
        <v>11</v>
      </c>
      <c r="AG24" s="127">
        <f>Datos!Z24</f>
        <v>9</v>
      </c>
      <c r="AH24" s="127">
        <f>Datos!AA24</f>
        <v>12</v>
      </c>
      <c r="AI24" s="127">
        <f>Datos!AB24</f>
        <v>11</v>
      </c>
      <c r="AJ24" s="127">
        <f>Datos!AC24</f>
        <v>12</v>
      </c>
      <c r="AK24" s="127">
        <f>Datos!AD24</f>
        <v>10</v>
      </c>
      <c r="AL24" s="127">
        <f>Datos!AE24</f>
        <v>8</v>
      </c>
      <c r="AM24" s="127">
        <f>Datos!AF24</f>
        <v>11</v>
      </c>
      <c r="AN24" s="127">
        <f>Datos!AG24</f>
        <v>9</v>
      </c>
      <c r="AO24" s="127">
        <f>Datos!AH24</f>
        <v>0</v>
      </c>
      <c r="AP24" s="127">
        <f>Datos!AI24</f>
        <v>0</v>
      </c>
      <c r="AQ24" s="127">
        <f>Datos!AJ24</f>
        <v>0</v>
      </c>
      <c r="AR24" s="127">
        <f>Datos!AK24</f>
        <v>0</v>
      </c>
      <c r="AS24" s="127">
        <f>Datos!AL24</f>
        <v>0</v>
      </c>
      <c r="AT24" s="104"/>
    </row>
    <row r="25" spans="1:46" ht="28.35" customHeight="1" x14ac:dyDescent="0.2">
      <c r="A25" s="207"/>
      <c r="B25" s="206"/>
      <c r="C25" s="202"/>
      <c r="D25" s="124" t="s">
        <v>106</v>
      </c>
      <c r="E25" s="212"/>
      <c r="F25" s="213"/>
      <c r="G25" s="96" t="s">
        <v>95</v>
      </c>
      <c r="H25" s="97" t="s">
        <v>94</v>
      </c>
      <c r="I25" s="102" t="s">
        <v>93</v>
      </c>
      <c r="J25" s="127">
        <f>Datos!C25</f>
        <v>6</v>
      </c>
      <c r="K25" s="127">
        <f>Datos!D25</f>
        <v>9</v>
      </c>
      <c r="L25" s="127">
        <f>Datos!E25</f>
        <v>9</v>
      </c>
      <c r="M25" s="127">
        <f>Datos!F25</f>
        <v>6</v>
      </c>
      <c r="N25" s="127">
        <f>Datos!G25</f>
        <v>6</v>
      </c>
      <c r="O25" s="127">
        <f>Datos!H25</f>
        <v>9</v>
      </c>
      <c r="P25" s="127">
        <f>Datos!I25</f>
        <v>6</v>
      </c>
      <c r="Q25" s="127">
        <f>Datos!J25</f>
        <v>7</v>
      </c>
      <c r="R25" s="127">
        <f>Datos!K25</f>
        <v>7</v>
      </c>
      <c r="S25" s="127">
        <f>Datos!L25</f>
        <v>10</v>
      </c>
      <c r="T25" s="127">
        <f>Datos!M25</f>
        <v>9</v>
      </c>
      <c r="U25" s="127">
        <f>Datos!N25</f>
        <v>7</v>
      </c>
      <c r="V25" s="127">
        <f>Datos!O25</f>
        <v>6</v>
      </c>
      <c r="W25" s="39">
        <v>7</v>
      </c>
      <c r="X25" s="127">
        <f>Datos!Q25</f>
        <v>9</v>
      </c>
      <c r="Y25" s="127">
        <f>Datos!R25</f>
        <v>8</v>
      </c>
      <c r="Z25" s="127">
        <f>Datos!S25</f>
        <v>9</v>
      </c>
      <c r="AA25" s="127">
        <v>8</v>
      </c>
      <c r="AB25" s="127">
        <f>Datos!U25</f>
        <v>9</v>
      </c>
      <c r="AC25" s="127">
        <f>Datos!V25</f>
        <v>10</v>
      </c>
      <c r="AD25" s="127">
        <f>Datos!W25</f>
        <v>7</v>
      </c>
      <c r="AE25" s="127">
        <f>Datos!X25</f>
        <v>12</v>
      </c>
      <c r="AF25" s="127">
        <f>Datos!Y25</f>
        <v>10</v>
      </c>
      <c r="AG25" s="127">
        <f>Datos!Z25</f>
        <v>7</v>
      </c>
      <c r="AH25" s="127">
        <f>Datos!AA25</f>
        <v>9</v>
      </c>
      <c r="AI25" s="127">
        <f>Datos!AB25</f>
        <v>10</v>
      </c>
      <c r="AJ25" s="127">
        <f>Datos!AC25</f>
        <v>12</v>
      </c>
      <c r="AK25" s="127">
        <f>Datos!AD25</f>
        <v>8</v>
      </c>
      <c r="AL25" s="127">
        <f>Datos!AE25</f>
        <v>9</v>
      </c>
      <c r="AM25" s="127">
        <f>Datos!AF25</f>
        <v>9</v>
      </c>
      <c r="AN25" s="127">
        <f>Datos!AG25</f>
        <v>9</v>
      </c>
      <c r="AO25" s="127">
        <f>Datos!AH25</f>
        <v>0</v>
      </c>
      <c r="AP25" s="127">
        <f>Datos!AI25</f>
        <v>0</v>
      </c>
      <c r="AQ25" s="127">
        <f>Datos!AJ25</f>
        <v>0</v>
      </c>
      <c r="AR25" s="127">
        <f>Datos!AK25</f>
        <v>0</v>
      </c>
      <c r="AS25" s="127">
        <f>Datos!AL25</f>
        <v>0</v>
      </c>
      <c r="AT25" s="104"/>
    </row>
    <row r="26" spans="1:46" ht="43.5" customHeight="1" x14ac:dyDescent="0.2">
      <c r="A26" s="207"/>
      <c r="B26" s="206"/>
      <c r="C26" s="202"/>
      <c r="D26" s="124" t="s">
        <v>107</v>
      </c>
      <c r="E26" s="212"/>
      <c r="F26" s="213"/>
      <c r="G26" s="96" t="s">
        <v>95</v>
      </c>
      <c r="H26" s="97" t="s">
        <v>94</v>
      </c>
      <c r="I26" s="102" t="s">
        <v>93</v>
      </c>
      <c r="J26" s="118">
        <f>Datos!C26</f>
        <v>8</v>
      </c>
      <c r="K26" s="118">
        <f>Datos!D26</f>
        <v>8</v>
      </c>
      <c r="L26" s="118">
        <f>Datos!E26</f>
        <v>9</v>
      </c>
      <c r="M26" s="118">
        <f>Datos!F26</f>
        <v>6</v>
      </c>
      <c r="N26" s="118">
        <f>Datos!G26</f>
        <v>8</v>
      </c>
      <c r="O26" s="118">
        <f>Datos!H26</f>
        <v>9</v>
      </c>
      <c r="P26" s="118">
        <f>Datos!I26</f>
        <v>9</v>
      </c>
      <c r="Q26" s="118">
        <f>Datos!J26</f>
        <v>7</v>
      </c>
      <c r="R26" s="118">
        <f>Datos!K26</f>
        <v>6</v>
      </c>
      <c r="S26" s="118">
        <f>Datos!L26</f>
        <v>9</v>
      </c>
      <c r="T26" s="118">
        <f>Datos!M26</f>
        <v>8</v>
      </c>
      <c r="U26" s="118">
        <f>Datos!N26</f>
        <v>9</v>
      </c>
      <c r="V26" s="118">
        <f>Datos!O26</f>
        <v>6</v>
      </c>
      <c r="W26" s="50">
        <v>7</v>
      </c>
      <c r="X26" s="118">
        <f>Datos!Q26</f>
        <v>7</v>
      </c>
      <c r="Y26" s="118">
        <f>Datos!R26</f>
        <v>8</v>
      </c>
      <c r="Z26" s="118">
        <f>Datos!S26</f>
        <v>8</v>
      </c>
      <c r="AA26" s="118">
        <v>9</v>
      </c>
      <c r="AB26" s="118">
        <f>Datos!U26</f>
        <v>8</v>
      </c>
      <c r="AC26" s="118">
        <f>Datos!V26</f>
        <v>3</v>
      </c>
      <c r="AD26" s="118">
        <f>Datos!W26</f>
        <v>11</v>
      </c>
      <c r="AE26" s="118">
        <f>Datos!X26</f>
        <v>13</v>
      </c>
      <c r="AF26" s="118">
        <f>Datos!Y26</f>
        <v>14</v>
      </c>
      <c r="AG26" s="118">
        <f>Datos!Z26</f>
        <v>8</v>
      </c>
      <c r="AH26" s="118">
        <f>Datos!AA26</f>
        <v>11</v>
      </c>
      <c r="AI26" s="118">
        <f>Datos!AB26</f>
        <v>11</v>
      </c>
      <c r="AJ26" s="118">
        <f>Datos!AC26</f>
        <v>14</v>
      </c>
      <c r="AK26" s="118">
        <f>Datos!AD26</f>
        <v>12</v>
      </c>
      <c r="AL26" s="118">
        <f>Datos!AE26</f>
        <v>11</v>
      </c>
      <c r="AM26" s="118">
        <f>Datos!AF26</f>
        <v>11</v>
      </c>
      <c r="AN26" s="118">
        <f>Datos!AG26</f>
        <v>4</v>
      </c>
      <c r="AO26" s="118">
        <f>Datos!AH26</f>
        <v>0</v>
      </c>
      <c r="AP26" s="118">
        <f>Datos!AI26</f>
        <v>0</v>
      </c>
      <c r="AQ26" s="118">
        <f>Datos!AJ26</f>
        <v>0</v>
      </c>
      <c r="AR26" s="118">
        <f>Datos!AK26</f>
        <v>0</v>
      </c>
      <c r="AS26" s="118">
        <f>Datos!AL26</f>
        <v>0</v>
      </c>
      <c r="AT26" s="104"/>
    </row>
    <row r="27" spans="1:46" ht="30.75" customHeight="1" x14ac:dyDescent="0.2">
      <c r="A27" s="207"/>
      <c r="B27" s="206"/>
      <c r="C27" s="202"/>
      <c r="D27" s="124" t="s">
        <v>108</v>
      </c>
      <c r="E27" s="212"/>
      <c r="F27" s="213"/>
      <c r="G27" s="96" t="s">
        <v>95</v>
      </c>
      <c r="H27" s="97" t="s">
        <v>94</v>
      </c>
      <c r="I27" s="102" t="s">
        <v>93</v>
      </c>
      <c r="J27" s="118">
        <f>Datos!C27</f>
        <v>8</v>
      </c>
      <c r="K27" s="118">
        <f>Datos!D27</f>
        <v>5</v>
      </c>
      <c r="L27" s="118">
        <f>Datos!E27</f>
        <v>12</v>
      </c>
      <c r="M27" s="118">
        <f>Datos!F27</f>
        <v>6</v>
      </c>
      <c r="N27" s="118">
        <f>Datos!G27</f>
        <v>6</v>
      </c>
      <c r="O27" s="118">
        <f>Datos!H27</f>
        <v>12</v>
      </c>
      <c r="P27" s="118">
        <f>Datos!I27</f>
        <v>3</v>
      </c>
      <c r="Q27" s="118">
        <f>Datos!J27</f>
        <v>10</v>
      </c>
      <c r="R27" s="118">
        <f>Datos!K27</f>
        <v>7</v>
      </c>
      <c r="S27" s="118">
        <f>Datos!L27</f>
        <v>5</v>
      </c>
      <c r="T27" s="118">
        <f>Datos!M27</f>
        <v>5</v>
      </c>
      <c r="U27" s="118">
        <f>Datos!N27</f>
        <v>5</v>
      </c>
      <c r="V27" s="118">
        <f>Datos!O27</f>
        <v>4</v>
      </c>
      <c r="W27" s="56">
        <v>3</v>
      </c>
      <c r="X27" s="118">
        <f>Datos!Q27</f>
        <v>6</v>
      </c>
      <c r="Y27" s="118">
        <f>Datos!R27</f>
        <v>3</v>
      </c>
      <c r="Z27" s="118">
        <f>Datos!S27</f>
        <v>9</v>
      </c>
      <c r="AA27" s="118">
        <v>9</v>
      </c>
      <c r="AB27" s="118">
        <f>Datos!U27</f>
        <v>10</v>
      </c>
      <c r="AC27" s="118">
        <f>Datos!V27</f>
        <v>9</v>
      </c>
      <c r="AD27" s="118">
        <f>Datos!W27</f>
        <v>5</v>
      </c>
      <c r="AE27" s="118">
        <f>Datos!X27</f>
        <v>12</v>
      </c>
      <c r="AF27" s="118">
        <f>Datos!Y27</f>
        <v>7</v>
      </c>
      <c r="AG27" s="118">
        <f>Datos!Z27</f>
        <v>5</v>
      </c>
      <c r="AH27" s="118">
        <f>Datos!AA27</f>
        <v>5</v>
      </c>
      <c r="AI27" s="118">
        <f>Datos!AB27</f>
        <v>9</v>
      </c>
      <c r="AJ27" s="118">
        <f>Datos!AC27</f>
        <v>12</v>
      </c>
      <c r="AK27" s="118">
        <f>Datos!AD27</f>
        <v>7</v>
      </c>
      <c r="AL27" s="118">
        <f>Datos!AE27</f>
        <v>8</v>
      </c>
      <c r="AM27" s="118">
        <f>Datos!AF27</f>
        <v>16</v>
      </c>
      <c r="AN27" s="118">
        <f>Datos!AG27</f>
        <v>12</v>
      </c>
      <c r="AO27" s="118">
        <f>Datos!AH27</f>
        <v>0</v>
      </c>
      <c r="AP27" s="118">
        <f>Datos!AI27</f>
        <v>0</v>
      </c>
      <c r="AQ27" s="118">
        <f>Datos!AJ27</f>
        <v>0</v>
      </c>
      <c r="AR27" s="118">
        <f>Datos!AK27</f>
        <v>0</v>
      </c>
      <c r="AS27" s="118">
        <f>Datos!AL27</f>
        <v>0</v>
      </c>
      <c r="AT27" s="104"/>
    </row>
    <row r="28" spans="1:46" ht="42" customHeight="1" x14ac:dyDescent="0.2">
      <c r="A28" s="201">
        <v>11</v>
      </c>
      <c r="B28" s="206"/>
      <c r="C28" s="202" t="s">
        <v>113</v>
      </c>
      <c r="D28" s="112" t="s">
        <v>151</v>
      </c>
      <c r="E28" s="203" t="s">
        <v>56</v>
      </c>
      <c r="F28" s="204" t="s">
        <v>57</v>
      </c>
      <c r="G28" s="96" t="s">
        <v>71</v>
      </c>
      <c r="H28" s="97" t="s">
        <v>115</v>
      </c>
      <c r="I28" s="102" t="s">
        <v>116</v>
      </c>
      <c r="J28" s="128">
        <f t="shared" ref="J28:V28" si="3">AVERAGE(J29:J34)</f>
        <v>0.94612794612794604</v>
      </c>
      <c r="K28" s="128">
        <f t="shared" si="3"/>
        <v>0.86898148148148147</v>
      </c>
      <c r="L28" s="128">
        <f t="shared" si="3"/>
        <v>0.97549019607843135</v>
      </c>
      <c r="M28" s="128">
        <f t="shared" si="3"/>
        <v>0.68957688338493295</v>
      </c>
      <c r="N28" s="128">
        <f t="shared" si="3"/>
        <v>0.85923141186299079</v>
      </c>
      <c r="O28" s="128">
        <f t="shared" si="3"/>
        <v>0.82142857142857151</v>
      </c>
      <c r="P28" s="128">
        <f t="shared" si="3"/>
        <v>0.69047619047619035</v>
      </c>
      <c r="Q28" s="128">
        <f t="shared" si="3"/>
        <v>0.72777777777777775</v>
      </c>
      <c r="R28" s="128">
        <f t="shared" si="3"/>
        <v>0.66666666666666663</v>
      </c>
      <c r="S28" s="128">
        <f t="shared" si="3"/>
        <v>0.68192219679633859</v>
      </c>
      <c r="T28" s="128">
        <f t="shared" si="3"/>
        <v>0.7902808573540282</v>
      </c>
      <c r="U28" s="128">
        <f t="shared" si="3"/>
        <v>0.74249084249084252</v>
      </c>
      <c r="V28" s="128">
        <f t="shared" si="3"/>
        <v>0.55458089668615995</v>
      </c>
      <c r="W28" s="129">
        <v>0.49</v>
      </c>
      <c r="X28" s="128">
        <f t="shared" ref="X28:AS28" si="4">AVERAGE(X29:X34)</f>
        <v>0.76739596739596738</v>
      </c>
      <c r="Y28" s="128">
        <f t="shared" si="4"/>
        <v>0.83175287356321836</v>
      </c>
      <c r="Z28" s="128">
        <f t="shared" si="4"/>
        <v>0.91889483065953659</v>
      </c>
      <c r="AA28" s="128">
        <f t="shared" si="4"/>
        <v>0.98564814814814816</v>
      </c>
      <c r="AB28" s="128">
        <f t="shared" si="4"/>
        <v>0.89242424242424245</v>
      </c>
      <c r="AC28" s="128">
        <f t="shared" si="4"/>
        <v>0.71666666666666667</v>
      </c>
      <c r="AD28" s="128">
        <f t="shared" si="4"/>
        <v>0.80257936507936511</v>
      </c>
      <c r="AE28" s="128">
        <f t="shared" si="4"/>
        <v>1.0214931267562848</v>
      </c>
      <c r="AF28" s="128">
        <f t="shared" si="4"/>
        <v>0.90773809523809523</v>
      </c>
      <c r="AG28" s="128">
        <f t="shared" si="4"/>
        <v>1.2987789987789988</v>
      </c>
      <c r="AH28" s="128">
        <f t="shared" si="4"/>
        <v>1.0513157894736842</v>
      </c>
      <c r="AI28" s="128">
        <f t="shared" si="4"/>
        <v>1.0725877192982456</v>
      </c>
      <c r="AJ28" s="128">
        <f t="shared" si="4"/>
        <v>1.073909830007391</v>
      </c>
      <c r="AK28" s="128">
        <f t="shared" si="4"/>
        <v>0.98039215686274517</v>
      </c>
      <c r="AL28" s="128">
        <f t="shared" si="4"/>
        <v>0.83333333333333337</v>
      </c>
      <c r="AM28" s="128">
        <f t="shared" si="4"/>
        <v>0.99278499278499288</v>
      </c>
      <c r="AN28" s="128">
        <f t="shared" si="4"/>
        <v>0.77272727272727282</v>
      </c>
      <c r="AO28" s="128" t="e">
        <f t="shared" si="4"/>
        <v>#DIV/0!</v>
      </c>
      <c r="AP28" s="128" t="e">
        <f t="shared" si="4"/>
        <v>#DIV/0!</v>
      </c>
      <c r="AQ28" s="128" t="e">
        <f t="shared" si="4"/>
        <v>#DIV/0!</v>
      </c>
      <c r="AR28" s="128" t="e">
        <f t="shared" si="4"/>
        <v>#DIV/0!</v>
      </c>
      <c r="AS28" s="128" t="e">
        <f t="shared" si="4"/>
        <v>#DIV/0!</v>
      </c>
      <c r="AT28" s="104"/>
    </row>
    <row r="29" spans="1:46" ht="39" customHeight="1" x14ac:dyDescent="0.2">
      <c r="A29" s="201"/>
      <c r="B29" s="206"/>
      <c r="C29" s="202"/>
      <c r="D29" s="124" t="s">
        <v>101</v>
      </c>
      <c r="E29" s="203"/>
      <c r="F29" s="204"/>
      <c r="G29" s="96" t="s">
        <v>71</v>
      </c>
      <c r="H29" s="97" t="s">
        <v>115</v>
      </c>
      <c r="I29" s="102" t="s">
        <v>116</v>
      </c>
      <c r="J29" s="128">
        <f>Datos!C22/'Calculo de cuota '!C20</f>
        <v>0.77777777777777779</v>
      </c>
      <c r="K29" s="128">
        <f>Datos!D22/'Calculo de cuota '!D20</f>
        <v>0.9</v>
      </c>
      <c r="L29" s="128">
        <f>Datos!E22/'Calculo de cuota '!E20</f>
        <v>0.70588235294117652</v>
      </c>
      <c r="M29" s="128">
        <f>Datos!F22/'Calculo de cuota '!F20</f>
        <v>0.7</v>
      </c>
      <c r="N29" s="128">
        <f>Datos!G22/'Calculo de cuota '!G20</f>
        <v>1</v>
      </c>
      <c r="O29" s="128">
        <f>Datos!H22/'Calculo de cuota '!H20</f>
        <v>0.76190476190476186</v>
      </c>
      <c r="P29" s="128">
        <f>Datos!I22/'Calculo de cuota '!I20</f>
        <v>0.76190476190476186</v>
      </c>
      <c r="Q29" s="128">
        <f>Datos!J22/'Calculo de cuota '!J20</f>
        <v>0.7</v>
      </c>
      <c r="R29" s="128">
        <f>Datos!K22/'Calculo de cuota '!K20</f>
        <v>0.8</v>
      </c>
      <c r="S29" s="128">
        <f>Datos!L22/'Calculo de cuota '!L20</f>
        <v>0.78260869565217395</v>
      </c>
      <c r="T29" s="128">
        <f>Datos!M22/'Calculo de cuota '!M20</f>
        <v>0.87804878048780488</v>
      </c>
      <c r="U29" s="128">
        <f>Datos!N22/'Calculo de cuota '!N20</f>
        <v>0.76923076923076927</v>
      </c>
      <c r="V29" s="128">
        <f>Datos!O22/'Calculo de cuota '!O20</f>
        <v>0.77777777777777779</v>
      </c>
      <c r="W29" s="128">
        <f>Datos!P22/'Calculo de cuota '!P20</f>
        <v>0.54054054054054057</v>
      </c>
      <c r="X29" s="128">
        <f>Datos!Q22/'Calculo de cuota '!Q20</f>
        <v>0.7567567567567568</v>
      </c>
      <c r="Y29" s="128">
        <f>Datos!R22/'Calculo de cuota '!R20</f>
        <v>0.55172413793103448</v>
      </c>
      <c r="Z29" s="128">
        <f>Datos!S22/'Calculo de cuota '!S20</f>
        <v>0.90909090909090906</v>
      </c>
      <c r="AA29" s="128">
        <f>Datos!T22/'Calculo de cuota '!T20</f>
        <v>0.8</v>
      </c>
      <c r="AB29" s="128">
        <f>Datos!U22/'Calculo de cuota '!U20</f>
        <v>0.81818181818181823</v>
      </c>
      <c r="AC29" s="128">
        <f>Datos!V22/'Calculo de cuota '!V20</f>
        <v>0.4</v>
      </c>
      <c r="AD29" s="128">
        <f>Datos!W22/'Calculo de cuota '!W20</f>
        <v>0.76190476190476186</v>
      </c>
      <c r="AE29" s="128">
        <f>Datos!X22/'Calculo de cuota '!X20</f>
        <v>0.72727272727272729</v>
      </c>
      <c r="AF29" s="128">
        <f>Datos!Y22/'Calculo de cuota '!Y20</f>
        <v>0.66666666666666663</v>
      </c>
      <c r="AG29" s="128">
        <f>Datos!Z22/'Calculo de cuota '!Z20</f>
        <v>1.4666666666666666</v>
      </c>
      <c r="AH29" s="128">
        <f>Datos!AA22/'Calculo de cuota '!AA20</f>
        <v>1.3</v>
      </c>
      <c r="AI29" s="128">
        <f>Datos!AB22/'Calculo de cuota '!AB20</f>
        <v>1</v>
      </c>
      <c r="AJ29" s="128">
        <f>Datos!AC22/'Calculo de cuota '!AC20</f>
        <v>1</v>
      </c>
      <c r="AK29" s="128">
        <f>Datos!AD22/'Calculo de cuota '!AD20</f>
        <v>0.82352941176470584</v>
      </c>
      <c r="AL29" s="128">
        <f>Datos!AE22/'Calculo de cuota '!AE20</f>
        <v>0.8</v>
      </c>
      <c r="AM29" s="128">
        <f>Datos!AF22/'Calculo de cuota '!AF20</f>
        <v>0.72727272727272729</v>
      </c>
      <c r="AN29" s="128">
        <f>Datos!AG22/'Calculo de cuota '!AG20</f>
        <v>0.63636363636363635</v>
      </c>
      <c r="AO29" s="128" t="e">
        <f>Datos!AH22/'Calculo de cuota '!AH20</f>
        <v>#DIV/0!</v>
      </c>
      <c r="AP29" s="128" t="e">
        <f>Datos!AI22/'Calculo de cuota '!AI20</f>
        <v>#DIV/0!</v>
      </c>
      <c r="AQ29" s="128" t="e">
        <f>Datos!AJ22/'Calculo de cuota '!AJ20</f>
        <v>#DIV/0!</v>
      </c>
      <c r="AR29" s="128" t="e">
        <f>Datos!AK22/'Calculo de cuota '!AK20</f>
        <v>#DIV/0!</v>
      </c>
      <c r="AS29" s="128" t="e">
        <f>Datos!AL22/'Calculo de cuota '!AL20</f>
        <v>#DIV/0!</v>
      </c>
      <c r="AT29" s="104"/>
    </row>
    <row r="30" spans="1:46" ht="29.85" customHeight="1" x14ac:dyDescent="0.2">
      <c r="A30" s="201"/>
      <c r="B30" s="206"/>
      <c r="C30" s="202"/>
      <c r="D30" s="124" t="s">
        <v>104</v>
      </c>
      <c r="E30" s="203"/>
      <c r="F30" s="204"/>
      <c r="G30" s="96" t="s">
        <v>71</v>
      </c>
      <c r="H30" s="97" t="s">
        <v>115</v>
      </c>
      <c r="I30" s="102" t="s">
        <v>116</v>
      </c>
      <c r="J30" s="128">
        <f>Datos!C23/'Calculo de cuota '!C21</f>
        <v>1.1111111111111112</v>
      </c>
      <c r="K30" s="128">
        <f>Datos!D23/'Calculo de cuota '!D21</f>
        <v>1.2</v>
      </c>
      <c r="L30" s="128">
        <f>Datos!E23/'Calculo de cuota '!E21</f>
        <v>0.82352941176470584</v>
      </c>
      <c r="M30" s="128">
        <f>Datos!F23/'Calculo de cuota '!F21</f>
        <v>0.8</v>
      </c>
      <c r="N30" s="128">
        <f>Datos!G23/'Calculo de cuota '!G21</f>
        <v>1.0476190476190477</v>
      </c>
      <c r="O30" s="128">
        <f>Datos!H23/'Calculo de cuota '!H21</f>
        <v>0.38095238095238093</v>
      </c>
      <c r="P30" s="128">
        <f>Datos!I23/'Calculo de cuota '!I21</f>
        <v>0.76190476190476186</v>
      </c>
      <c r="Q30" s="128">
        <f>Datos!J23/'Calculo de cuota '!J21</f>
        <v>0.76190476190476186</v>
      </c>
      <c r="R30" s="128">
        <f>Datos!K23/'Calculo de cuota '!K21</f>
        <v>0.5</v>
      </c>
      <c r="S30" s="128">
        <f>Datos!L23/'Calculo de cuota '!L21</f>
        <v>0.43478260869565216</v>
      </c>
      <c r="T30" s="128">
        <f>Datos!M23/'Calculo de cuota '!M21</f>
        <v>0.72727272727272729</v>
      </c>
      <c r="U30" s="128">
        <f>Datos!N23/'Calculo de cuota '!N21</f>
        <v>0.26666666666666666</v>
      </c>
      <c r="V30" s="128">
        <f>Datos!O23/'Calculo de cuota '!O21</f>
        <v>0.31578947368421051</v>
      </c>
      <c r="W30" s="128">
        <f>Datos!P23/'Calculo de cuota '!P21</f>
        <v>0.3</v>
      </c>
      <c r="X30" s="128">
        <f>Datos!Q23/'Calculo de cuota '!Q21</f>
        <v>0.8571428571428571</v>
      </c>
      <c r="Y30" s="128">
        <f>Datos!R23/'Calculo de cuota '!R21</f>
        <v>0.875</v>
      </c>
      <c r="Z30" s="128">
        <f>Datos!S23/'Calculo de cuota '!S21</f>
        <v>1.0588235294117647</v>
      </c>
      <c r="AA30" s="128">
        <f>Datos!T23/'Calculo de cuota '!T21</f>
        <v>1.2</v>
      </c>
      <c r="AB30" s="128">
        <f>Datos!U23/'Calculo de cuota '!U21</f>
        <v>1.0909090909090908</v>
      </c>
      <c r="AC30" s="128">
        <f>Datos!V23/'Calculo de cuota '!V21</f>
        <v>0.8</v>
      </c>
      <c r="AD30" s="128">
        <f>Datos!W23/'Calculo de cuota '!W21</f>
        <v>0.76190476190476186</v>
      </c>
      <c r="AE30" s="128">
        <f>Datos!X23/'Calculo de cuota '!X21</f>
        <v>0.81818181818181823</v>
      </c>
      <c r="AF30" s="128">
        <f>Datos!Y23/'Calculo de cuota '!Y21</f>
        <v>0.5714285714285714</v>
      </c>
      <c r="AG30" s="128">
        <f>Datos!Z23/'Calculo de cuota '!Z21</f>
        <v>1.4666666666666666</v>
      </c>
      <c r="AH30" s="128">
        <f>Datos!AA23/'Calculo de cuota '!AA21</f>
        <v>0.5</v>
      </c>
      <c r="AI30" s="128">
        <f>Datos!AB23/'Calculo de cuota '!AB21</f>
        <v>1.0526315789473684</v>
      </c>
      <c r="AJ30" s="128">
        <f>Datos!AC23/'Calculo de cuota '!AC21</f>
        <v>0.81818181818181823</v>
      </c>
      <c r="AK30" s="128">
        <f>Datos!AD23/'Calculo de cuota '!AD21</f>
        <v>0.70588235294117652</v>
      </c>
      <c r="AL30" s="128">
        <f>Datos!AE23/'Calculo de cuota '!AE21</f>
        <v>0.6</v>
      </c>
      <c r="AM30" s="128">
        <f>Datos!AF23/'Calculo de cuota '!AF21</f>
        <v>0.90909090909090906</v>
      </c>
      <c r="AN30" s="128">
        <f>Datos!AG23/'Calculo de cuota '!AG21</f>
        <v>0.90909090909090906</v>
      </c>
      <c r="AO30" s="128" t="e">
        <f>Datos!AH23/'Calculo de cuota '!AH21</f>
        <v>#DIV/0!</v>
      </c>
      <c r="AP30" s="128" t="e">
        <f>Datos!AI23/'Calculo de cuota '!AI21</f>
        <v>#DIV/0!</v>
      </c>
      <c r="AQ30" s="128" t="e">
        <f>Datos!AJ23/'Calculo de cuota '!AJ21</f>
        <v>#DIV/0!</v>
      </c>
      <c r="AR30" s="128" t="e">
        <f>Datos!AK23/'Calculo de cuota '!AK21</f>
        <v>#DIV/0!</v>
      </c>
      <c r="AS30" s="128" t="e">
        <f>Datos!AL23/'Calculo de cuota '!AL21</f>
        <v>#DIV/0!</v>
      </c>
      <c r="AT30" s="104"/>
    </row>
    <row r="31" spans="1:46" ht="29.85" customHeight="1" x14ac:dyDescent="0.2">
      <c r="A31" s="201"/>
      <c r="B31" s="206"/>
      <c r="C31" s="202"/>
      <c r="D31" s="124" t="s">
        <v>105</v>
      </c>
      <c r="E31" s="203"/>
      <c r="F31" s="204"/>
      <c r="G31" s="96" t="s">
        <v>71</v>
      </c>
      <c r="H31" s="97" t="s">
        <v>115</v>
      </c>
      <c r="I31" s="102" t="s">
        <v>116</v>
      </c>
      <c r="J31" s="128">
        <f>Datos!C24/'Calculo de cuota '!C22</f>
        <v>0.77777777777777779</v>
      </c>
      <c r="K31" s="128">
        <f>Datos!D24/'Calculo de cuota '!D22</f>
        <v>0.7</v>
      </c>
      <c r="L31" s="128">
        <f>Datos!E24/'Calculo de cuota '!E22</f>
        <v>0.70588235294117652</v>
      </c>
      <c r="M31" s="128">
        <f>Datos!F24/'Calculo de cuota '!F22</f>
        <v>0.7</v>
      </c>
      <c r="N31" s="128">
        <f>Datos!G24/'Calculo de cuota '!G22</f>
        <v>1.1428571428571428</v>
      </c>
      <c r="O31" s="128">
        <f>Datos!H24/'Calculo de cuota '!H22</f>
        <v>0.5714285714285714</v>
      </c>
      <c r="P31" s="128">
        <f>Datos!I24/'Calculo de cuota '!I22</f>
        <v>0.76190476190476186</v>
      </c>
      <c r="Q31" s="128">
        <f>Datos!J24/'Calculo de cuota '!J22</f>
        <v>0.5714285714285714</v>
      </c>
      <c r="R31" s="128">
        <f>Datos!K24/'Calculo de cuota '!K22</f>
        <v>0.7</v>
      </c>
      <c r="S31" s="128">
        <f>Datos!L24/'Calculo de cuota '!L22</f>
        <v>0.69565217391304346</v>
      </c>
      <c r="T31" s="128">
        <f>Datos!M24/'Calculo de cuota '!M22</f>
        <v>0.90909090909090906</v>
      </c>
      <c r="U31" s="128">
        <f>Datos!N24/'Calculo de cuota '!N22</f>
        <v>0.53333333333333333</v>
      </c>
      <c r="V31" s="128">
        <f>Datos!O24/'Calculo de cuota '!O22</f>
        <v>0.52631578947368418</v>
      </c>
      <c r="W31" s="128">
        <f>Datos!P24/'Calculo de cuota '!P22</f>
        <v>0.3</v>
      </c>
      <c r="X31" s="128">
        <f>Datos!Q24/'Calculo de cuota '!Q22</f>
        <v>0.66666666666666663</v>
      </c>
      <c r="Y31" s="128">
        <f>Datos!R24/'Calculo de cuota '!R22</f>
        <v>0.75</v>
      </c>
      <c r="Z31" s="128">
        <f>Datos!S24/'Calculo de cuota '!S22</f>
        <v>1</v>
      </c>
      <c r="AA31" s="128">
        <f>Datos!T24/'Calculo de cuota '!T22</f>
        <v>1</v>
      </c>
      <c r="AB31" s="128">
        <f>Datos!U24/'Calculo de cuota '!U22</f>
        <v>0.81818181818181823</v>
      </c>
      <c r="AC31" s="128">
        <f>Datos!V24/'Calculo de cuota '!V22</f>
        <v>0.9</v>
      </c>
      <c r="AD31" s="128">
        <f>Datos!W24/'Calculo de cuota '!W22</f>
        <v>0.95238095238095233</v>
      </c>
      <c r="AE31" s="128">
        <f>Datos!X24/'Calculo de cuota '!X22</f>
        <v>1.0476190476190477</v>
      </c>
      <c r="AF31" s="128">
        <f>Datos!Y24/'Calculo de cuota '!Y22</f>
        <v>1.0476190476190477</v>
      </c>
      <c r="AG31" s="128">
        <f>Datos!Z24/'Calculo de cuota '!Z22</f>
        <v>1.2</v>
      </c>
      <c r="AH31" s="128">
        <f>Datos!AA24/'Calculo de cuota '!AA22</f>
        <v>1.2</v>
      </c>
      <c r="AI31" s="128">
        <f>Datos!AB24/'Calculo de cuota '!AB22</f>
        <v>1.1000000000000001</v>
      </c>
      <c r="AJ31" s="128">
        <f>Datos!AC24/'Calculo de cuota '!AC22</f>
        <v>1.0909090909090908</v>
      </c>
      <c r="AK31" s="128">
        <f>Datos!AD24/'Calculo de cuota '!AD22</f>
        <v>1.1764705882352942</v>
      </c>
      <c r="AL31" s="128">
        <f>Datos!AE24/'Calculo de cuota '!AE22</f>
        <v>0.8</v>
      </c>
      <c r="AM31" s="128">
        <f>Datos!AF24/'Calculo de cuota '!AF22</f>
        <v>1</v>
      </c>
      <c r="AN31" s="128">
        <f>Datos!AG24/'Calculo de cuota '!AG22</f>
        <v>0.81818181818181823</v>
      </c>
      <c r="AO31" s="128" t="e">
        <f>Datos!AH24/'Calculo de cuota '!AH22</f>
        <v>#DIV/0!</v>
      </c>
      <c r="AP31" s="128" t="e">
        <f>Datos!AI24/'Calculo de cuota '!AI22</f>
        <v>#DIV/0!</v>
      </c>
      <c r="AQ31" s="128" t="e">
        <f>Datos!AJ24/'Calculo de cuota '!AJ22</f>
        <v>#DIV/0!</v>
      </c>
      <c r="AR31" s="128" t="e">
        <f>Datos!AK24/'Calculo de cuota '!AK22</f>
        <v>#DIV/0!</v>
      </c>
      <c r="AS31" s="128" t="e">
        <f>Datos!AL24/'Calculo de cuota '!AL22</f>
        <v>#DIV/0!</v>
      </c>
      <c r="AT31" s="104"/>
    </row>
    <row r="32" spans="1:46" ht="33.75" customHeight="1" x14ac:dyDescent="0.2">
      <c r="A32" s="201"/>
      <c r="B32" s="206"/>
      <c r="C32" s="202"/>
      <c r="D32" s="124" t="s">
        <v>106</v>
      </c>
      <c r="E32" s="203"/>
      <c r="F32" s="204"/>
      <c r="G32" s="96" t="s">
        <v>71</v>
      </c>
      <c r="H32" s="97" t="s">
        <v>115</v>
      </c>
      <c r="I32" s="102" t="s">
        <v>116</v>
      </c>
      <c r="J32" s="128">
        <f>Datos!C25/'Calculo de cuota '!C23</f>
        <v>0.66666666666666663</v>
      </c>
      <c r="K32" s="128">
        <f>Datos!D25/'Calculo de cuota '!D23</f>
        <v>0.9</v>
      </c>
      <c r="L32" s="128">
        <f>Datos!E25/'Calculo de cuota '!E23</f>
        <v>1.0588235294117647</v>
      </c>
      <c r="M32" s="128">
        <f>Datos!F25/'Calculo de cuota '!F23</f>
        <v>0.63157894736842102</v>
      </c>
      <c r="N32" s="128">
        <f>Datos!G25/'Calculo de cuota '!G23</f>
        <v>0.5714285714285714</v>
      </c>
      <c r="O32" s="128">
        <f>Datos!H25/'Calculo de cuota '!H23</f>
        <v>0.8571428571428571</v>
      </c>
      <c r="P32" s="128">
        <f>Datos!I25/'Calculo de cuota '!I23</f>
        <v>0.5714285714285714</v>
      </c>
      <c r="Q32" s="128">
        <f>Datos!J25/'Calculo de cuota '!J23</f>
        <v>0.66666666666666663</v>
      </c>
      <c r="R32" s="128">
        <f>Datos!K25/'Calculo de cuota '!K23</f>
        <v>0.7</v>
      </c>
      <c r="S32" s="128">
        <f>Datos!L25/'Calculo de cuota '!L23</f>
        <v>0.86956521739130432</v>
      </c>
      <c r="T32" s="128">
        <f>Datos!M25/'Calculo de cuota '!M23</f>
        <v>1</v>
      </c>
      <c r="U32" s="128">
        <f>Datos!N25/'Calculo de cuota '!N23</f>
        <v>0.93333333333333335</v>
      </c>
      <c r="V32" s="128">
        <f>Datos!O25/'Calculo de cuota '!O23</f>
        <v>0.63157894736842102</v>
      </c>
      <c r="W32" s="128">
        <f>Datos!P25/'Calculo de cuota '!P23</f>
        <v>0.7</v>
      </c>
      <c r="X32" s="128">
        <f>Datos!Q25/'Calculo de cuota '!Q23</f>
        <v>0.8571428571428571</v>
      </c>
      <c r="Y32" s="128">
        <f>Datos!R25/'Calculo de cuota '!R23</f>
        <v>1.0666666666666667</v>
      </c>
      <c r="Z32" s="128">
        <f>Datos!S25/'Calculo de cuota '!S23</f>
        <v>0.81818181818181823</v>
      </c>
      <c r="AA32" s="128">
        <f>Datos!T25/'Calculo de cuota '!T23</f>
        <v>0.88888888888888884</v>
      </c>
      <c r="AB32" s="128">
        <f>Datos!U25/'Calculo de cuota '!U23</f>
        <v>0.9</v>
      </c>
      <c r="AC32" s="128">
        <f>Datos!V25/'Calculo de cuota '!V23</f>
        <v>1</v>
      </c>
      <c r="AD32" s="128">
        <f>Datos!W25/'Calculo de cuota '!W23</f>
        <v>0.66666666666666663</v>
      </c>
      <c r="AE32" s="128">
        <f>Datos!X25/'Calculo de cuota '!X23</f>
        <v>1.0909090909090908</v>
      </c>
      <c r="AF32" s="128">
        <f>Datos!Y25/'Calculo de cuota '!Y23</f>
        <v>0.95238095238095233</v>
      </c>
      <c r="AG32" s="128">
        <f>Datos!Z25/'Calculo de cuota '!Z23</f>
        <v>1</v>
      </c>
      <c r="AH32" s="128">
        <f>Datos!AA25/'Calculo de cuota '!AA23</f>
        <v>0.9</v>
      </c>
      <c r="AI32" s="128">
        <f>Datos!AB25/'Calculo de cuota '!AB23</f>
        <v>1</v>
      </c>
      <c r="AJ32" s="128">
        <f>Datos!AC25/'Calculo de cuota '!AC23</f>
        <v>1.0909090909090908</v>
      </c>
      <c r="AK32" s="128">
        <f>Datos!AD25/'Calculo de cuota '!AD23</f>
        <v>0.94117647058823528</v>
      </c>
      <c r="AL32" s="128">
        <f>Datos!AE25/'Calculo de cuota '!AE23</f>
        <v>0.9</v>
      </c>
      <c r="AM32" s="128">
        <f>Datos!AF25/'Calculo de cuota '!AF23</f>
        <v>0.81818181818181823</v>
      </c>
      <c r="AN32" s="128">
        <f>Datos!AG25/'Calculo de cuota '!AG23</f>
        <v>0.81818181818181823</v>
      </c>
      <c r="AO32" s="128" t="e">
        <f>Datos!AH25/'Calculo de cuota '!AH23</f>
        <v>#DIV/0!</v>
      </c>
      <c r="AP32" s="128" t="e">
        <f>Datos!AI25/'Calculo de cuota '!AI23</f>
        <v>#DIV/0!</v>
      </c>
      <c r="AQ32" s="128" t="e">
        <f>Datos!AJ25/'Calculo de cuota '!AJ23</f>
        <v>#DIV/0!</v>
      </c>
      <c r="AR32" s="128" t="e">
        <f>Datos!AK25/'Calculo de cuota '!AK23</f>
        <v>#DIV/0!</v>
      </c>
      <c r="AS32" s="128" t="e">
        <f>Datos!AL25/'Calculo de cuota '!AL23</f>
        <v>#DIV/0!</v>
      </c>
      <c r="AT32" s="104"/>
    </row>
    <row r="33" spans="1:46" ht="34.5" customHeight="1" x14ac:dyDescent="0.2">
      <c r="A33" s="201"/>
      <c r="B33" s="206"/>
      <c r="C33" s="202"/>
      <c r="D33" s="124" t="s">
        <v>107</v>
      </c>
      <c r="E33" s="203"/>
      <c r="F33" s="204"/>
      <c r="G33" s="96" t="s">
        <v>71</v>
      </c>
      <c r="H33" s="97" t="s">
        <v>115</v>
      </c>
      <c r="I33" s="102" t="s">
        <v>116</v>
      </c>
      <c r="J33" s="128">
        <f>Datos!C26/'Calculo de cuota '!C24</f>
        <v>0.88888888888888884</v>
      </c>
      <c r="K33" s="128">
        <f>Datos!D26/'Calculo de cuota '!D24</f>
        <v>0.88888888888888884</v>
      </c>
      <c r="L33" s="128">
        <f>Datos!E26/'Calculo de cuota '!E24</f>
        <v>1.0588235294117647</v>
      </c>
      <c r="M33" s="128">
        <f>Datos!F26/'Calculo de cuota '!F24</f>
        <v>0.6</v>
      </c>
      <c r="N33" s="128">
        <f>Datos!G26/'Calculo de cuota '!G24</f>
        <v>0.76190476190476186</v>
      </c>
      <c r="O33" s="128">
        <f>Datos!H26/'Calculo de cuota '!H24</f>
        <v>0.8571428571428571</v>
      </c>
      <c r="P33" s="128">
        <f>Datos!I26/'Calculo de cuota '!I24</f>
        <v>0.8571428571428571</v>
      </c>
      <c r="Q33" s="128">
        <f>Datos!J26/'Calculo de cuota '!J24</f>
        <v>0.66666666666666663</v>
      </c>
      <c r="R33" s="128">
        <f>Datos!K26/'Calculo de cuota '!K24</f>
        <v>0.6</v>
      </c>
      <c r="S33" s="128">
        <f>Datos!L26/'Calculo de cuota '!L24</f>
        <v>0.78260869565217395</v>
      </c>
      <c r="T33" s="128">
        <f>Datos!M26/'Calculo de cuota '!M24</f>
        <v>0.72727272727272729</v>
      </c>
      <c r="U33" s="128">
        <f>Datos!N26/'Calculo de cuota '!N24</f>
        <v>1.2857142857142858</v>
      </c>
      <c r="V33" s="128">
        <f>Datos!O26/'Calculo de cuota '!O24</f>
        <v>0.63157894736842102</v>
      </c>
      <c r="W33" s="128">
        <f>Datos!P26/'Calculo de cuota '!P24</f>
        <v>0.7</v>
      </c>
      <c r="X33" s="128">
        <f>Datos!Q26/'Calculo de cuota '!Q24</f>
        <v>0.66666666666666663</v>
      </c>
      <c r="Y33" s="128">
        <f>Datos!R26/'Calculo de cuota '!R24</f>
        <v>1.3333333333333333</v>
      </c>
      <c r="Z33" s="128">
        <f>Datos!S26/'Calculo de cuota '!S24</f>
        <v>0.72727272727272729</v>
      </c>
      <c r="AA33" s="128">
        <f>Datos!T26/'Calculo de cuota '!T24</f>
        <v>0.9</v>
      </c>
      <c r="AB33" s="128">
        <f>Datos!U26/'Calculo de cuota '!U24</f>
        <v>0.72727272727272729</v>
      </c>
      <c r="AC33" s="128">
        <f>Datos!V26/'Calculo de cuota '!V24</f>
        <v>0.3</v>
      </c>
      <c r="AD33" s="128">
        <f>Datos!W26/'Calculo de cuota '!W24</f>
        <v>1.0476190476190477</v>
      </c>
      <c r="AE33" s="128">
        <f>Datos!X26/'Calculo de cuota '!X24</f>
        <v>1.1818181818181819</v>
      </c>
      <c r="AF33" s="128">
        <f>Datos!Y26/'Calculo de cuota '!Y24</f>
        <v>1.3333333333333333</v>
      </c>
      <c r="AG33" s="128">
        <f>Datos!Z26/'Calculo de cuota '!Z24</f>
        <v>1.2307692307692308</v>
      </c>
      <c r="AH33" s="128">
        <f>Datos!AA26/'Calculo de cuota '!AA24</f>
        <v>1.1578947368421053</v>
      </c>
      <c r="AI33" s="128">
        <f>Datos!AB26/'Calculo de cuota '!AB24</f>
        <v>1.1578947368421053</v>
      </c>
      <c r="AJ33" s="128">
        <f>Datos!AC26/'Calculo de cuota '!AC24</f>
        <v>1.2727272727272727</v>
      </c>
      <c r="AK33" s="128">
        <f>Datos!AD26/'Calculo de cuota '!AD24</f>
        <v>1.411764705882353</v>
      </c>
      <c r="AL33" s="128">
        <f>Datos!AE26/'Calculo de cuota '!AE24</f>
        <v>1.1000000000000001</v>
      </c>
      <c r="AM33" s="128">
        <f>Datos!AF26/'Calculo de cuota '!AF24</f>
        <v>1.0476190476190477</v>
      </c>
      <c r="AN33" s="128">
        <f>Datos!AG26/'Calculo de cuota '!AG24</f>
        <v>0.36363636363636365</v>
      </c>
      <c r="AO33" s="128" t="e">
        <f>Datos!AH26/'Calculo de cuota '!AH24</f>
        <v>#DIV/0!</v>
      </c>
      <c r="AP33" s="128" t="e">
        <f>Datos!AI26/'Calculo de cuota '!AI24</f>
        <v>#DIV/0!</v>
      </c>
      <c r="AQ33" s="128" t="e">
        <f>Datos!AJ26/'Calculo de cuota '!AJ24</f>
        <v>#DIV/0!</v>
      </c>
      <c r="AR33" s="128" t="e">
        <f>Datos!AK26/'Calculo de cuota '!AK24</f>
        <v>#DIV/0!</v>
      </c>
      <c r="AS33" s="128" t="e">
        <f>Datos!AL26/'Calculo de cuota '!AL24</f>
        <v>#DIV/0!</v>
      </c>
      <c r="AT33" s="104"/>
    </row>
    <row r="34" spans="1:46" ht="36" customHeight="1" x14ac:dyDescent="0.2">
      <c r="A34" s="201"/>
      <c r="B34" s="206"/>
      <c r="C34" s="202"/>
      <c r="D34" s="124" t="s">
        <v>108</v>
      </c>
      <c r="E34" s="203"/>
      <c r="F34" s="204"/>
      <c r="G34" s="96" t="s">
        <v>71</v>
      </c>
      <c r="H34" s="97" t="s">
        <v>115</v>
      </c>
      <c r="I34" s="130" t="s">
        <v>116</v>
      </c>
      <c r="J34" s="128">
        <f>Datos!C27/'Calculo de cuota '!C25</f>
        <v>1.4545454545454546</v>
      </c>
      <c r="K34" s="128">
        <f>Datos!D27/'Calculo de cuota '!D25</f>
        <v>0.625</v>
      </c>
      <c r="L34" s="128">
        <f>Datos!E27/'Calculo de cuota '!E25</f>
        <v>1.5</v>
      </c>
      <c r="M34" s="128">
        <f>Datos!F27/'Calculo de cuota '!F25</f>
        <v>0.70588235294117652</v>
      </c>
      <c r="N34" s="128">
        <f>Datos!G27/'Calculo de cuota '!G25</f>
        <v>0.63157894736842102</v>
      </c>
      <c r="O34" s="128">
        <f>Datos!H27/'Calculo de cuota '!H25</f>
        <v>1.5</v>
      </c>
      <c r="P34" s="128">
        <f>Datos!I27/'Calculo de cuota '!I25</f>
        <v>0.42857142857142855</v>
      </c>
      <c r="Q34" s="128">
        <f>Datos!J27/'Calculo de cuota '!J25</f>
        <v>1</v>
      </c>
      <c r="R34" s="128">
        <f>Datos!K27/'Calculo de cuota '!K25</f>
        <v>0.7</v>
      </c>
      <c r="S34" s="128">
        <f>Datos!L27/'Calculo de cuota '!L25</f>
        <v>0.52631578947368418</v>
      </c>
      <c r="T34" s="128">
        <f>Datos!M27/'Calculo de cuota '!M25</f>
        <v>0.5</v>
      </c>
      <c r="U34" s="128">
        <f>Datos!N27/'Calculo de cuota '!N25</f>
        <v>0.66666666666666663</v>
      </c>
      <c r="V34" s="128">
        <f>Datos!O27/'Calculo de cuota '!O25</f>
        <v>0.44444444444444442</v>
      </c>
      <c r="W34" s="128">
        <f>Datos!P27/'Calculo de cuota '!P25</f>
        <v>0.4</v>
      </c>
      <c r="X34" s="128">
        <f>Datos!Q27/'Calculo de cuota '!Q25</f>
        <v>0.8</v>
      </c>
      <c r="Y34" s="128">
        <f>Datos!R27/'Calculo de cuota '!R25</f>
        <v>0.41379310344827586</v>
      </c>
      <c r="Z34" s="128">
        <f>Datos!S27/'Calculo de cuota '!S25</f>
        <v>1</v>
      </c>
      <c r="AA34" s="128">
        <f>Datos!T27/'Calculo de cuota '!T25</f>
        <v>1.125</v>
      </c>
      <c r="AB34" s="128">
        <f>Datos!U27/'Calculo de cuota '!U25</f>
        <v>1</v>
      </c>
      <c r="AC34" s="128">
        <f>Datos!V27/'Calculo de cuota '!V25</f>
        <v>0.9</v>
      </c>
      <c r="AD34" s="128">
        <f>Datos!W27/'Calculo de cuota '!W25</f>
        <v>0.625</v>
      </c>
      <c r="AE34" s="128">
        <f>Datos!X27/'Calculo de cuota '!X25</f>
        <v>1.263157894736842</v>
      </c>
      <c r="AF34" s="128">
        <f>Datos!Y27/'Calculo de cuota '!Y25</f>
        <v>0.875</v>
      </c>
      <c r="AG34" s="128">
        <f>Datos!Z27/'Calculo de cuota '!Z25</f>
        <v>1.4285714285714286</v>
      </c>
      <c r="AH34" s="128">
        <f>Datos!AA27/'Calculo de cuota '!AA25</f>
        <v>1.25</v>
      </c>
      <c r="AI34" s="128">
        <f>Datos!AB27/'Calculo de cuota '!AB25</f>
        <v>1.125</v>
      </c>
      <c r="AJ34" s="128">
        <f>Datos!AC27/'Calculo de cuota '!AC25</f>
        <v>1.1707317073170731</v>
      </c>
      <c r="AK34" s="128">
        <f>Datos!AD27/'Calculo de cuota '!AD25</f>
        <v>0.82352941176470584</v>
      </c>
      <c r="AL34" s="128">
        <f>Datos!AE27/'Calculo de cuota '!AE25</f>
        <v>0.8</v>
      </c>
      <c r="AM34" s="128">
        <f>Datos!AF27/'Calculo de cuota '!AF25</f>
        <v>1.4545454545454546</v>
      </c>
      <c r="AN34" s="128">
        <f>Datos!AG27/'Calculo de cuota '!AG25</f>
        <v>1.0909090909090908</v>
      </c>
      <c r="AO34" s="128" t="e">
        <f>Datos!AH27/'Calculo de cuota '!AH25</f>
        <v>#DIV/0!</v>
      </c>
      <c r="AP34" s="128" t="e">
        <f>Datos!AI27/'Calculo de cuota '!AI25</f>
        <v>#DIV/0!</v>
      </c>
      <c r="AQ34" s="128" t="e">
        <f>Datos!AJ27/'Calculo de cuota '!AJ25</f>
        <v>#DIV/0!</v>
      </c>
      <c r="AR34" s="128" t="e">
        <f>Datos!AK27/'Calculo de cuota '!AK25</f>
        <v>#DIV/0!</v>
      </c>
      <c r="AS34" s="128" t="e">
        <f>Datos!AL27/'Calculo de cuota '!AL25</f>
        <v>#DIV/0!</v>
      </c>
      <c r="AT34" s="104"/>
    </row>
    <row r="35" spans="1:46" ht="42" customHeight="1" x14ac:dyDescent="0.2">
      <c r="A35" s="131">
        <v>12</v>
      </c>
      <c r="B35" s="206"/>
      <c r="C35" s="132" t="s">
        <v>117</v>
      </c>
      <c r="D35" s="112" t="s">
        <v>118</v>
      </c>
      <c r="E35" s="108" t="s">
        <v>56</v>
      </c>
      <c r="F35" s="109" t="s">
        <v>57</v>
      </c>
      <c r="G35" s="133" t="s">
        <v>102</v>
      </c>
      <c r="H35" s="134" t="s">
        <v>119</v>
      </c>
      <c r="I35" s="135" t="s">
        <v>120</v>
      </c>
      <c r="J35" s="122">
        <f>(Datos!C8+Datos!C9)/Datos!C14</f>
        <v>13.333333333333334</v>
      </c>
      <c r="K35" s="122">
        <f>(Datos!D8+Datos!D9)/Datos!D14</f>
        <v>11.666666666666666</v>
      </c>
      <c r="L35" s="122">
        <f>(Datos!E8+Datos!E9)/Datos!E14</f>
        <v>14.666666666666666</v>
      </c>
      <c r="M35" s="122">
        <f>(Datos!F8+Datos!F9)/Datos!F14</f>
        <v>14.333333333333334</v>
      </c>
      <c r="N35" s="122">
        <f>(Datos!G8+Datos!G9)/Datos!G14</f>
        <v>14.666666666666666</v>
      </c>
      <c r="O35" s="122">
        <f>(Datos!H8+Datos!H9)/Datos!H14</f>
        <v>19.666666666666668</v>
      </c>
      <c r="P35" s="122">
        <f>(Datos!I8+Datos!I9)/Datos!I14</f>
        <v>14.666666666666666</v>
      </c>
      <c r="Q35" s="122">
        <f>(Datos!J8+Datos!J9)/Datos!J14</f>
        <v>15.333333333333334</v>
      </c>
      <c r="R35" s="122">
        <f>(Datos!K8+Datos!K9)/Datos!K14</f>
        <v>15.333333333333334</v>
      </c>
      <c r="S35" s="122">
        <f>(Datos!L8+Datos!L9)/Datos!L14</f>
        <v>13.666666666666666</v>
      </c>
      <c r="T35" s="122">
        <f>(Datos!M8+Datos!M9)/Datos!M14</f>
        <v>11</v>
      </c>
      <c r="U35" s="122">
        <f>(Datos!N8+Datos!N9)/Datos!N14</f>
        <v>8.3333333333333339</v>
      </c>
      <c r="V35" s="122">
        <f>(Datos!O8+Datos!O9)/Datos!O14</f>
        <v>9</v>
      </c>
      <c r="W35" s="122">
        <f>(Datos!P8+Datos!P9)/Datos!P14</f>
        <v>10.333333333333334</v>
      </c>
      <c r="X35" s="122">
        <f>(Datos!Q8+Datos!Q9)/Datos!Q14</f>
        <v>21</v>
      </c>
      <c r="Y35" s="122">
        <f>(Datos!R8+Datos!R9)/Datos!R14</f>
        <v>18</v>
      </c>
      <c r="Z35" s="122">
        <f>(Datos!S8+Datos!S9)/Datos!S14</f>
        <v>21.666666666666668</v>
      </c>
      <c r="AA35" s="122">
        <f>(Datos!T8+Datos!T9)/Datos!T14</f>
        <v>17.333333333333332</v>
      </c>
      <c r="AB35" s="122">
        <f>(Datos!U8+Datos!U9)/Datos!U14</f>
        <v>21</v>
      </c>
      <c r="AC35" s="122">
        <f>(Datos!V8+Datos!V9)/Datos!V14</f>
        <v>17.666666666666668</v>
      </c>
      <c r="AD35" s="122">
        <f>(Datos!W8+Datos!W9)/Datos!W14</f>
        <v>26</v>
      </c>
      <c r="AE35" s="122">
        <f>(Datos!X8+Datos!X9)/Datos!X14</f>
        <v>24</v>
      </c>
      <c r="AF35" s="122">
        <f>(Datos!Y8+Datos!Y9)/Datos!Y14</f>
        <v>25.333333333333332</v>
      </c>
      <c r="AG35" s="122">
        <f>(Datos!Z8+Datos!Z9)/Datos!Z14</f>
        <v>19.666666666666668</v>
      </c>
      <c r="AH35" s="122">
        <f>(Datos!AA8+Datos!AA9)/Datos!AA14</f>
        <v>23.666666666666668</v>
      </c>
      <c r="AI35" s="122">
        <f>(Datos!AB8+Datos!AB9)/Datos!AB14</f>
        <v>19</v>
      </c>
      <c r="AJ35" s="122">
        <f>(Datos!AC8+Datos!AC9)/Datos!AC14</f>
        <v>25</v>
      </c>
      <c r="AK35" s="122">
        <f>(Datos!AD8+Datos!AD9)/Datos!AD14</f>
        <v>12</v>
      </c>
      <c r="AL35" s="122">
        <f>(Datos!AE8+Datos!AE9)/Datos!AE14</f>
        <v>26</v>
      </c>
      <c r="AM35" s="122">
        <f>(Datos!AF8+Datos!AF9)/Datos!AF14</f>
        <v>15</v>
      </c>
      <c r="AN35" s="122">
        <f>(Datos!AG8+Datos!AG9)/Datos!AG14</f>
        <v>14.666666666666666</v>
      </c>
      <c r="AO35" s="122" t="e">
        <f>(Datos!AH8+Datos!AH9)/Datos!AH14</f>
        <v>#DIV/0!</v>
      </c>
      <c r="AP35" s="122" t="e">
        <f>(Datos!AI8+Datos!AI9)/Datos!AI14</f>
        <v>#DIV/0!</v>
      </c>
      <c r="AQ35" s="122" t="e">
        <f>(Datos!AJ8+Datos!AJ9)/Datos!AJ14</f>
        <v>#DIV/0!</v>
      </c>
      <c r="AR35" s="122" t="e">
        <f>(Datos!AK8+Datos!AK9)/Datos!AK14</f>
        <v>#DIV/0!</v>
      </c>
      <c r="AS35" s="122" t="e">
        <f>(Datos!AL8+Datos!AL9)/Datos!AL14</f>
        <v>#DIV/0!</v>
      </c>
      <c r="AT35" s="104"/>
    </row>
    <row r="39" spans="1:46" ht="17.25" customHeight="1" x14ac:dyDescent="0.25">
      <c r="A39" s="136" t="s">
        <v>121</v>
      </c>
      <c r="B39" s="137"/>
      <c r="C39" s="138"/>
      <c r="D39" s="138"/>
      <c r="E39" s="138"/>
      <c r="F39" s="138"/>
      <c r="G39" s="138"/>
      <c r="H39" s="139"/>
    </row>
    <row r="40" spans="1:46" ht="15" customHeight="1" x14ac:dyDescent="0.25">
      <c r="A40" s="140" t="s">
        <v>122</v>
      </c>
      <c r="B40" s="141"/>
      <c r="C40" s="142"/>
      <c r="D40" s="142"/>
      <c r="E40" s="142"/>
      <c r="F40" s="142"/>
      <c r="G40" s="142"/>
      <c r="H40" s="143"/>
    </row>
    <row r="41" spans="1:46" ht="15" customHeight="1" x14ac:dyDescent="0.25">
      <c r="A41" s="140" t="s">
        <v>123</v>
      </c>
      <c r="B41" s="141"/>
      <c r="C41" s="142"/>
      <c r="D41" s="142"/>
      <c r="E41" s="142"/>
      <c r="F41" s="142"/>
      <c r="G41" s="142"/>
      <c r="H41" s="143"/>
    </row>
    <row r="42" spans="1:46" ht="15" customHeight="1" x14ac:dyDescent="0.25">
      <c r="A42" s="140" t="s">
        <v>124</v>
      </c>
      <c r="B42" s="141"/>
      <c r="C42" s="142"/>
      <c r="D42" s="142"/>
      <c r="E42" s="142"/>
      <c r="F42" s="142"/>
      <c r="G42" s="142"/>
      <c r="H42" s="143"/>
    </row>
    <row r="43" spans="1:46" ht="15" customHeight="1" x14ac:dyDescent="0.25">
      <c r="A43" s="144" t="s">
        <v>125</v>
      </c>
      <c r="B43" s="145"/>
      <c r="C43" s="142"/>
      <c r="D43" s="142"/>
      <c r="E43" s="142"/>
      <c r="F43" s="142"/>
      <c r="G43" s="142"/>
      <c r="H43" s="143"/>
    </row>
    <row r="44" spans="1:46" ht="15" customHeight="1" x14ac:dyDescent="0.25">
      <c r="A44" s="144" t="s">
        <v>126</v>
      </c>
      <c r="B44" s="145"/>
      <c r="C44" s="142"/>
      <c r="D44" s="142"/>
      <c r="E44" s="142"/>
      <c r="F44" s="142"/>
      <c r="G44" s="142"/>
      <c r="H44" s="143"/>
    </row>
    <row r="45" spans="1:46" ht="15" customHeight="1" x14ac:dyDescent="0.25">
      <c r="A45" s="144" t="s">
        <v>127</v>
      </c>
      <c r="B45" s="145"/>
      <c r="C45" s="142"/>
      <c r="D45" s="142"/>
      <c r="E45" s="142"/>
      <c r="F45" s="142"/>
      <c r="G45" s="142"/>
      <c r="H45" s="143"/>
    </row>
    <row r="46" spans="1:46" ht="15" customHeight="1" x14ac:dyDescent="0.25">
      <c r="A46" s="146" t="s">
        <v>128</v>
      </c>
      <c r="B46" s="147"/>
      <c r="C46" s="148"/>
      <c r="D46" s="148"/>
      <c r="E46" s="148"/>
      <c r="F46" s="148"/>
      <c r="G46" s="148"/>
      <c r="H46" s="149"/>
    </row>
    <row r="47" spans="1:46" ht="15.6" customHeight="1" x14ac:dyDescent="0.25">
      <c r="A47" s="150"/>
    </row>
    <row r="48" spans="1:46" ht="15" customHeight="1" x14ac:dyDescent="0.25">
      <c r="A48" s="136" t="s">
        <v>129</v>
      </c>
      <c r="B48" s="137"/>
      <c r="C48" s="138"/>
      <c r="D48" s="138"/>
      <c r="E48" s="138"/>
      <c r="F48" s="138"/>
      <c r="G48" s="138"/>
      <c r="H48" s="139"/>
    </row>
    <row r="49" spans="1:8" ht="15" customHeight="1" x14ac:dyDescent="0.25">
      <c r="A49" s="140" t="s">
        <v>130</v>
      </c>
      <c r="B49" s="141"/>
      <c r="C49" s="142"/>
      <c r="D49" s="142"/>
      <c r="E49" s="142"/>
      <c r="F49" s="142"/>
      <c r="G49" s="142"/>
      <c r="H49" s="143"/>
    </row>
    <row r="50" spans="1:8" ht="15" customHeight="1" x14ac:dyDescent="0.25">
      <c r="A50" s="140" t="s">
        <v>131</v>
      </c>
      <c r="B50" s="141"/>
      <c r="C50" s="142"/>
      <c r="D50" s="142"/>
      <c r="E50" s="142"/>
      <c r="F50" s="142"/>
      <c r="G50" s="142"/>
      <c r="H50" s="143"/>
    </row>
    <row r="51" spans="1:8" ht="15" customHeight="1" x14ac:dyDescent="0.25">
      <c r="A51" s="140" t="s">
        <v>124</v>
      </c>
      <c r="B51" s="141"/>
      <c r="C51" s="142"/>
      <c r="D51" s="142"/>
      <c r="E51" s="142"/>
      <c r="F51" s="142"/>
      <c r="G51" s="142"/>
      <c r="H51" s="143"/>
    </row>
    <row r="52" spans="1:8" ht="15.6" customHeight="1" x14ac:dyDescent="0.25">
      <c r="A52" s="146" t="s">
        <v>132</v>
      </c>
      <c r="B52" s="151"/>
      <c r="C52" s="148"/>
      <c r="D52" s="148"/>
      <c r="E52" s="148"/>
      <c r="F52" s="148"/>
      <c r="G52" s="148"/>
      <c r="H52" s="149"/>
    </row>
    <row r="114" spans="7:7" ht="13.15" customHeight="1" x14ac:dyDescent="0.2">
      <c r="G114" s="152" t="e">
        <f>NA()</f>
        <v>#N/A</v>
      </c>
    </row>
    <row r="115" spans="7:7" ht="13.15" customHeight="1" x14ac:dyDescent="0.2">
      <c r="G115" s="152" t="e">
        <f>NA()</f>
        <v>#N/A</v>
      </c>
    </row>
    <row r="116" spans="7:7" ht="13.15" customHeight="1" x14ac:dyDescent="0.2">
      <c r="G116" s="153" t="str">
        <f>+F6</f>
        <v>Coordinadora o Coordinador Judicial</v>
      </c>
    </row>
    <row r="117" spans="7:7" ht="13.15" customHeight="1" x14ac:dyDescent="0.2">
      <c r="G117" s="153" t="e">
        <f>NA()</f>
        <v>#N/A</v>
      </c>
    </row>
    <row r="118" spans="7:7" ht="13.15" customHeight="1" x14ac:dyDescent="0.2">
      <c r="G118" s="152" t="e">
        <f>NA()</f>
        <v>#N/A</v>
      </c>
    </row>
    <row r="119" spans="7:7" ht="13.15" customHeight="1" x14ac:dyDescent="0.2">
      <c r="G119" s="152" t="e">
        <f>NA()</f>
        <v>#N/A</v>
      </c>
    </row>
    <row r="120" spans="7:7" ht="13.15" customHeight="1" x14ac:dyDescent="0.2">
      <c r="G120" s="152"/>
    </row>
    <row r="121" spans="7:7" ht="13.15" customHeight="1" x14ac:dyDescent="0.2">
      <c r="G121" s="152" t="e">
        <f>NA()</f>
        <v>#N/A</v>
      </c>
    </row>
    <row r="122" spans="7:7" ht="13.15" customHeight="1" x14ac:dyDescent="0.2">
      <c r="G122" s="153" t="e">
        <f>NA()</f>
        <v>#N/A</v>
      </c>
    </row>
    <row r="123" spans="7:7" ht="13.15" customHeight="1" x14ac:dyDescent="0.2">
      <c r="G123" s="152" t="e">
        <f>NA()</f>
        <v>#N/A</v>
      </c>
    </row>
    <row r="124" spans="7:7" ht="13.15" customHeight="1" x14ac:dyDescent="0.2">
      <c r="G124" s="152" t="e">
        <f>NA()</f>
        <v>#N/A</v>
      </c>
    </row>
    <row r="125" spans="7:7" ht="13.15" customHeight="1" x14ac:dyDescent="0.2">
      <c r="G125" s="152"/>
    </row>
    <row r="126" spans="7:7" ht="13.15" customHeight="1" x14ac:dyDescent="0.2">
      <c r="G126" s="153" t="e">
        <f>NA()</f>
        <v>#N/A</v>
      </c>
    </row>
    <row r="127" spans="7:7" ht="13.15" customHeight="1" x14ac:dyDescent="0.2">
      <c r="G127" s="154" t="e">
        <f>NA()</f>
        <v>#N/A</v>
      </c>
    </row>
    <row r="128" spans="7:7" ht="13.15" customHeight="1" x14ac:dyDescent="0.2">
      <c r="G128" s="154" t="e">
        <f>+G127</f>
        <v>#N/A</v>
      </c>
    </row>
    <row r="129" spans="7:7" ht="13.15" customHeight="1" x14ac:dyDescent="0.2">
      <c r="G129" s="154" t="e">
        <f>+G127</f>
        <v>#N/A</v>
      </c>
    </row>
    <row r="130" spans="7:7" ht="13.15" customHeight="1" x14ac:dyDescent="0.2">
      <c r="G130" s="152" t="e">
        <f>NA()</f>
        <v>#N/A</v>
      </c>
    </row>
    <row r="131" spans="7:7" ht="13.15" customHeight="1" x14ac:dyDescent="0.2">
      <c r="G131" s="152" t="e">
        <f>NA()</f>
        <v>#N/A</v>
      </c>
    </row>
    <row r="132" spans="7:7" ht="13.15" customHeight="1" x14ac:dyDescent="0.2">
      <c r="G132" s="152"/>
    </row>
    <row r="133" spans="7:7" ht="13.15" customHeight="1" x14ac:dyDescent="0.2">
      <c r="G133" s="152"/>
    </row>
    <row r="134" spans="7:7" ht="13.15" customHeight="1" x14ac:dyDescent="0.2">
      <c r="G134" s="152" t="e">
        <f>NA()</f>
        <v>#N/A</v>
      </c>
    </row>
  </sheetData>
  <sheetProtection selectLockedCells="1" selectUnlockedCells="1"/>
  <mergeCells count="20">
    <mergeCell ref="AT3:AT4"/>
    <mergeCell ref="A4:F4"/>
    <mergeCell ref="G4:I4"/>
    <mergeCell ref="B6:B10"/>
    <mergeCell ref="A21:A27"/>
    <mergeCell ref="C21:C27"/>
    <mergeCell ref="E21:E27"/>
    <mergeCell ref="F21:F27"/>
    <mergeCell ref="E14:E20"/>
    <mergeCell ref="F14:F20"/>
    <mergeCell ref="A2:O2"/>
    <mergeCell ref="A3:I3"/>
    <mergeCell ref="A28:A34"/>
    <mergeCell ref="C28:C34"/>
    <mergeCell ref="E28:E34"/>
    <mergeCell ref="F28:F34"/>
    <mergeCell ref="B11:B12"/>
    <mergeCell ref="B13:B35"/>
    <mergeCell ref="A14:A20"/>
    <mergeCell ref="C14:C20"/>
  </mergeCells>
  <conditionalFormatting sqref="J6:AS6">
    <cfRule type="cellIs" dxfId="53" priority="1" stopIfTrue="1" operator="lessThan">
      <formula>54</formula>
    </cfRule>
    <cfRule type="cellIs" dxfId="52" priority="2" stopIfTrue="1" operator="between">
      <formula>60</formula>
      <formula>54</formula>
    </cfRule>
    <cfRule type="cellIs" dxfId="51" priority="3" stopIfTrue="1" operator="greaterThan">
      <formula>60</formula>
    </cfRule>
  </conditionalFormatting>
  <conditionalFormatting sqref="J7:AS7">
    <cfRule type="cellIs" dxfId="50" priority="4" stopIfTrue="1" operator="lessThan">
      <formula>54</formula>
    </cfRule>
    <cfRule type="cellIs" dxfId="49" priority="5" stopIfTrue="1" operator="between">
      <formula>60</formula>
      <formula>54</formula>
    </cfRule>
    <cfRule type="cellIs" dxfId="48" priority="6" stopIfTrue="1" operator="greaterThan">
      <formula>60</formula>
    </cfRule>
  </conditionalFormatting>
  <conditionalFormatting sqref="J8:AS8">
    <cfRule type="cellIs" dxfId="47" priority="7" stopIfTrue="1" operator="lessThan">
      <formula>170</formula>
    </cfRule>
    <cfRule type="cellIs" dxfId="46" priority="8" stopIfTrue="1" operator="greaterThan">
      <formula>200</formula>
    </cfRule>
    <cfRule type="cellIs" dxfId="45" priority="9" stopIfTrue="1" operator="between">
      <formula>200</formula>
      <formula>170</formula>
    </cfRule>
  </conditionalFormatting>
  <conditionalFormatting sqref="J9:AS9">
    <cfRule type="cellIs" dxfId="44" priority="10" stopIfTrue="1" operator="lessThanOrEqual">
      <formula>0.9</formula>
    </cfRule>
    <cfRule type="cellIs" dxfId="43" priority="11" stopIfTrue="1" operator="between">
      <formula>0.91</formula>
      <formula>0.94</formula>
    </cfRule>
    <cfRule type="cellIs" dxfId="42" priority="12" stopIfTrue="1" operator="greaterThanOrEqual">
      <formula>0.95</formula>
    </cfRule>
  </conditionalFormatting>
  <conditionalFormatting sqref="J10:AS10">
    <cfRule type="cellIs" dxfId="41" priority="13" stopIfTrue="1" operator="greaterThanOrEqual">
      <formula>0.75</formula>
    </cfRule>
    <cfRule type="cellIs" dxfId="40" priority="14" stopIfTrue="1" operator="between">
      <formula>0.54</formula>
      <formula>0.74</formula>
    </cfRule>
    <cfRule type="cellIs" dxfId="39" priority="15" stopIfTrue="1" operator="lessThanOrEqual">
      <formula>0.55</formula>
    </cfRule>
  </conditionalFormatting>
  <conditionalFormatting sqref="K12:O12 Q12:AS12">
    <cfRule type="cellIs" dxfId="38" priority="16" stopIfTrue="1" operator="lessThan">
      <formula>364</formula>
    </cfRule>
    <cfRule type="cellIs" dxfId="37" priority="17" stopIfTrue="1" operator="equal">
      <formula>365</formula>
    </cfRule>
    <cfRule type="cellIs" dxfId="36" priority="18" stopIfTrue="1" operator="greaterThan">
      <formula>366</formula>
    </cfRule>
  </conditionalFormatting>
  <conditionalFormatting sqref="J13:AS13">
    <cfRule type="cellIs" dxfId="35" priority="19" stopIfTrue="1" operator="lessThan">
      <formula>8</formula>
    </cfRule>
    <cfRule type="cellIs" dxfId="34" priority="20" stopIfTrue="1" operator="greaterThan">
      <formula>10</formula>
    </cfRule>
    <cfRule type="cellIs" dxfId="33" priority="21" stopIfTrue="1" operator="between">
      <formula>8</formula>
      <formula>10</formula>
    </cfRule>
  </conditionalFormatting>
  <conditionalFormatting sqref="J14:AS14">
    <cfRule type="cellIs" dxfId="32" priority="22" stopIfTrue="1" operator="lessThan">
      <formula>48</formula>
    </cfRule>
    <cfRule type="cellIs" dxfId="31" priority="23" stopIfTrue="1" operator="greaterThan">
      <formula>120</formula>
    </cfRule>
    <cfRule type="cellIs" dxfId="30" priority="24" stopIfTrue="1" operator="between">
      <formula>48</formula>
      <formula>120</formula>
    </cfRule>
  </conditionalFormatting>
  <conditionalFormatting sqref="J15:AS20">
    <cfRule type="cellIs" dxfId="29" priority="25" stopIfTrue="1" operator="lessThan">
      <formula>8</formula>
    </cfRule>
    <cfRule type="cellIs" dxfId="28" priority="26" stopIfTrue="1" operator="between">
      <formula>8</formula>
      <formula>20</formula>
    </cfRule>
    <cfRule type="cellIs" dxfId="27" priority="27" stopIfTrue="1" operator="greaterThan">
      <formula>20</formula>
    </cfRule>
  </conditionalFormatting>
  <conditionalFormatting sqref="J21:AS21">
    <cfRule type="cellIs" dxfId="26" priority="28" stopIfTrue="1" operator="greaterThan">
      <formula>60</formula>
    </cfRule>
    <cfRule type="cellIs" dxfId="25" priority="29" stopIfTrue="1" operator="lessThan">
      <formula>55</formula>
    </cfRule>
    <cfRule type="cellIs" dxfId="24" priority="30" stopIfTrue="1" operator="between">
      <formula>55</formula>
      <formula>60</formula>
    </cfRule>
  </conditionalFormatting>
  <conditionalFormatting sqref="J22:AS27">
    <cfRule type="cellIs" dxfId="23" priority="31" stopIfTrue="1" operator="greaterThan">
      <formula>10</formula>
    </cfRule>
    <cfRule type="cellIs" dxfId="22" priority="32" stopIfTrue="1" operator="between">
      <formula>8</formula>
      <formula>10</formula>
    </cfRule>
    <cfRule type="cellIs" dxfId="21" priority="33" stopIfTrue="1" operator="lessThan">
      <formula>8</formula>
    </cfRule>
  </conditionalFormatting>
  <conditionalFormatting sqref="J28:AS28 Q29:AS34">
    <cfRule type="cellIs" dxfId="20" priority="34" stopIfTrue="1" operator="lessThanOrEqual">
      <formula>0.9</formula>
    </cfRule>
    <cfRule type="cellIs" dxfId="19" priority="35" stopIfTrue="1" operator="greaterThanOrEqual">
      <formula>1</formula>
    </cfRule>
    <cfRule type="cellIs" dxfId="18" priority="36" stopIfTrue="1" operator="between">
      <formula>0.9</formula>
      <formula>0.99</formula>
    </cfRule>
  </conditionalFormatting>
  <conditionalFormatting sqref="J35:AS35">
    <cfRule type="cellIs" dxfId="17" priority="37" stopIfTrue="1" operator="greaterThan">
      <formula>20</formula>
    </cfRule>
    <cfRule type="cellIs" dxfId="16" priority="38" stopIfTrue="1" operator="lessThan">
      <formula>16</formula>
    </cfRule>
    <cfRule type="cellIs" dxfId="15" priority="39" stopIfTrue="1" operator="between">
      <formula>16</formula>
      <formula>20</formula>
    </cfRule>
  </conditionalFormatting>
  <conditionalFormatting sqref="P12">
    <cfRule type="cellIs" dxfId="14" priority="40" stopIfTrue="1" operator="lessThan">
      <formula>364</formula>
    </cfRule>
    <cfRule type="cellIs" dxfId="13" priority="41" stopIfTrue="1" operator="equal">
      <formula>365</formula>
    </cfRule>
    <cfRule type="cellIs" dxfId="12" priority="42" stopIfTrue="1" operator="greaterThan">
      <formula>366</formula>
    </cfRule>
  </conditionalFormatting>
  <conditionalFormatting sqref="J11:AS11">
    <cfRule type="cellIs" dxfId="11" priority="43" stopIfTrue="1" operator="lessThan">
      <formula>200</formula>
    </cfRule>
    <cfRule type="cellIs" dxfId="10" priority="44" stopIfTrue="1" operator="between">
      <formula>270</formula>
      <formula>200</formula>
    </cfRule>
    <cfRule type="cellIs" dxfId="9" priority="45" stopIfTrue="1" operator="greaterThan">
      <formula>270</formula>
    </cfRule>
  </conditionalFormatting>
  <conditionalFormatting sqref="J12">
    <cfRule type="cellIs" dxfId="8" priority="46" stopIfTrue="1" operator="lessThan">
      <formula>364</formula>
    </cfRule>
    <cfRule type="cellIs" dxfId="7" priority="47" stopIfTrue="1" operator="equal">
      <formula>365</formula>
    </cfRule>
    <cfRule type="cellIs" dxfId="6" priority="48" stopIfTrue="1" operator="greaterThan">
      <formula>366</formula>
    </cfRule>
  </conditionalFormatting>
  <conditionalFormatting sqref="M29:P34">
    <cfRule type="cellIs" dxfId="5" priority="49" stopIfTrue="1" operator="lessThanOrEqual">
      <formula>0.9</formula>
    </cfRule>
    <cfRule type="cellIs" dxfId="4" priority="50" stopIfTrue="1" operator="greaterThanOrEqual">
      <formula>1</formula>
    </cfRule>
    <cfRule type="cellIs" dxfId="3" priority="51" stopIfTrue="1" operator="between">
      <formula>0.9</formula>
      <formula>0.99</formula>
    </cfRule>
  </conditionalFormatting>
  <conditionalFormatting sqref="J29:L34">
    <cfRule type="cellIs" dxfId="2" priority="52" stopIfTrue="1" operator="lessThanOrEqual">
      <formula>0.9</formula>
    </cfRule>
    <cfRule type="cellIs" dxfId="1" priority="53" stopIfTrue="1" operator="greaterThanOrEqual">
      <formula>1</formula>
    </cfRule>
    <cfRule type="cellIs" dxfId="0" priority="54" stopIfTrue="1" operator="between">
      <formula>0.9</formula>
      <formula>0.99</formula>
    </cfRule>
  </conditionalFormatting>
  <printOptions horizontalCentered="1"/>
  <pageMargins left="0.4201388888888889" right="0.37986111111111109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5"/>
  </sheetPr>
  <dimension ref="A1:E33"/>
  <sheetViews>
    <sheetView zoomScale="65" zoomScaleNormal="65" zoomScaleSheetLayoutView="85" workbookViewId="0">
      <selection activeCell="H19" sqref="H19"/>
    </sheetView>
  </sheetViews>
  <sheetFormatPr baseColWidth="10" defaultRowHeight="12.6" customHeight="1" x14ac:dyDescent="0.2"/>
  <cols>
    <col min="1" max="1" width="21.125" customWidth="1"/>
    <col min="2" max="2" width="15.625" customWidth="1"/>
    <col min="3" max="4" width="11" customWidth="1"/>
    <col min="5" max="5" width="22.125" customWidth="1"/>
  </cols>
  <sheetData>
    <row r="1" spans="1:5" ht="14.85" customHeight="1" x14ac:dyDescent="0.2"/>
    <row r="3" spans="1:5" ht="13.9" customHeight="1" x14ac:dyDescent="0.2">
      <c r="A3" s="68" t="s">
        <v>45</v>
      </c>
      <c r="B3" s="68" t="s">
        <v>46</v>
      </c>
      <c r="C3" s="68" t="s">
        <v>47</v>
      </c>
      <c r="D3" s="68" t="s">
        <v>48</v>
      </c>
      <c r="E3" s="68" t="s">
        <v>133</v>
      </c>
    </row>
    <row r="4" spans="1:5" ht="55.15" customHeight="1" x14ac:dyDescent="0.2">
      <c r="A4" s="78" t="s">
        <v>54</v>
      </c>
      <c r="B4" s="79" t="s">
        <v>55</v>
      </c>
      <c r="C4" s="80" t="s">
        <v>56</v>
      </c>
      <c r="D4" s="123" t="s">
        <v>57</v>
      </c>
      <c r="E4" s="155" t="s">
        <v>134</v>
      </c>
    </row>
    <row r="5" spans="1:5" ht="55.15" customHeight="1" x14ac:dyDescent="0.2">
      <c r="A5" s="93" t="s">
        <v>61</v>
      </c>
      <c r="B5" s="94" t="s">
        <v>62</v>
      </c>
      <c r="C5" s="95" t="s">
        <v>56</v>
      </c>
      <c r="D5" s="123" t="s">
        <v>57</v>
      </c>
      <c r="E5" s="156" t="s">
        <v>134</v>
      </c>
    </row>
    <row r="6" spans="1:5" ht="82.9" customHeight="1" x14ac:dyDescent="0.2">
      <c r="A6" s="93" t="s">
        <v>64</v>
      </c>
      <c r="B6" s="94" t="s">
        <v>65</v>
      </c>
      <c r="C6" s="95" t="s">
        <v>56</v>
      </c>
      <c r="D6" s="123" t="s">
        <v>57</v>
      </c>
      <c r="E6" s="156" t="s">
        <v>135</v>
      </c>
    </row>
    <row r="7" spans="1:5" ht="55.15" customHeight="1" x14ac:dyDescent="0.2">
      <c r="A7" s="93" t="s">
        <v>69</v>
      </c>
      <c r="B7" s="94" t="s">
        <v>70</v>
      </c>
      <c r="C7" s="95" t="s">
        <v>56</v>
      </c>
      <c r="D7" s="123" t="s">
        <v>57</v>
      </c>
      <c r="E7" s="156" t="s">
        <v>134</v>
      </c>
    </row>
    <row r="8" spans="1:5" ht="55.15" customHeight="1" x14ac:dyDescent="0.2">
      <c r="A8" s="106" t="s">
        <v>75</v>
      </c>
      <c r="B8" s="107" t="s">
        <v>76</v>
      </c>
      <c r="C8" s="108" t="s">
        <v>56</v>
      </c>
      <c r="D8" s="157" t="s">
        <v>57</v>
      </c>
      <c r="E8" s="158" t="s">
        <v>136</v>
      </c>
    </row>
    <row r="9" spans="1:5" ht="113.65" customHeight="1" x14ac:dyDescent="0.2">
      <c r="A9" s="112" t="s">
        <v>81</v>
      </c>
      <c r="B9" s="112" t="s">
        <v>82</v>
      </c>
      <c r="C9" s="113" t="s">
        <v>56</v>
      </c>
      <c r="D9" s="124" t="s">
        <v>57</v>
      </c>
      <c r="E9" s="155" t="s">
        <v>137</v>
      </c>
    </row>
    <row r="10" spans="1:5" ht="91.9" customHeight="1" x14ac:dyDescent="0.2">
      <c r="A10" s="119" t="s">
        <v>86</v>
      </c>
      <c r="B10" s="119" t="s">
        <v>138</v>
      </c>
      <c r="C10" s="120" t="s">
        <v>56</v>
      </c>
      <c r="D10" s="123" t="s">
        <v>57</v>
      </c>
      <c r="E10" s="156" t="s">
        <v>139</v>
      </c>
    </row>
    <row r="11" spans="1:5" ht="109.15" customHeight="1" x14ac:dyDescent="0.2">
      <c r="A11" s="112" t="s">
        <v>91</v>
      </c>
      <c r="B11" s="112" t="s">
        <v>92</v>
      </c>
      <c r="C11" s="80" t="s">
        <v>56</v>
      </c>
      <c r="D11" s="124" t="s">
        <v>57</v>
      </c>
      <c r="E11" s="155" t="s">
        <v>140</v>
      </c>
    </row>
    <row r="12" spans="1:5" ht="57.75" customHeight="1" x14ac:dyDescent="0.2">
      <c r="A12" s="202" t="s">
        <v>96</v>
      </c>
      <c r="B12" s="112" t="s">
        <v>97</v>
      </c>
      <c r="C12" s="212" t="s">
        <v>56</v>
      </c>
      <c r="D12" s="216" t="s">
        <v>57</v>
      </c>
      <c r="E12" s="217" t="s">
        <v>141</v>
      </c>
    </row>
    <row r="13" spans="1:5" ht="13.9" customHeight="1" x14ac:dyDescent="0.2">
      <c r="A13" s="202"/>
      <c r="B13" s="124" t="s">
        <v>101</v>
      </c>
      <c r="C13" s="212"/>
      <c r="D13" s="216"/>
      <c r="E13" s="217"/>
    </row>
    <row r="14" spans="1:5" ht="13.9" customHeight="1" x14ac:dyDescent="0.2">
      <c r="A14" s="202"/>
      <c r="B14" s="124" t="s">
        <v>104</v>
      </c>
      <c r="C14" s="212"/>
      <c r="D14" s="216"/>
      <c r="E14" s="217"/>
    </row>
    <row r="15" spans="1:5" ht="13.9" customHeight="1" x14ac:dyDescent="0.2">
      <c r="A15" s="202"/>
      <c r="B15" s="124" t="s">
        <v>105</v>
      </c>
      <c r="C15" s="212"/>
      <c r="D15" s="216"/>
      <c r="E15" s="217"/>
    </row>
    <row r="16" spans="1:5" ht="13.9" customHeight="1" x14ac:dyDescent="0.2">
      <c r="A16" s="202"/>
      <c r="B16" s="124" t="s">
        <v>106</v>
      </c>
      <c r="C16" s="212"/>
      <c r="D16" s="216"/>
      <c r="E16" s="217"/>
    </row>
    <row r="17" spans="1:5" ht="13.9" customHeight="1" x14ac:dyDescent="0.2">
      <c r="A17" s="202"/>
      <c r="B17" s="124" t="s">
        <v>107</v>
      </c>
      <c r="C17" s="212"/>
      <c r="D17" s="216"/>
      <c r="E17" s="217"/>
    </row>
    <row r="18" spans="1:5" ht="13.9" customHeight="1" x14ac:dyDescent="0.2">
      <c r="A18" s="202"/>
      <c r="B18" s="124" t="s">
        <v>108</v>
      </c>
      <c r="C18" s="212"/>
      <c r="D18" s="216"/>
      <c r="E18" s="217"/>
    </row>
    <row r="19" spans="1:5" ht="100.5" customHeight="1" x14ac:dyDescent="0.2">
      <c r="A19" s="202" t="s">
        <v>109</v>
      </c>
      <c r="B19" s="112" t="s">
        <v>110</v>
      </c>
      <c r="C19" s="212" t="s">
        <v>56</v>
      </c>
      <c r="D19" s="216" t="s">
        <v>57</v>
      </c>
      <c r="E19" s="217" t="s">
        <v>141</v>
      </c>
    </row>
    <row r="20" spans="1:5" ht="13.9" customHeight="1" x14ac:dyDescent="0.2">
      <c r="A20" s="202"/>
      <c r="B20" s="124" t="s">
        <v>101</v>
      </c>
      <c r="C20" s="212"/>
      <c r="D20" s="216"/>
      <c r="E20" s="217"/>
    </row>
    <row r="21" spans="1:5" ht="13.9" customHeight="1" x14ac:dyDescent="0.2">
      <c r="A21" s="202"/>
      <c r="B21" s="124" t="s">
        <v>104</v>
      </c>
      <c r="C21" s="212"/>
      <c r="D21" s="216"/>
      <c r="E21" s="217"/>
    </row>
    <row r="22" spans="1:5" ht="13.9" customHeight="1" x14ac:dyDescent="0.2">
      <c r="A22" s="202"/>
      <c r="B22" s="124" t="s">
        <v>105</v>
      </c>
      <c r="C22" s="212"/>
      <c r="D22" s="216"/>
      <c r="E22" s="217"/>
    </row>
    <row r="23" spans="1:5" ht="13.9" customHeight="1" x14ac:dyDescent="0.2">
      <c r="A23" s="202"/>
      <c r="B23" s="124" t="s">
        <v>106</v>
      </c>
      <c r="C23" s="212"/>
      <c r="D23" s="216"/>
      <c r="E23" s="217"/>
    </row>
    <row r="24" spans="1:5" ht="13.9" customHeight="1" x14ac:dyDescent="0.2">
      <c r="A24" s="202"/>
      <c r="B24" s="124" t="s">
        <v>107</v>
      </c>
      <c r="C24" s="212"/>
      <c r="D24" s="216"/>
      <c r="E24" s="217"/>
    </row>
    <row r="25" spans="1:5" ht="13.9" customHeight="1" x14ac:dyDescent="0.2">
      <c r="A25" s="202"/>
      <c r="B25" s="124" t="s">
        <v>108</v>
      </c>
      <c r="C25" s="212"/>
      <c r="D25" s="216"/>
      <c r="E25" s="217"/>
    </row>
    <row r="26" spans="1:5" ht="55.9" customHeight="1" x14ac:dyDescent="0.2">
      <c r="A26" s="202" t="s">
        <v>113</v>
      </c>
      <c r="B26" s="112" t="s">
        <v>114</v>
      </c>
      <c r="C26" s="203" t="s">
        <v>56</v>
      </c>
      <c r="D26" s="214" t="s">
        <v>57</v>
      </c>
      <c r="E26" s="215" t="s">
        <v>141</v>
      </c>
    </row>
    <row r="27" spans="1:5" ht="13.9" customHeight="1" x14ac:dyDescent="0.2">
      <c r="A27" s="202"/>
      <c r="B27" s="124" t="s">
        <v>101</v>
      </c>
      <c r="C27" s="203"/>
      <c r="D27" s="214"/>
      <c r="E27" s="215"/>
    </row>
    <row r="28" spans="1:5" ht="13.9" customHeight="1" x14ac:dyDescent="0.2">
      <c r="A28" s="202"/>
      <c r="B28" s="124" t="s">
        <v>104</v>
      </c>
      <c r="C28" s="203"/>
      <c r="D28" s="214"/>
      <c r="E28" s="215"/>
    </row>
    <row r="29" spans="1:5" ht="13.9" customHeight="1" x14ac:dyDescent="0.2">
      <c r="A29" s="202"/>
      <c r="B29" s="124" t="s">
        <v>105</v>
      </c>
      <c r="C29" s="203"/>
      <c r="D29" s="214"/>
      <c r="E29" s="215"/>
    </row>
    <row r="30" spans="1:5" ht="13.9" customHeight="1" x14ac:dyDescent="0.2">
      <c r="A30" s="202"/>
      <c r="B30" s="124" t="s">
        <v>106</v>
      </c>
      <c r="C30" s="203"/>
      <c r="D30" s="214"/>
      <c r="E30" s="215"/>
    </row>
    <row r="31" spans="1:5" ht="13.9" customHeight="1" x14ac:dyDescent="0.2">
      <c r="A31" s="202"/>
      <c r="B31" s="124" t="s">
        <v>107</v>
      </c>
      <c r="C31" s="203"/>
      <c r="D31" s="214"/>
      <c r="E31" s="215"/>
    </row>
    <row r="32" spans="1:5" ht="13.9" customHeight="1" x14ac:dyDescent="0.2">
      <c r="A32" s="202"/>
      <c r="B32" s="124" t="s">
        <v>108</v>
      </c>
      <c r="C32" s="203"/>
      <c r="D32" s="214"/>
      <c r="E32" s="215"/>
    </row>
    <row r="33" spans="1:5" ht="82.9" customHeight="1" x14ac:dyDescent="0.2">
      <c r="A33" s="132" t="s">
        <v>117</v>
      </c>
      <c r="B33" s="112" t="s">
        <v>118</v>
      </c>
      <c r="C33" s="108" t="s">
        <v>56</v>
      </c>
      <c r="D33" s="157" t="s">
        <v>57</v>
      </c>
      <c r="E33" s="158" t="s">
        <v>140</v>
      </c>
    </row>
  </sheetData>
  <sheetProtection selectLockedCells="1" selectUnlockedCells="1"/>
  <mergeCells count="12">
    <mergeCell ref="A26:A32"/>
    <mergeCell ref="C26:C32"/>
    <mergeCell ref="D26:D32"/>
    <mergeCell ref="E26:E32"/>
    <mergeCell ref="A12:A18"/>
    <mergeCell ref="C12:C18"/>
    <mergeCell ref="D12:D18"/>
    <mergeCell ref="E12:E18"/>
    <mergeCell ref="A19:A25"/>
    <mergeCell ref="C19:C25"/>
    <mergeCell ref="D19:D25"/>
    <mergeCell ref="E19:E25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2:E58"/>
  <sheetViews>
    <sheetView workbookViewId="0">
      <selection activeCell="D12" sqref="D12"/>
    </sheetView>
  </sheetViews>
  <sheetFormatPr baseColWidth="10" defaultRowHeight="12.75" x14ac:dyDescent="0.2"/>
  <cols>
    <col min="1" max="1" width="11" customWidth="1"/>
    <col min="2" max="2" width="18.875" customWidth="1"/>
    <col min="3" max="3" width="32.375" customWidth="1"/>
    <col min="4" max="5" width="14.375" customWidth="1"/>
  </cols>
  <sheetData>
    <row r="2" spans="1:5" ht="18.75" x14ac:dyDescent="0.3">
      <c r="A2" s="159" t="s">
        <v>142</v>
      </c>
    </row>
    <row r="4" spans="1:5" ht="30" x14ac:dyDescent="0.2">
      <c r="A4" s="160" t="s">
        <v>143</v>
      </c>
      <c r="B4" s="160" t="s">
        <v>144</v>
      </c>
      <c r="C4" s="160" t="s">
        <v>145</v>
      </c>
      <c r="D4" s="160" t="s">
        <v>146</v>
      </c>
      <c r="E4" s="160" t="s">
        <v>147</v>
      </c>
    </row>
    <row r="5" spans="1:5" ht="38.25" x14ac:dyDescent="0.2">
      <c r="A5" s="161">
        <v>43536</v>
      </c>
      <c r="B5" s="162" t="s">
        <v>148</v>
      </c>
      <c r="C5" s="162" t="s">
        <v>149</v>
      </c>
      <c r="D5" s="163"/>
      <c r="E5" s="164"/>
    </row>
    <row r="6" spans="1:5" ht="38.25" x14ac:dyDescent="0.2">
      <c r="A6" s="165">
        <v>43867</v>
      </c>
      <c r="B6" s="162" t="s">
        <v>148</v>
      </c>
      <c r="C6" s="162" t="s">
        <v>150</v>
      </c>
      <c r="D6" s="167"/>
      <c r="E6" s="168"/>
    </row>
    <row r="7" spans="1:5" ht="15" x14ac:dyDescent="0.2">
      <c r="A7" s="165"/>
      <c r="B7" s="166"/>
      <c r="C7" s="162"/>
      <c r="D7" s="167"/>
      <c r="E7" s="168"/>
    </row>
    <row r="8" spans="1:5" ht="15" x14ac:dyDescent="0.2">
      <c r="A8" s="165"/>
      <c r="B8" s="166"/>
      <c r="C8" s="162"/>
      <c r="D8" s="167"/>
      <c r="E8" s="168"/>
    </row>
    <row r="9" spans="1:5" ht="15" x14ac:dyDescent="0.2">
      <c r="A9" s="165"/>
      <c r="B9" s="166"/>
      <c r="C9" s="162"/>
      <c r="D9" s="167"/>
      <c r="E9" s="168"/>
    </row>
    <row r="10" spans="1:5" ht="15" x14ac:dyDescent="0.2">
      <c r="A10" s="165"/>
      <c r="B10" s="166"/>
      <c r="C10" s="162"/>
      <c r="D10" s="167"/>
      <c r="E10" s="168"/>
    </row>
    <row r="11" spans="1:5" ht="15" x14ac:dyDescent="0.2">
      <c r="A11" s="165"/>
      <c r="B11" s="166"/>
      <c r="C11" s="162"/>
      <c r="D11" s="167"/>
      <c r="E11" s="168"/>
    </row>
    <row r="12" spans="1:5" ht="15" x14ac:dyDescent="0.2">
      <c r="A12" s="165"/>
      <c r="B12" s="166"/>
      <c r="C12" s="162"/>
      <c r="D12" s="167"/>
      <c r="E12" s="168"/>
    </row>
    <row r="13" spans="1:5" ht="15" x14ac:dyDescent="0.2">
      <c r="A13" s="165"/>
      <c r="B13" s="169"/>
      <c r="C13" s="162"/>
      <c r="D13" s="167"/>
      <c r="E13" s="168"/>
    </row>
    <row r="14" spans="1:5" ht="15" x14ac:dyDescent="0.2">
      <c r="A14" s="165"/>
      <c r="B14" s="169"/>
      <c r="C14" s="162"/>
      <c r="D14" s="167"/>
      <c r="E14" s="170"/>
    </row>
    <row r="15" spans="1:5" ht="15" x14ac:dyDescent="0.2">
      <c r="A15" s="6"/>
      <c r="B15" s="6"/>
      <c r="C15" s="162"/>
      <c r="D15" s="167"/>
      <c r="E15" s="168"/>
    </row>
    <row r="16" spans="1:5" ht="15" x14ac:dyDescent="0.2">
      <c r="A16" s="6"/>
      <c r="B16" s="6"/>
      <c r="C16" s="162"/>
      <c r="D16" s="167"/>
      <c r="E16" s="168"/>
    </row>
    <row r="17" spans="1:5" ht="15" x14ac:dyDescent="0.2">
      <c r="A17" s="6"/>
      <c r="B17" s="6"/>
      <c r="C17" s="6"/>
      <c r="D17" s="167"/>
      <c r="E17" s="168"/>
    </row>
    <row r="18" spans="1:5" ht="15" x14ac:dyDescent="0.2">
      <c r="A18" s="6"/>
      <c r="B18" s="6"/>
      <c r="C18" s="6"/>
      <c r="D18" s="167"/>
      <c r="E18" s="168"/>
    </row>
    <row r="19" spans="1:5" ht="15" x14ac:dyDescent="0.2">
      <c r="A19" s="6"/>
      <c r="B19" s="6"/>
      <c r="C19" s="6"/>
      <c r="D19" s="167"/>
      <c r="E19" s="168"/>
    </row>
    <row r="20" spans="1:5" ht="15" x14ac:dyDescent="0.2">
      <c r="A20" s="6"/>
      <c r="B20" s="6"/>
      <c r="C20" s="6"/>
      <c r="D20" s="167"/>
      <c r="E20" s="168"/>
    </row>
    <row r="21" spans="1:5" ht="15" x14ac:dyDescent="0.2">
      <c r="A21" s="6"/>
      <c r="B21" s="6"/>
      <c r="C21" s="6"/>
      <c r="D21" s="167"/>
      <c r="E21" s="168"/>
    </row>
    <row r="22" spans="1:5" ht="15" x14ac:dyDescent="0.2">
      <c r="A22" s="6"/>
      <c r="B22" s="6"/>
      <c r="C22" s="6"/>
      <c r="D22" s="167"/>
      <c r="E22" s="168"/>
    </row>
    <row r="23" spans="1:5" ht="15" x14ac:dyDescent="0.2">
      <c r="A23" s="6"/>
      <c r="B23" s="6"/>
      <c r="C23" s="6"/>
      <c r="D23" s="167"/>
      <c r="E23" s="168"/>
    </row>
    <row r="24" spans="1:5" ht="15" x14ac:dyDescent="0.2">
      <c r="A24" s="6"/>
      <c r="B24" s="6"/>
      <c r="C24" s="6"/>
      <c r="D24" s="167"/>
      <c r="E24" s="168"/>
    </row>
    <row r="25" spans="1:5" ht="15" x14ac:dyDescent="0.2">
      <c r="A25" s="6"/>
      <c r="B25" s="6"/>
      <c r="C25" s="6"/>
      <c r="D25" s="167"/>
      <c r="E25" s="168"/>
    </row>
    <row r="26" spans="1:5" ht="15" x14ac:dyDescent="0.2">
      <c r="A26" s="6"/>
      <c r="B26" s="6"/>
      <c r="C26" s="6"/>
      <c r="D26" s="167"/>
      <c r="E26" s="168"/>
    </row>
    <row r="27" spans="1:5" ht="15" x14ac:dyDescent="0.2">
      <c r="A27" s="6"/>
      <c r="B27" s="6"/>
      <c r="C27" s="6"/>
      <c r="D27" s="167"/>
      <c r="E27" s="168"/>
    </row>
    <row r="28" spans="1:5" ht="15" x14ac:dyDescent="0.2">
      <c r="A28" s="6"/>
      <c r="B28" s="6"/>
      <c r="C28" s="6"/>
      <c r="D28" s="167"/>
      <c r="E28" s="168"/>
    </row>
    <row r="29" spans="1:5" ht="15" x14ac:dyDescent="0.2">
      <c r="A29" s="6"/>
      <c r="B29" s="6"/>
      <c r="C29" s="6"/>
      <c r="D29" s="167"/>
      <c r="E29" s="168"/>
    </row>
    <row r="30" spans="1:5" ht="15" x14ac:dyDescent="0.2">
      <c r="A30" s="6"/>
      <c r="B30" s="6"/>
      <c r="C30" s="6"/>
      <c r="D30" s="167"/>
      <c r="E30" s="168"/>
    </row>
    <row r="31" spans="1:5" ht="15" x14ac:dyDescent="0.2">
      <c r="A31" s="6"/>
      <c r="B31" s="6"/>
      <c r="C31" s="6"/>
      <c r="D31" s="167"/>
      <c r="E31" s="168"/>
    </row>
    <row r="32" spans="1:5" ht="15" x14ac:dyDescent="0.2">
      <c r="A32" s="6"/>
      <c r="B32" s="6"/>
      <c r="C32" s="6"/>
      <c r="D32" s="167"/>
      <c r="E32" s="168"/>
    </row>
    <row r="33" spans="1:5" ht="15" x14ac:dyDescent="0.2">
      <c r="A33" s="6"/>
      <c r="B33" s="6"/>
      <c r="C33" s="6"/>
      <c r="D33" s="167"/>
      <c r="E33" s="168"/>
    </row>
    <row r="34" spans="1:5" ht="15" x14ac:dyDescent="0.2">
      <c r="A34" s="6"/>
      <c r="B34" s="6"/>
      <c r="C34" s="6"/>
      <c r="D34" s="167"/>
      <c r="E34" s="168"/>
    </row>
    <row r="35" spans="1:5" ht="15" x14ac:dyDescent="0.2">
      <c r="A35" s="6"/>
      <c r="B35" s="6"/>
      <c r="C35" s="6"/>
      <c r="D35" s="167"/>
      <c r="E35" s="168"/>
    </row>
    <row r="36" spans="1:5" ht="15" x14ac:dyDescent="0.2">
      <c r="A36" s="6"/>
      <c r="B36" s="6"/>
      <c r="C36" s="6"/>
      <c r="D36" s="167"/>
      <c r="E36" s="168"/>
    </row>
    <row r="37" spans="1:5" ht="15" x14ac:dyDescent="0.2">
      <c r="A37" s="6"/>
      <c r="B37" s="6"/>
      <c r="C37" s="6"/>
      <c r="D37" s="167"/>
      <c r="E37" s="168"/>
    </row>
    <row r="38" spans="1:5" ht="15" x14ac:dyDescent="0.2">
      <c r="A38" s="6"/>
      <c r="B38" s="6"/>
      <c r="C38" s="6"/>
      <c r="D38" s="167"/>
      <c r="E38" s="168"/>
    </row>
    <row r="39" spans="1:5" ht="15" x14ac:dyDescent="0.2">
      <c r="A39" s="6"/>
      <c r="B39" s="6"/>
      <c r="C39" s="6"/>
      <c r="D39" s="167"/>
      <c r="E39" s="168"/>
    </row>
    <row r="40" spans="1:5" ht="15" x14ac:dyDescent="0.2">
      <c r="A40" s="6"/>
      <c r="B40" s="6"/>
      <c r="C40" s="6"/>
      <c r="D40" s="167"/>
      <c r="E40" s="168"/>
    </row>
    <row r="41" spans="1:5" ht="15" x14ac:dyDescent="0.2">
      <c r="A41" s="6"/>
      <c r="B41" s="6"/>
      <c r="C41" s="6"/>
      <c r="D41" s="167"/>
      <c r="E41" s="168"/>
    </row>
    <row r="42" spans="1:5" ht="15" x14ac:dyDescent="0.2">
      <c r="A42" s="6"/>
      <c r="B42" s="6"/>
      <c r="C42" s="6"/>
      <c r="D42" s="167"/>
      <c r="E42" s="168"/>
    </row>
    <row r="43" spans="1:5" ht="15" x14ac:dyDescent="0.2">
      <c r="A43" s="6"/>
      <c r="B43" s="6"/>
      <c r="C43" s="6"/>
      <c r="D43" s="167"/>
      <c r="E43" s="168"/>
    </row>
    <row r="44" spans="1:5" ht="15" x14ac:dyDescent="0.2">
      <c r="A44" s="6"/>
      <c r="B44" s="6"/>
      <c r="C44" s="6"/>
      <c r="D44" s="167"/>
      <c r="E44" s="168"/>
    </row>
    <row r="45" spans="1:5" ht="15" x14ac:dyDescent="0.2">
      <c r="A45" s="6"/>
      <c r="B45" s="6"/>
      <c r="C45" s="6"/>
      <c r="D45" s="167"/>
      <c r="E45" s="168"/>
    </row>
    <row r="46" spans="1:5" ht="15" x14ac:dyDescent="0.2">
      <c r="A46" s="6"/>
      <c r="B46" s="6"/>
      <c r="C46" s="6"/>
      <c r="D46" s="167"/>
      <c r="E46" s="168"/>
    </row>
    <row r="47" spans="1:5" ht="15" x14ac:dyDescent="0.2">
      <c r="A47" s="6"/>
      <c r="B47" s="6"/>
      <c r="C47" s="6"/>
      <c r="D47" s="167"/>
      <c r="E47" s="168"/>
    </row>
    <row r="48" spans="1:5" ht="15" x14ac:dyDescent="0.2">
      <c r="A48" s="6"/>
      <c r="B48" s="6"/>
      <c r="C48" s="6"/>
      <c r="D48" s="167"/>
      <c r="E48" s="168"/>
    </row>
    <row r="49" spans="1:5" ht="15" x14ac:dyDescent="0.2">
      <c r="A49" s="6"/>
      <c r="B49" s="6"/>
      <c r="C49" s="6"/>
      <c r="D49" s="167"/>
      <c r="E49" s="168"/>
    </row>
    <row r="50" spans="1:5" ht="15" x14ac:dyDescent="0.2">
      <c r="A50" s="6"/>
      <c r="B50" s="6"/>
      <c r="C50" s="6"/>
      <c r="D50" s="167"/>
      <c r="E50" s="168"/>
    </row>
    <row r="51" spans="1:5" ht="15" x14ac:dyDescent="0.2">
      <c r="A51" s="6"/>
      <c r="B51" s="6"/>
      <c r="C51" s="6"/>
      <c r="D51" s="167"/>
      <c r="E51" s="168"/>
    </row>
    <row r="52" spans="1:5" ht="15" x14ac:dyDescent="0.2">
      <c r="A52" s="6"/>
      <c r="B52" s="6"/>
      <c r="C52" s="6"/>
      <c r="D52" s="167"/>
      <c r="E52" s="168"/>
    </row>
    <row r="53" spans="1:5" ht="15" x14ac:dyDescent="0.2">
      <c r="A53" s="6"/>
      <c r="B53" s="6"/>
      <c r="C53" s="6"/>
      <c r="D53" s="167"/>
      <c r="E53" s="168"/>
    </row>
    <row r="54" spans="1:5" ht="15" x14ac:dyDescent="0.2">
      <c r="A54" s="6"/>
      <c r="B54" s="6"/>
      <c r="C54" s="6"/>
      <c r="D54" s="167"/>
      <c r="E54" s="168"/>
    </row>
    <row r="55" spans="1:5" ht="15" x14ac:dyDescent="0.2">
      <c r="A55" s="6"/>
      <c r="B55" s="6"/>
      <c r="C55" s="6"/>
      <c r="D55" s="167"/>
      <c r="E55" s="168"/>
    </row>
    <row r="56" spans="1:5" ht="15" x14ac:dyDescent="0.2">
      <c r="A56" s="6"/>
      <c r="B56" s="6"/>
      <c r="C56" s="6"/>
      <c r="D56" s="167"/>
      <c r="E56" s="168"/>
    </row>
    <row r="57" spans="1:5" ht="15" x14ac:dyDescent="0.2">
      <c r="A57" s="6"/>
      <c r="B57" s="6"/>
      <c r="C57" s="6"/>
      <c r="D57" s="167"/>
      <c r="E57" s="168"/>
    </row>
    <row r="58" spans="1:5" ht="15" x14ac:dyDescent="0.2">
      <c r="A58" s="6"/>
      <c r="B58" s="6"/>
      <c r="C58" s="6"/>
      <c r="D58" s="167"/>
      <c r="E58" s="168"/>
    </row>
  </sheetData>
  <sheetProtection password="CF9B" sheet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Calculo de cuota </vt:lpstr>
      <vt:lpstr>Datos</vt:lpstr>
      <vt:lpstr>Indicadores</vt:lpstr>
      <vt:lpstr>Información</vt:lpstr>
      <vt:lpstr>Control de cambios</vt:lpstr>
      <vt:lpstr>Datos!Área_de_impresión</vt:lpstr>
      <vt:lpstr>Indicadores!Área_de_impresión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Elizondo Vindas</dc:creator>
  <cp:lastModifiedBy>Eduardo Elizondo Vindas</cp:lastModifiedBy>
  <dcterms:created xsi:type="dcterms:W3CDTF">2020-01-22T22:04:18Z</dcterms:created>
  <dcterms:modified xsi:type="dcterms:W3CDTF">2020-08-20T20:44:40Z</dcterms:modified>
</cp:coreProperties>
</file>