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ogutierrez\Desktop\Indicadores\"/>
    </mc:Choice>
  </mc:AlternateContent>
  <xr:revisionPtr revIDLastSave="0" documentId="13_ncr:1_{907F8ED0-1596-4F00-A0AD-4F2B35952F58}" xr6:coauthVersionLast="45" xr6:coauthVersionMax="45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Datos" sheetId="1" r:id="rId1"/>
    <sheet name="Indicadores" sheetId="2" r:id="rId2"/>
    <sheet name="Hoja1" sheetId="3" r:id="rId3"/>
  </sheets>
  <definedNames>
    <definedName name="_AtRisk_FitDataRange_FIT_BE877_718C7">#REF!</definedName>
    <definedName name="_xlnm.Print_Area" localSheetId="0">Datos!$A$1:$B$23</definedName>
    <definedName name="_xlnm.Print_Area" localSheetId="1">Indicadores!$A$1:$I$12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5" i="3" l="1"/>
  <c r="F5" i="3"/>
  <c r="D5" i="3"/>
  <c r="C5" i="3"/>
  <c r="B5" i="3"/>
  <c r="E5" i="3" s="1"/>
  <c r="H5" i="3" s="1"/>
  <c r="J5" i="3" s="1"/>
  <c r="H4" i="3"/>
  <c r="J4" i="3" s="1"/>
  <c r="G4" i="3"/>
  <c r="F4" i="3"/>
  <c r="E4" i="3"/>
  <c r="G114" i="2"/>
  <c r="G111" i="2"/>
  <c r="G110" i="2"/>
  <c r="G107" i="2"/>
  <c r="G109" i="2" s="1"/>
  <c r="G106" i="2"/>
  <c r="G104" i="2"/>
  <c r="G103" i="2"/>
  <c r="G102" i="2"/>
  <c r="G101" i="2"/>
  <c r="G99" i="2"/>
  <c r="G98" i="2"/>
  <c r="G97" i="2"/>
  <c r="G96" i="2"/>
  <c r="G95" i="2"/>
  <c r="G94" i="2"/>
  <c r="U24" i="2"/>
  <c r="T24" i="2"/>
  <c r="S24" i="2"/>
  <c r="R24" i="2"/>
  <c r="Q24" i="2"/>
  <c r="P24" i="2"/>
  <c r="O24" i="2"/>
  <c r="N24" i="2"/>
  <c r="M24" i="2"/>
  <c r="L24" i="2"/>
  <c r="K24" i="2"/>
  <c r="J24" i="2"/>
  <c r="U23" i="2"/>
  <c r="T23" i="2"/>
  <c r="S23" i="2"/>
  <c r="R23" i="2"/>
  <c r="Q23" i="2"/>
  <c r="P23" i="2"/>
  <c r="O23" i="2"/>
  <c r="N23" i="2"/>
  <c r="M23" i="2"/>
  <c r="L23" i="2"/>
  <c r="K23" i="2"/>
  <c r="J23" i="2"/>
  <c r="U22" i="2"/>
  <c r="T22" i="2"/>
  <c r="S22" i="2"/>
  <c r="R22" i="2"/>
  <c r="Q22" i="2"/>
  <c r="P22" i="2"/>
  <c r="O22" i="2"/>
  <c r="N22" i="2"/>
  <c r="M22" i="2"/>
  <c r="L22" i="2"/>
  <c r="K22" i="2"/>
  <c r="J22" i="2"/>
  <c r="U21" i="2"/>
  <c r="T21" i="2"/>
  <c r="S21" i="2"/>
  <c r="R21" i="2"/>
  <c r="Q21" i="2"/>
  <c r="P21" i="2"/>
  <c r="O21" i="2"/>
  <c r="N21" i="2"/>
  <c r="M21" i="2"/>
  <c r="L21" i="2"/>
  <c r="K21" i="2"/>
  <c r="J21" i="2"/>
  <c r="U20" i="2"/>
  <c r="T20" i="2"/>
  <c r="S20" i="2"/>
  <c r="R20" i="2"/>
  <c r="Q20" i="2"/>
  <c r="P20" i="2"/>
  <c r="O20" i="2"/>
  <c r="N20" i="2"/>
  <c r="M20" i="2"/>
  <c r="L20" i="2"/>
  <c r="K20" i="2"/>
  <c r="J20" i="2"/>
  <c r="U19" i="2"/>
  <c r="T19" i="2"/>
  <c r="S19" i="2"/>
  <c r="R19" i="2"/>
  <c r="Q19" i="2"/>
  <c r="P19" i="2"/>
  <c r="O19" i="2"/>
  <c r="N19" i="2"/>
  <c r="M19" i="2"/>
  <c r="L19" i="2"/>
  <c r="K19" i="2"/>
  <c r="J19" i="2"/>
  <c r="U18" i="2"/>
  <c r="T18" i="2"/>
  <c r="S18" i="2"/>
  <c r="R18" i="2"/>
  <c r="Q18" i="2"/>
  <c r="P18" i="2"/>
  <c r="O18" i="2"/>
  <c r="N18" i="2"/>
  <c r="M18" i="2"/>
  <c r="L18" i="2"/>
  <c r="K18" i="2"/>
  <c r="J18" i="2"/>
  <c r="U17" i="2"/>
  <c r="T17" i="2"/>
  <c r="S17" i="2"/>
  <c r="R17" i="2"/>
  <c r="Q17" i="2"/>
  <c r="P17" i="2"/>
  <c r="O17" i="2"/>
  <c r="N17" i="2"/>
  <c r="M17" i="2"/>
  <c r="L17" i="2"/>
  <c r="K17" i="2"/>
  <c r="J17" i="2"/>
  <c r="U16" i="2"/>
  <c r="T16" i="2"/>
  <c r="S16" i="2"/>
  <c r="R16" i="2"/>
  <c r="Q16" i="2"/>
  <c r="P16" i="2"/>
  <c r="O16" i="2"/>
  <c r="N16" i="2"/>
  <c r="M16" i="2"/>
  <c r="L16" i="2"/>
  <c r="K16" i="2"/>
  <c r="J16" i="2"/>
  <c r="U15" i="2"/>
  <c r="T15" i="2"/>
  <c r="S15" i="2"/>
  <c r="R15" i="2"/>
  <c r="Q15" i="2"/>
  <c r="P15" i="2"/>
  <c r="O15" i="2"/>
  <c r="N15" i="2"/>
  <c r="M15" i="2"/>
  <c r="L15" i="2"/>
  <c r="K15" i="2"/>
  <c r="J15" i="2"/>
  <c r="U14" i="2"/>
  <c r="T14" i="2"/>
  <c r="S14" i="2"/>
  <c r="R14" i="2"/>
  <c r="Q14" i="2"/>
  <c r="P14" i="2"/>
  <c r="O14" i="2"/>
  <c r="N14" i="2"/>
  <c r="M14" i="2"/>
  <c r="L14" i="2"/>
  <c r="K14" i="2"/>
  <c r="J14" i="2"/>
  <c r="U13" i="2"/>
  <c r="T13" i="2"/>
  <c r="S13" i="2"/>
  <c r="R13" i="2"/>
  <c r="Q13" i="2"/>
  <c r="P13" i="2"/>
  <c r="O13" i="2"/>
  <c r="N13" i="2"/>
  <c r="M13" i="2"/>
  <c r="L13" i="2"/>
  <c r="K13" i="2"/>
  <c r="J13" i="2"/>
  <c r="U12" i="2"/>
  <c r="T12" i="2"/>
  <c r="S12" i="2"/>
  <c r="R12" i="2"/>
  <c r="Q12" i="2"/>
  <c r="P12" i="2"/>
  <c r="O12" i="2"/>
  <c r="N12" i="2"/>
  <c r="M12" i="2"/>
  <c r="L12" i="2"/>
  <c r="K12" i="2"/>
  <c r="J12" i="2"/>
  <c r="U11" i="2"/>
  <c r="T11" i="2"/>
  <c r="S11" i="2"/>
  <c r="R11" i="2"/>
  <c r="Q11" i="2"/>
  <c r="P11" i="2"/>
  <c r="O11" i="2"/>
  <c r="N11" i="2"/>
  <c r="M11" i="2"/>
  <c r="L11" i="2"/>
  <c r="K11" i="2"/>
  <c r="J11" i="2"/>
  <c r="U10" i="2"/>
  <c r="T10" i="2"/>
  <c r="S10" i="2"/>
  <c r="R10" i="2"/>
  <c r="Q10" i="2"/>
  <c r="P10" i="2"/>
  <c r="O10" i="2"/>
  <c r="N10" i="2"/>
  <c r="M10" i="2"/>
  <c r="L10" i="2"/>
  <c r="K10" i="2"/>
  <c r="J10" i="2"/>
  <c r="U9" i="2"/>
  <c r="T9" i="2"/>
  <c r="S9" i="2"/>
  <c r="R9" i="2"/>
  <c r="Q9" i="2"/>
  <c r="P9" i="2"/>
  <c r="O9" i="2"/>
  <c r="N9" i="2"/>
  <c r="M9" i="2"/>
  <c r="L9" i="2"/>
  <c r="K9" i="2"/>
  <c r="J9" i="2"/>
  <c r="U8" i="2"/>
  <c r="T8" i="2"/>
  <c r="S8" i="2"/>
  <c r="R8" i="2"/>
  <c r="Q8" i="2"/>
  <c r="P8" i="2"/>
  <c r="O8" i="2"/>
  <c r="N8" i="2"/>
  <c r="M8" i="2"/>
  <c r="L8" i="2"/>
  <c r="K8" i="2"/>
  <c r="J8" i="2"/>
  <c r="U7" i="2"/>
  <c r="T7" i="2"/>
  <c r="S7" i="2"/>
  <c r="R7" i="2"/>
  <c r="Q7" i="2"/>
  <c r="P7" i="2"/>
  <c r="O7" i="2"/>
  <c r="N7" i="2"/>
  <c r="M7" i="2"/>
  <c r="L7" i="2"/>
  <c r="K7" i="2"/>
  <c r="J7" i="2"/>
  <c r="G108" i="2" l="1"/>
</calcChain>
</file>

<file path=xl/sharedStrings.xml><?xml version="1.0" encoding="utf-8"?>
<sst xmlns="http://schemas.openxmlformats.org/spreadsheetml/2006/main" count="168" uniqueCount="99">
  <si>
    <t>INDICADORES DE GESTIÓN 
OFICINA DE COMUNICACIONES JUDICIALES DE CARTAGO</t>
  </si>
  <si>
    <t>Objetivo: Medir, controlar y verificar la gestión del despacho para su mejora continua.</t>
  </si>
  <si>
    <t>Detalles</t>
  </si>
  <si>
    <t>N°</t>
  </si>
  <si>
    <t>Datos</t>
  </si>
  <si>
    <t>Total de Comisiones Recibidas</t>
  </si>
  <si>
    <t>Total de Comisiones a diligenciar dentro del Perímetro</t>
  </si>
  <si>
    <t>Total de Comisiones a diligenciar  fuera del Perímetro</t>
  </si>
  <si>
    <t>Cantidad de Comisiones Positivas</t>
  </si>
  <si>
    <t>Cantidad de Comisiones Negativas</t>
  </si>
  <si>
    <t>Cantidad de Comisiones que son Negativas porque no responden en el lugar</t>
  </si>
  <si>
    <t>Cantidad de Comisiones pendientes de diligenciar al finalizar el mes</t>
  </si>
  <si>
    <t>Total de Cédulas de Notificación recibidas</t>
  </si>
  <si>
    <t>Cantidad de Cédulas de Notificación diligenciadas</t>
  </si>
  <si>
    <t>Cantidad de Cédulas de Notificación diligenciadas Positivas</t>
  </si>
  <si>
    <t>Cantidad de Cédulas de Notificación diligenciadas Negativas</t>
  </si>
  <si>
    <t>Cantidad de Cédulas de Notificación diligenciadas Negativas porque no da razón o no se localiza en dirección</t>
  </si>
  <si>
    <t>Total de Cédulas de Notificación enviadas por fax</t>
  </si>
  <si>
    <t>Cantidad de Cédulas de Notificación enviadas por fax positivas</t>
  </si>
  <si>
    <t>Total de Cédulas de Notificación enviadas por casillero</t>
  </si>
  <si>
    <t>Cantidad de Cédulas de Notificación enviadas por casillero positivas</t>
  </si>
  <si>
    <t>Total de Cédulas de Notificación enviadas por estrados</t>
  </si>
  <si>
    <t>Cantidad de Cédulas de Notificación enviadas por estrados positivas</t>
  </si>
  <si>
    <t>Total de Cédulas de Notificación enviadas por correo electrónico</t>
  </si>
  <si>
    <t>Cantidad de Cédulas de Notificación enviadas por correo electrónico positivas</t>
  </si>
  <si>
    <t>Total de Citaciones Recibidas</t>
  </si>
  <si>
    <t>Total de Citaciones a diligenciar  dentro del Perímetro</t>
  </si>
  <si>
    <t>Total de Citaciones a diligenciar fuera del Perímetro</t>
  </si>
  <si>
    <t>Cantidad de Citaciones Positivas</t>
  </si>
  <si>
    <t>Cantidad de Citaciones Negativas</t>
  </si>
  <si>
    <t>Cantidad de Citaciones que son Negativas porque no responden en el lugar</t>
  </si>
  <si>
    <t>Cantidad de Citaciones pendientes de diligenciar al finalizar el mes</t>
  </si>
  <si>
    <t>Cantidad de Técnicos(as) en Comunicaciones</t>
  </si>
  <si>
    <t>Cantidad de días laborales del mes</t>
  </si>
  <si>
    <t>INDICADORES DE GESTIÓN 
OFICINA DE COMUNICACIONES JUDICIALES</t>
  </si>
  <si>
    <t>Rangos</t>
  </si>
  <si>
    <t>Seguimiento</t>
  </si>
  <si>
    <t>Categoría</t>
  </si>
  <si>
    <t>Indicadores</t>
  </si>
  <si>
    <t>Periodicidad</t>
  </si>
  <si>
    <t>Responsable</t>
  </si>
  <si>
    <t>Comentarios</t>
  </si>
  <si>
    <t>A mejorar</t>
  </si>
  <si>
    <t>Estándar</t>
  </si>
  <si>
    <t>Muy bueno</t>
  </si>
  <si>
    <t>Oficina de Comunicaciones Judiciales</t>
  </si>
  <si>
    <t>Mensual</t>
  </si>
  <si>
    <t>Jefe de la OCJ</t>
  </si>
  <si>
    <t>Este dato se obtiene de las estadísticas de la oficina</t>
  </si>
  <si>
    <t>Porcentaje de Comisiones a diligenciar  dentro del Perímetro</t>
  </si>
  <si>
    <t>&gt;20%</t>
  </si>
  <si>
    <t>15%&gt;x &gt;20%</t>
  </si>
  <si>
    <t>&lt;15%</t>
  </si>
  <si>
    <t>Porcentaje de Comisiones a diligenciar  fuera del Perímetro</t>
  </si>
  <si>
    <t>&lt;80%</t>
  </si>
  <si>
    <t>85%&gt;x &gt;80%</t>
  </si>
  <si>
    <t>&gt;85%</t>
  </si>
  <si>
    <t>Porcentaje de Comisiones Diligenciadas Positivas</t>
  </si>
  <si>
    <t>&lt;50%</t>
  </si>
  <si>
    <t>55%&gt;x &gt;50%</t>
  </si>
  <si>
    <t>&gt;55%</t>
  </si>
  <si>
    <t>Porcentaje de Comisiones pendientes de diligenciar al finalizar el mes</t>
  </si>
  <si>
    <t>&gt;15%</t>
  </si>
  <si>
    <t>15%&gt;x &gt;10%</t>
  </si>
  <si>
    <t>&lt;10%</t>
  </si>
  <si>
    <t>Total de Cédulas de Notificación diligenciadas</t>
  </si>
  <si>
    <t>Porcentaje de Cédulas de Notificación diligenciadas Positivas</t>
  </si>
  <si>
    <t>&lt;75%</t>
  </si>
  <si>
    <t>80%&gt;x &gt;75%</t>
  </si>
  <si>
    <t>&gt;80%</t>
  </si>
  <si>
    <t>Porcentaje de Cédulas de Notificación enviadas por fax positivas</t>
  </si>
  <si>
    <t>85%&gt;x &gt;90%</t>
  </si>
  <si>
    <t>&lt;90%</t>
  </si>
  <si>
    <t>Porcentaje de Cédulas de Notificación enviadas por casillero positivas</t>
  </si>
  <si>
    <t>&gt;95%</t>
  </si>
  <si>
    <t>95%&gt;x &gt;97%</t>
  </si>
  <si>
    <t>&lt;97%</t>
  </si>
  <si>
    <t>Porcentaje de Cédulas de Notificación enviadas por estrados positivas</t>
  </si>
  <si>
    <t>&gt;96%</t>
  </si>
  <si>
    <t>96%&gt;x &gt;98%</t>
  </si>
  <si>
    <t>&lt;98%</t>
  </si>
  <si>
    <t>Porcentaje de Cédulas de Notificación enviadas por correo positivas</t>
  </si>
  <si>
    <t>Porcentaje de Citaciones a diligenciar  dentro del Perímetro</t>
  </si>
  <si>
    <t>&gt;7%</t>
  </si>
  <si>
    <t>7%&gt;x &gt;5%</t>
  </si>
  <si>
    <t>&lt;5%</t>
  </si>
  <si>
    <t>Porcentaje de Citaciones a diligenciar  fuera del Perímetro</t>
  </si>
  <si>
    <t>&lt;93%</t>
  </si>
  <si>
    <t>93%&gt;x &gt;95%</t>
  </si>
  <si>
    <t>Porcentaje de Citaciones Positivas</t>
  </si>
  <si>
    <t>&gt;65%</t>
  </si>
  <si>
    <t>70%&gt;x &gt;65%</t>
  </si>
  <si>
    <t>&lt;70%</t>
  </si>
  <si>
    <t>Porcentaje de Citaciones pendientes de diligenciar a final de mes</t>
  </si>
  <si>
    <t>Promedio diario de comunicaciones judiciales por Técnico (a) en Comunicaciones</t>
  </si>
  <si>
    <t>&gt;18</t>
  </si>
  <si>
    <t>18&gt;x &gt;22</t>
  </si>
  <si>
    <t>&lt;22</t>
  </si>
  <si>
    <t>Negativas no responsabilidad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</si>
</sst>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%"/>
    <numFmt numFmtId="165" formatCode="mm/yy"/>
    <numFmt numFmtId="166" formatCode="0.0%"/>
  </numFmts>
  <fonts count="13" x14ac:knownFonts="1">
    <font>
      <sz val="10"/>
      <name val="Arial"/>
      <family val="2"/>
      <charset val="1"/>
    </font>
    <font>
      <b/>
      <sz val="6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Book Antiqua"/>
      <family val="1"/>
      <charset val="1"/>
    </font>
    <font>
      <b/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11"/>
      <name val="Book Antiqua"/>
      <family val="1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0"/>
      <name val="Arial"/>
      <family val="2"/>
      <charset val="1"/>
    </font>
    <font>
      <b/>
      <sz val="8"/>
      <color theme="1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6600"/>
        <bgColor rgb="FFFF9900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FF3300"/>
      </patternFill>
    </fill>
    <fill>
      <patternFill patternType="solid">
        <fgColor rgb="FFFFFF00"/>
        <bgColor rgb="FFFFF200"/>
      </patternFill>
    </fill>
    <fill>
      <patternFill patternType="solid">
        <fgColor rgb="FF008000"/>
        <bgColor rgb="FF00A933"/>
      </patternFill>
    </fill>
    <fill>
      <patternFill patternType="solid">
        <fgColor rgb="FF00B050"/>
        <bgColor rgb="FF00A933"/>
      </patternFill>
    </fill>
    <fill>
      <patternFill patternType="solid">
        <fgColor rgb="FFFFF200"/>
        <bgColor rgb="FFFFFF00"/>
      </patternFill>
    </fill>
    <fill>
      <patternFill patternType="solid">
        <fgColor rgb="FF00A933"/>
        <bgColor rgb="FF00B050"/>
      </patternFill>
    </fill>
    <fill>
      <patternFill patternType="solid">
        <fgColor rgb="FFFF3300"/>
        <bgColor rgb="FFFF0000"/>
      </patternFill>
    </fill>
    <fill>
      <patternFill patternType="solid">
        <fgColor rgb="FF00CC33"/>
        <bgColor rgb="FF00B050"/>
      </patternFill>
    </fill>
    <fill>
      <patternFill patternType="solid">
        <fgColor rgb="FFFFFF00"/>
        <bgColor rgb="FF00B050"/>
      </patternFill>
    </fill>
    <fill>
      <patternFill patternType="solid">
        <fgColor rgb="FF00B050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rgb="FFFFFF00"/>
        <bgColor rgb="FFFFFFCC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1" fillId="0" borderId="0"/>
    <xf numFmtId="164" fontId="11" fillId="0" borderId="0"/>
  </cellStyleXfs>
  <cellXfs count="81">
    <xf numFmtId="0" fontId="0" fillId="0" borderId="0" xfId="0"/>
    <xf numFmtId="0" fontId="1" fillId="2" borderId="0" xfId="2" applyNumberFormat="1" applyFont="1" applyFill="1"/>
    <xf numFmtId="0" fontId="11" fillId="2" borderId="0" xfId="2" applyNumberFormat="1" applyFill="1"/>
    <xf numFmtId="0" fontId="3" fillId="3" borderId="4" xfId="2" applyNumberFormat="1" applyFont="1" applyFill="1" applyBorder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/>
    </xf>
    <xf numFmtId="165" fontId="3" fillId="3" borderId="5" xfId="2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 wrapText="1"/>
    </xf>
    <xf numFmtId="1" fontId="3" fillId="0" borderId="6" xfId="2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 wrapText="1"/>
    </xf>
    <xf numFmtId="2" fontId="3" fillId="0" borderId="6" xfId="2" applyNumberFormat="1" applyFont="1" applyBorder="1" applyAlignment="1">
      <alignment horizontal="center" vertical="center"/>
    </xf>
    <xf numFmtId="0" fontId="2" fillId="3" borderId="0" xfId="2" applyNumberFormat="1" applyFont="1" applyFill="1" applyAlignment="1">
      <alignment horizontal="left" vertical="center" wrapText="1"/>
    </xf>
    <xf numFmtId="0" fontId="3" fillId="3" borderId="0" xfId="2" applyNumberFormat="1" applyFont="1" applyFill="1" applyAlignment="1">
      <alignment horizontal="left" vertical="center"/>
    </xf>
    <xf numFmtId="0" fontId="4" fillId="7" borderId="8" xfId="2" applyNumberFormat="1" applyFont="1" applyFill="1" applyBorder="1" applyAlignment="1">
      <alignment horizontal="center" vertical="center"/>
    </xf>
    <xf numFmtId="0" fontId="5" fillId="7" borderId="4" xfId="2" applyNumberFormat="1" applyFont="1" applyFill="1" applyBorder="1" applyAlignment="1">
      <alignment horizontal="center" vertical="center"/>
    </xf>
    <xf numFmtId="0" fontId="5" fillId="7" borderId="5" xfId="2" applyNumberFormat="1" applyFont="1" applyFill="1" applyBorder="1" applyAlignment="1">
      <alignment horizontal="center" vertical="center"/>
    </xf>
    <xf numFmtId="0" fontId="6" fillId="8" borderId="5" xfId="2" applyNumberFormat="1" applyFont="1" applyFill="1" applyBorder="1" applyAlignment="1">
      <alignment horizontal="center" vertical="center"/>
    </xf>
    <xf numFmtId="0" fontId="5" fillId="9" borderId="5" xfId="2" applyNumberFormat="1" applyFont="1" applyFill="1" applyBorder="1" applyAlignment="1" applyProtection="1">
      <alignment horizontal="center" vertical="center" wrapText="1"/>
    </xf>
    <xf numFmtId="0" fontId="6" fillId="10" borderId="5" xfId="2" applyNumberFormat="1" applyFont="1" applyFill="1" applyBorder="1" applyAlignment="1">
      <alignment horizontal="center" vertical="center"/>
    </xf>
    <xf numFmtId="165" fontId="7" fillId="0" borderId="9" xfId="2" applyNumberFormat="1" applyFont="1" applyBorder="1" applyAlignment="1">
      <alignment horizontal="center" vertical="center" wrapText="1"/>
    </xf>
    <xf numFmtId="165" fontId="7" fillId="0" borderId="5" xfId="2" applyNumberFormat="1" applyFont="1" applyBorder="1" applyAlignment="1">
      <alignment horizontal="center" vertical="center" wrapText="1"/>
    </xf>
    <xf numFmtId="3" fontId="5" fillId="2" borderId="6" xfId="2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left" vertical="center" wrapText="1"/>
    </xf>
    <xf numFmtId="0" fontId="9" fillId="0" borderId="6" xfId="2" applyNumberFormat="1" applyFont="1" applyBorder="1" applyAlignment="1">
      <alignment horizontal="center" vertical="center"/>
    </xf>
    <xf numFmtId="1" fontId="10" fillId="0" borderId="6" xfId="2" applyNumberFormat="1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center" vertical="center"/>
    </xf>
    <xf numFmtId="164" fontId="10" fillId="11" borderId="6" xfId="1" applyFont="1" applyFill="1" applyBorder="1" applyAlignment="1" applyProtection="1">
      <alignment horizontal="center" vertical="center"/>
    </xf>
    <xf numFmtId="164" fontId="10" fillId="9" borderId="6" xfId="1" applyFont="1" applyFill="1" applyBorder="1" applyAlignment="1" applyProtection="1">
      <alignment horizontal="center" vertical="center" wrapText="1"/>
    </xf>
    <xf numFmtId="164" fontId="10" fillId="12" borderId="6" xfId="1" applyFont="1" applyFill="1" applyBorder="1" applyAlignment="1" applyProtection="1">
      <alignment horizontal="center" vertical="center"/>
    </xf>
    <xf numFmtId="164" fontId="5" fillId="11" borderId="6" xfId="1" applyFont="1" applyFill="1" applyBorder="1" applyAlignment="1" applyProtection="1">
      <alignment horizontal="center" vertical="center"/>
    </xf>
    <xf numFmtId="164" fontId="10" fillId="13" borderId="6" xfId="1" applyFont="1" applyFill="1" applyBorder="1" applyAlignment="1" applyProtection="1">
      <alignment horizontal="center" vertical="center"/>
    </xf>
    <xf numFmtId="164" fontId="5" fillId="2" borderId="6" xfId="1" applyFont="1" applyFill="1" applyBorder="1" applyAlignment="1" applyProtection="1">
      <alignment horizontal="center" vertical="center"/>
    </xf>
    <xf numFmtId="164" fontId="10" fillId="8" borderId="6" xfId="1" applyFont="1" applyFill="1" applyBorder="1" applyAlignment="1" applyProtection="1">
      <alignment horizontal="center" vertical="center"/>
    </xf>
    <xf numFmtId="164" fontId="5" fillId="8" borderId="6" xfId="1" applyFont="1" applyFill="1" applyBorder="1" applyAlignment="1" applyProtection="1">
      <alignment horizontal="center" vertical="center"/>
    </xf>
    <xf numFmtId="164" fontId="5" fillId="9" borderId="6" xfId="1" applyFont="1" applyFill="1" applyBorder="1" applyAlignment="1" applyProtection="1">
      <alignment horizontal="center" vertical="center"/>
    </xf>
    <xf numFmtId="164" fontId="5" fillId="14" borderId="6" xfId="1" applyFont="1" applyFill="1" applyBorder="1" applyAlignment="1" applyProtection="1">
      <alignment horizontal="center" vertical="center"/>
    </xf>
    <xf numFmtId="164" fontId="10" fillId="15" borderId="6" xfId="1" applyFont="1" applyFill="1" applyBorder="1" applyAlignment="1" applyProtection="1">
      <alignment horizontal="center" vertical="center"/>
    </xf>
    <xf numFmtId="164" fontId="5" fillId="13" borderId="6" xfId="1" applyFont="1" applyFill="1" applyBorder="1" applyAlignment="1" applyProtection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1" fontId="5" fillId="2" borderId="6" xfId="2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66" fontId="8" fillId="5" borderId="6" xfId="0" applyNumberFormat="1" applyFont="1" applyFill="1" applyBorder="1" applyAlignment="1">
      <alignment horizontal="left" vertical="center" wrapText="1"/>
    </xf>
    <xf numFmtId="164" fontId="10" fillId="14" borderId="6" xfId="1" applyFont="1" applyFill="1" applyBorder="1" applyAlignment="1" applyProtection="1">
      <alignment horizontal="center" vertical="center" wrapText="1"/>
    </xf>
    <xf numFmtId="164" fontId="10" fillId="2" borderId="6" xfId="1" applyFont="1" applyFill="1" applyBorder="1" applyAlignment="1" applyProtection="1">
      <alignment horizontal="center" vertical="center"/>
    </xf>
    <xf numFmtId="164" fontId="10" fillId="8" borderId="6" xfId="1" applyFont="1" applyFill="1" applyBorder="1" applyAlignment="1" applyProtection="1">
      <alignment horizontal="center" vertical="center" wrapText="1"/>
    </xf>
    <xf numFmtId="164" fontId="10" fillId="9" borderId="6" xfId="1" applyFont="1" applyFill="1" applyBorder="1" applyAlignment="1" applyProtection="1">
      <alignment horizontal="center" vertical="center"/>
    </xf>
    <xf numFmtId="164" fontId="5" fillId="8" borderId="6" xfId="1" applyFont="1" applyFill="1" applyBorder="1" applyAlignment="1" applyProtection="1">
      <alignment horizontal="center" vertical="center" wrapText="1"/>
    </xf>
    <xf numFmtId="164" fontId="5" fillId="15" borderId="6" xfId="1" applyFont="1" applyFill="1" applyBorder="1" applyAlignment="1" applyProtection="1">
      <alignment horizontal="center" vertical="center"/>
    </xf>
    <xf numFmtId="164" fontId="10" fillId="15" borderId="6" xfId="1" applyFont="1" applyFill="1" applyBorder="1" applyAlignment="1" applyProtection="1">
      <alignment horizontal="center" vertical="center" wrapText="1"/>
    </xf>
    <xf numFmtId="1" fontId="10" fillId="15" borderId="6" xfId="2" applyNumberFormat="1" applyFont="1" applyFill="1" applyBorder="1" applyAlignment="1" applyProtection="1">
      <alignment horizontal="center" vertical="center" wrapText="1"/>
    </xf>
    <xf numFmtId="1" fontId="10" fillId="9" borderId="6" xfId="2" applyNumberFormat="1" applyFont="1" applyFill="1" applyBorder="1" applyAlignment="1" applyProtection="1">
      <alignment horizontal="center" vertical="center" wrapText="1"/>
    </xf>
    <xf numFmtId="1" fontId="10" fillId="11" borderId="6" xfId="2" applyNumberFormat="1" applyFont="1" applyFill="1" applyBorder="1" applyAlignment="1" applyProtection="1">
      <alignment horizontal="center" vertical="center" wrapText="1"/>
    </xf>
    <xf numFmtId="1" fontId="10" fillId="13" borderId="6" xfId="2" applyNumberFormat="1" applyFont="1" applyFill="1" applyBorder="1" applyAlignment="1" applyProtection="1">
      <alignment horizontal="center" vertical="center" wrapText="1"/>
    </xf>
    <xf numFmtId="1" fontId="10" fillId="2" borderId="6" xfId="2" applyNumberFormat="1" applyFont="1" applyFill="1" applyBorder="1" applyAlignment="1" applyProtection="1">
      <alignment horizontal="center" vertical="center" wrapText="1"/>
    </xf>
    <xf numFmtId="166" fontId="3" fillId="2" borderId="6" xfId="2" applyNumberFormat="1" applyFont="1" applyFill="1" applyBorder="1" applyAlignment="1">
      <alignment horizontal="center"/>
    </xf>
    <xf numFmtId="0" fontId="3" fillId="2" borderId="6" xfId="2" applyNumberFormat="1" applyFont="1" applyFill="1" applyBorder="1" applyAlignment="1">
      <alignment horizontal="center"/>
    </xf>
    <xf numFmtId="166" fontId="3" fillId="9" borderId="6" xfId="2" applyNumberFormat="1" applyFont="1" applyFill="1" applyBorder="1" applyAlignment="1">
      <alignment horizontal="center"/>
    </xf>
    <xf numFmtId="164" fontId="5" fillId="16" borderId="6" xfId="1" applyFont="1" applyFill="1" applyBorder="1" applyAlignment="1" applyProtection="1">
      <alignment horizontal="center" vertical="center"/>
    </xf>
    <xf numFmtId="164" fontId="5" fillId="17" borderId="6" xfId="1" applyFont="1" applyFill="1" applyBorder="1" applyAlignment="1" applyProtection="1">
      <alignment horizontal="center" vertical="center"/>
    </xf>
    <xf numFmtId="164" fontId="5" fillId="18" borderId="6" xfId="1" applyFont="1" applyFill="1" applyBorder="1" applyAlignment="1" applyProtection="1">
      <alignment horizontal="center" vertical="center"/>
    </xf>
    <xf numFmtId="164" fontId="12" fillId="18" borderId="6" xfId="1" applyFont="1" applyFill="1" applyBorder="1" applyAlignment="1" applyProtection="1">
      <alignment horizontal="center" vertical="center"/>
    </xf>
    <xf numFmtId="164" fontId="5" fillId="19" borderId="6" xfId="1" applyFont="1" applyFill="1" applyBorder="1" applyAlignment="1" applyProtection="1">
      <alignment horizontal="center" vertical="center"/>
    </xf>
    <xf numFmtId="1" fontId="10" fillId="17" borderId="6" xfId="2" applyNumberFormat="1" applyFont="1" applyFill="1" applyBorder="1" applyAlignment="1" applyProtection="1">
      <alignment horizontal="center" vertical="center" wrapText="1"/>
    </xf>
    <xf numFmtId="164" fontId="10" fillId="17" borderId="6" xfId="1" applyFont="1" applyFill="1" applyBorder="1" applyAlignment="1" applyProtection="1">
      <alignment horizontal="center" vertical="center"/>
    </xf>
    <xf numFmtId="1" fontId="10" fillId="19" borderId="6" xfId="2" applyNumberFormat="1" applyFont="1" applyFill="1" applyBorder="1" applyAlignment="1" applyProtection="1">
      <alignment horizontal="center"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/>
    </xf>
    <xf numFmtId="0" fontId="3" fillId="4" borderId="2" xfId="2" applyNumberFormat="1" applyFont="1" applyFill="1" applyBorder="1" applyAlignment="1">
      <alignment horizontal="center"/>
    </xf>
    <xf numFmtId="0" fontId="4" fillId="4" borderId="3" xfId="2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2" fillId="3" borderId="1" xfId="2" applyNumberFormat="1" applyFont="1" applyFill="1" applyBorder="1" applyAlignment="1">
      <alignment horizontal="left" vertical="center" wrapText="1"/>
    </xf>
    <xf numFmtId="0" fontId="3" fillId="3" borderId="1" xfId="2" applyNumberFormat="1" applyFont="1" applyFill="1" applyBorder="1" applyAlignment="1">
      <alignment horizontal="left" vertical="center"/>
    </xf>
    <xf numFmtId="0" fontId="3" fillId="6" borderId="2" xfId="2" applyNumberFormat="1" applyFont="1" applyFill="1" applyBorder="1" applyAlignment="1">
      <alignment horizontal="center"/>
    </xf>
    <xf numFmtId="0" fontId="3" fillId="6" borderId="7" xfId="2" applyNumberFormat="1" applyFont="1" applyFill="1" applyBorder="1" applyAlignment="1">
      <alignment horizontal="center" vertical="center"/>
    </xf>
    <xf numFmtId="0" fontId="4" fillId="7" borderId="3" xfId="2" applyNumberFormat="1" applyFont="1" applyFill="1" applyBorder="1" applyAlignment="1">
      <alignment horizontal="center" vertical="center"/>
    </xf>
  </cellXfs>
  <cellStyles count="3"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2" xr:uid="{00000000-0005-0000-0000-000006000000}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A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FF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35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28" sqref="A28"/>
      <selection pane="bottomRight" activeCell="I18" sqref="I18"/>
    </sheetView>
  </sheetViews>
  <sheetFormatPr baseColWidth="10" defaultColWidth="8.7265625" defaultRowHeight="12.5" x14ac:dyDescent="0.25"/>
  <cols>
    <col min="1" max="1" width="6.54296875" style="1" customWidth="1"/>
    <col min="2" max="2" width="36.7265625" style="1" customWidth="1"/>
    <col min="3" max="4" width="11.26953125" style="2" customWidth="1"/>
    <col min="5" max="1025" width="10.08984375" style="2" customWidth="1"/>
  </cols>
  <sheetData>
    <row r="2" spans="1:14" ht="27.7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1.7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2.75" customHeight="1" x14ac:dyDescent="0.3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 ht="13" x14ac:dyDescent="0.3">
      <c r="A5" s="73" t="s">
        <v>2</v>
      </c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ht="41.25" customHeight="1" x14ac:dyDescent="0.25">
      <c r="A6" s="3" t="s">
        <v>3</v>
      </c>
      <c r="B6" s="4" t="s">
        <v>4</v>
      </c>
      <c r="C6" s="5">
        <v>43831</v>
      </c>
      <c r="D6" s="5">
        <v>43862</v>
      </c>
      <c r="E6" s="5">
        <v>43891</v>
      </c>
      <c r="F6" s="5">
        <v>43922</v>
      </c>
      <c r="G6" s="5">
        <v>43952</v>
      </c>
      <c r="H6" s="5">
        <v>43983</v>
      </c>
      <c r="I6" s="5">
        <v>44013</v>
      </c>
      <c r="J6" s="5">
        <v>44044</v>
      </c>
      <c r="K6" s="5">
        <v>44075</v>
      </c>
      <c r="L6" s="5">
        <v>44105</v>
      </c>
      <c r="M6" s="5">
        <v>44136</v>
      </c>
      <c r="N6" s="5">
        <v>44166</v>
      </c>
    </row>
    <row r="7" spans="1:14" ht="24.75" customHeight="1" x14ac:dyDescent="0.25">
      <c r="A7" s="6">
        <v>1</v>
      </c>
      <c r="B7" s="7" t="s">
        <v>5</v>
      </c>
      <c r="C7" s="8">
        <v>2526</v>
      </c>
      <c r="D7" s="8">
        <v>2096</v>
      </c>
      <c r="E7" s="8">
        <v>2019</v>
      </c>
      <c r="F7" s="8">
        <v>1654</v>
      </c>
      <c r="G7" s="8">
        <v>2388</v>
      </c>
      <c r="H7" s="8">
        <v>2727</v>
      </c>
      <c r="I7" s="8">
        <v>1678</v>
      </c>
      <c r="J7" s="8"/>
      <c r="K7" s="8"/>
      <c r="L7" s="9"/>
      <c r="M7" s="8"/>
      <c r="N7" s="8"/>
    </row>
    <row r="8" spans="1:14" ht="24.75" customHeight="1" x14ac:dyDescent="0.25">
      <c r="A8" s="6">
        <v>2</v>
      </c>
      <c r="B8" s="7" t="s">
        <v>6</v>
      </c>
      <c r="C8" s="8">
        <v>530</v>
      </c>
      <c r="D8" s="8">
        <v>361</v>
      </c>
      <c r="E8" s="8">
        <v>347</v>
      </c>
      <c r="F8" s="8">
        <v>167</v>
      </c>
      <c r="G8" s="8">
        <v>163</v>
      </c>
      <c r="H8" s="8">
        <v>261</v>
      </c>
      <c r="I8" s="8">
        <v>179</v>
      </c>
      <c r="J8" s="8"/>
      <c r="K8" s="8"/>
      <c r="L8" s="8"/>
      <c r="M8" s="8"/>
      <c r="N8" s="8"/>
    </row>
    <row r="9" spans="1:14" ht="24.75" customHeight="1" x14ac:dyDescent="0.25">
      <c r="A9" s="6">
        <v>3</v>
      </c>
      <c r="B9" s="7" t="s">
        <v>7</v>
      </c>
      <c r="C9" s="8">
        <v>1996</v>
      </c>
      <c r="D9" s="8">
        <v>1735</v>
      </c>
      <c r="E9" s="8">
        <v>1672</v>
      </c>
      <c r="F9" s="8">
        <v>1487</v>
      </c>
      <c r="G9" s="8">
        <v>2225</v>
      </c>
      <c r="H9" s="8">
        <v>2466</v>
      </c>
      <c r="I9" s="8">
        <v>1499</v>
      </c>
      <c r="J9" s="8"/>
      <c r="K9" s="8"/>
      <c r="L9" s="8"/>
      <c r="M9" s="8"/>
      <c r="N9" s="8"/>
    </row>
    <row r="10" spans="1:14" ht="24.75" customHeight="1" x14ac:dyDescent="0.25">
      <c r="A10" s="6">
        <v>4</v>
      </c>
      <c r="B10" s="7" t="s">
        <v>8</v>
      </c>
      <c r="C10" s="8">
        <v>1267</v>
      </c>
      <c r="D10" s="8">
        <v>986</v>
      </c>
      <c r="E10" s="8">
        <v>819</v>
      </c>
      <c r="F10" s="8">
        <v>712</v>
      </c>
      <c r="G10" s="8">
        <v>1028</v>
      </c>
      <c r="H10" s="8">
        <v>1177</v>
      </c>
      <c r="I10" s="8">
        <v>715</v>
      </c>
      <c r="J10" s="8"/>
      <c r="K10" s="8"/>
      <c r="L10" s="8"/>
      <c r="M10" s="8"/>
      <c r="N10" s="8"/>
    </row>
    <row r="11" spans="1:14" ht="24.75" customHeight="1" x14ac:dyDescent="0.25">
      <c r="A11" s="6">
        <v>5</v>
      </c>
      <c r="B11" s="7" t="s">
        <v>9</v>
      </c>
      <c r="C11" s="8">
        <v>1189</v>
      </c>
      <c r="D11" s="8">
        <v>1062</v>
      </c>
      <c r="E11" s="8">
        <v>701</v>
      </c>
      <c r="F11" s="8">
        <v>871</v>
      </c>
      <c r="G11" s="8">
        <v>1317</v>
      </c>
      <c r="H11" s="8">
        <v>1439</v>
      </c>
      <c r="I11" s="8">
        <v>924</v>
      </c>
      <c r="J11" s="8"/>
      <c r="K11" s="8"/>
      <c r="L11" s="8"/>
      <c r="M11" s="8"/>
      <c r="N11" s="8"/>
    </row>
    <row r="12" spans="1:14" ht="24.75" customHeight="1" x14ac:dyDescent="0.25">
      <c r="A12" s="6">
        <v>6</v>
      </c>
      <c r="B12" s="7" t="s">
        <v>10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24.75" customHeight="1" x14ac:dyDescent="0.25">
      <c r="A13" s="6">
        <v>7</v>
      </c>
      <c r="B13" s="7" t="s">
        <v>11</v>
      </c>
      <c r="C13" s="8">
        <v>70</v>
      </c>
      <c r="D13" s="8">
        <v>48</v>
      </c>
      <c r="E13" s="8">
        <v>493</v>
      </c>
      <c r="F13" s="8">
        <v>71</v>
      </c>
      <c r="G13" s="8">
        <v>43</v>
      </c>
      <c r="H13" s="8">
        <v>111</v>
      </c>
      <c r="I13" s="8">
        <v>39</v>
      </c>
      <c r="J13" s="8"/>
      <c r="K13" s="8"/>
      <c r="L13" s="8"/>
      <c r="M13" s="8"/>
      <c r="N13" s="8"/>
    </row>
    <row r="14" spans="1:14" ht="24.75" customHeight="1" x14ac:dyDescent="0.25">
      <c r="A14" s="6">
        <v>8</v>
      </c>
      <c r="B14" s="7" t="s">
        <v>12</v>
      </c>
      <c r="C14" s="8">
        <v>19343</v>
      </c>
      <c r="D14" s="8">
        <v>20493</v>
      </c>
      <c r="E14" s="8">
        <v>18349</v>
      </c>
      <c r="F14" s="8">
        <v>16167</v>
      </c>
      <c r="G14" s="8">
        <v>19240</v>
      </c>
      <c r="H14" s="8">
        <v>20567</v>
      </c>
      <c r="I14" s="8">
        <v>19022</v>
      </c>
      <c r="J14" s="8"/>
      <c r="K14" s="8"/>
      <c r="L14" s="8"/>
      <c r="M14" s="8"/>
      <c r="N14" s="8"/>
    </row>
    <row r="15" spans="1:14" ht="24.75" customHeight="1" x14ac:dyDescent="0.25">
      <c r="A15" s="6">
        <v>9</v>
      </c>
      <c r="B15" s="7" t="s">
        <v>13</v>
      </c>
      <c r="C15" s="8">
        <v>224</v>
      </c>
      <c r="D15" s="8">
        <v>203</v>
      </c>
      <c r="E15" s="8">
        <v>155</v>
      </c>
      <c r="F15" s="8">
        <v>125</v>
      </c>
      <c r="G15" s="8">
        <v>118</v>
      </c>
      <c r="H15" s="8">
        <v>129</v>
      </c>
      <c r="I15" s="8">
        <v>133</v>
      </c>
      <c r="J15" s="8"/>
      <c r="K15" s="8"/>
      <c r="L15" s="8"/>
      <c r="M15" s="8"/>
      <c r="N15" s="8"/>
    </row>
    <row r="16" spans="1:14" ht="24.75" customHeight="1" x14ac:dyDescent="0.25">
      <c r="A16" s="6">
        <v>10</v>
      </c>
      <c r="B16" s="7" t="s">
        <v>14</v>
      </c>
      <c r="C16" s="8">
        <v>139</v>
      </c>
      <c r="D16" s="8">
        <v>118</v>
      </c>
      <c r="E16" s="8">
        <v>70</v>
      </c>
      <c r="F16" s="8">
        <v>68</v>
      </c>
      <c r="G16" s="8">
        <v>61</v>
      </c>
      <c r="H16" s="8">
        <v>72</v>
      </c>
      <c r="I16" s="8">
        <v>73</v>
      </c>
      <c r="J16" s="8"/>
      <c r="K16" s="8"/>
      <c r="L16" s="8"/>
      <c r="M16" s="8"/>
      <c r="N16" s="8"/>
    </row>
    <row r="17" spans="1:14" ht="24.75" customHeight="1" x14ac:dyDescent="0.25">
      <c r="A17" s="6">
        <v>11</v>
      </c>
      <c r="B17" s="7" t="s">
        <v>15</v>
      </c>
      <c r="C17" s="8">
        <v>85</v>
      </c>
      <c r="D17" s="8">
        <v>85</v>
      </c>
      <c r="E17" s="8">
        <v>85</v>
      </c>
      <c r="F17" s="8">
        <v>57</v>
      </c>
      <c r="G17" s="8">
        <v>57</v>
      </c>
      <c r="H17" s="8">
        <v>57</v>
      </c>
      <c r="I17" s="8">
        <v>60</v>
      </c>
      <c r="J17" s="8"/>
      <c r="K17" s="8"/>
      <c r="L17" s="8"/>
      <c r="M17" s="8"/>
      <c r="N17" s="8"/>
    </row>
    <row r="18" spans="1:14" ht="39.75" customHeight="1" x14ac:dyDescent="0.25">
      <c r="A18" s="6">
        <v>12</v>
      </c>
      <c r="B18" s="10" t="s">
        <v>16</v>
      </c>
      <c r="C18" s="8">
        <v>3</v>
      </c>
      <c r="D18" s="8">
        <v>4</v>
      </c>
      <c r="E18" s="8">
        <v>1</v>
      </c>
      <c r="F18" s="8">
        <v>0</v>
      </c>
      <c r="G18" s="8">
        <v>1</v>
      </c>
      <c r="H18" s="8">
        <v>2</v>
      </c>
      <c r="I18" s="8">
        <v>1</v>
      </c>
      <c r="J18" s="8"/>
      <c r="K18" s="8"/>
      <c r="L18" s="8"/>
      <c r="M18" s="8"/>
      <c r="N18" s="8"/>
    </row>
    <row r="19" spans="1:14" ht="24.75" customHeight="1" x14ac:dyDescent="0.25">
      <c r="A19" s="6">
        <v>13</v>
      </c>
      <c r="B19" s="7" t="s">
        <v>17</v>
      </c>
      <c r="C19" s="8">
        <v>3180</v>
      </c>
      <c r="D19" s="8">
        <v>3222</v>
      </c>
      <c r="E19" s="8">
        <v>2609</v>
      </c>
      <c r="F19" s="8">
        <v>2698</v>
      </c>
      <c r="G19" s="8">
        <v>2979</v>
      </c>
      <c r="H19" s="8">
        <v>2923</v>
      </c>
      <c r="I19" s="8">
        <v>2722</v>
      </c>
      <c r="J19" s="8"/>
      <c r="K19" s="8"/>
      <c r="L19" s="8"/>
      <c r="M19" s="8"/>
      <c r="N19" s="8"/>
    </row>
    <row r="20" spans="1:14" ht="24.75" customHeight="1" x14ac:dyDescent="0.25">
      <c r="A20" s="6">
        <v>14</v>
      </c>
      <c r="B20" s="7" t="s">
        <v>18</v>
      </c>
      <c r="C20" s="8">
        <v>2234</v>
      </c>
      <c r="D20" s="8">
        <v>2276</v>
      </c>
      <c r="E20" s="8">
        <v>1663</v>
      </c>
      <c r="F20" s="8">
        <v>2035</v>
      </c>
      <c r="G20" s="8">
        <v>2345</v>
      </c>
      <c r="H20" s="8">
        <v>2268</v>
      </c>
      <c r="I20" s="8">
        <v>2058</v>
      </c>
      <c r="J20" s="8"/>
      <c r="K20" s="8"/>
      <c r="L20" s="8"/>
      <c r="M20" s="8"/>
      <c r="N20" s="8"/>
    </row>
    <row r="21" spans="1:14" ht="24.75" customHeight="1" x14ac:dyDescent="0.25">
      <c r="A21" s="6">
        <v>15</v>
      </c>
      <c r="B21" s="7" t="s">
        <v>19</v>
      </c>
      <c r="C21" s="8">
        <v>996</v>
      </c>
      <c r="D21" s="8">
        <v>1102</v>
      </c>
      <c r="E21" s="8">
        <v>1057</v>
      </c>
      <c r="F21" s="8">
        <v>879</v>
      </c>
      <c r="G21" s="8">
        <v>993</v>
      </c>
      <c r="H21" s="8">
        <v>1032</v>
      </c>
      <c r="I21" s="8">
        <v>914</v>
      </c>
      <c r="J21" s="8"/>
      <c r="K21" s="8"/>
      <c r="L21" s="8"/>
      <c r="M21" s="8"/>
      <c r="N21" s="8"/>
    </row>
    <row r="22" spans="1:14" ht="24.75" customHeight="1" x14ac:dyDescent="0.25">
      <c r="A22" s="6">
        <v>16</v>
      </c>
      <c r="B22" s="7" t="s">
        <v>20</v>
      </c>
      <c r="C22" s="8">
        <v>944</v>
      </c>
      <c r="D22" s="8">
        <v>1050</v>
      </c>
      <c r="E22" s="8">
        <v>1005</v>
      </c>
      <c r="F22" s="8">
        <v>830</v>
      </c>
      <c r="G22" s="8">
        <v>951</v>
      </c>
      <c r="H22" s="8">
        <v>974</v>
      </c>
      <c r="I22" s="8">
        <v>900</v>
      </c>
      <c r="J22" s="8"/>
      <c r="K22" s="8"/>
      <c r="L22" s="8"/>
      <c r="M22" s="8"/>
      <c r="N22" s="8"/>
    </row>
    <row r="23" spans="1:14" ht="24.75" customHeight="1" x14ac:dyDescent="0.25">
      <c r="A23" s="6">
        <v>17</v>
      </c>
      <c r="B23" s="7" t="s">
        <v>21</v>
      </c>
      <c r="C23" s="8">
        <v>382</v>
      </c>
      <c r="D23" s="8">
        <v>412</v>
      </c>
      <c r="E23" s="8">
        <v>294</v>
      </c>
      <c r="F23" s="8">
        <v>137</v>
      </c>
      <c r="G23" s="8">
        <v>214</v>
      </c>
      <c r="H23" s="8">
        <v>248</v>
      </c>
      <c r="I23" s="8">
        <v>305</v>
      </c>
      <c r="J23" s="8"/>
      <c r="K23" s="8"/>
      <c r="L23" s="8"/>
      <c r="M23" s="8"/>
      <c r="N23" s="8"/>
    </row>
    <row r="24" spans="1:14" ht="24.75" customHeight="1" x14ac:dyDescent="0.25">
      <c r="A24" s="6">
        <v>18</v>
      </c>
      <c r="B24" s="7" t="s">
        <v>22</v>
      </c>
      <c r="C24" s="8">
        <v>382</v>
      </c>
      <c r="D24" s="8">
        <v>412</v>
      </c>
      <c r="E24" s="8">
        <v>294</v>
      </c>
      <c r="F24" s="8">
        <v>137</v>
      </c>
      <c r="G24" s="8">
        <v>214</v>
      </c>
      <c r="H24" s="8">
        <v>248</v>
      </c>
      <c r="I24" s="8">
        <v>305</v>
      </c>
      <c r="J24" s="8"/>
      <c r="K24" s="8"/>
      <c r="L24" s="8"/>
      <c r="M24" s="8"/>
      <c r="N24" s="8"/>
    </row>
    <row r="25" spans="1:14" ht="24.75" customHeight="1" x14ac:dyDescent="0.25">
      <c r="A25" s="6">
        <v>19</v>
      </c>
      <c r="B25" s="7" t="s">
        <v>23</v>
      </c>
      <c r="C25" s="8">
        <v>14561</v>
      </c>
      <c r="D25" s="8">
        <v>15554</v>
      </c>
      <c r="E25" s="8">
        <v>14234</v>
      </c>
      <c r="F25" s="8">
        <v>12328</v>
      </c>
      <c r="G25" s="8">
        <v>14936</v>
      </c>
      <c r="H25" s="8">
        <v>16235</v>
      </c>
      <c r="I25" s="8">
        <v>14948</v>
      </c>
      <c r="J25" s="8"/>
      <c r="K25" s="8"/>
      <c r="L25" s="8"/>
      <c r="M25" s="8"/>
      <c r="N25" s="8"/>
    </row>
    <row r="26" spans="1:14" ht="24.75" customHeight="1" x14ac:dyDescent="0.25">
      <c r="A26" s="6">
        <v>20</v>
      </c>
      <c r="B26" s="7" t="s">
        <v>24</v>
      </c>
      <c r="C26" s="8">
        <v>14561</v>
      </c>
      <c r="D26" s="8">
        <v>15554</v>
      </c>
      <c r="E26" s="8">
        <v>14234</v>
      </c>
      <c r="F26" s="8">
        <v>12327</v>
      </c>
      <c r="G26" s="8">
        <v>14923</v>
      </c>
      <c r="H26" s="8">
        <v>16235</v>
      </c>
      <c r="I26" s="8">
        <v>14946</v>
      </c>
      <c r="J26" s="8"/>
      <c r="K26" s="8"/>
      <c r="L26" s="8"/>
      <c r="M26" s="8"/>
      <c r="N26" s="8"/>
    </row>
    <row r="27" spans="1:14" ht="24.75" customHeight="1" x14ac:dyDescent="0.25">
      <c r="A27" s="6">
        <v>21</v>
      </c>
      <c r="B27" s="7" t="s">
        <v>25</v>
      </c>
      <c r="C27" s="8">
        <v>1852</v>
      </c>
      <c r="D27" s="8">
        <v>1661</v>
      </c>
      <c r="E27" s="8">
        <v>1394</v>
      </c>
      <c r="F27" s="8">
        <v>1087</v>
      </c>
      <c r="G27" s="8">
        <v>1942</v>
      </c>
      <c r="H27" s="8">
        <v>2242</v>
      </c>
      <c r="I27" s="8">
        <v>1544</v>
      </c>
      <c r="J27" s="8"/>
      <c r="K27" s="8"/>
      <c r="L27" s="8"/>
      <c r="M27" s="8"/>
      <c r="N27" s="8"/>
    </row>
    <row r="28" spans="1:14" ht="24.75" customHeight="1" x14ac:dyDescent="0.25">
      <c r="A28" s="6">
        <v>22</v>
      </c>
      <c r="B28" s="7" t="s">
        <v>26</v>
      </c>
      <c r="C28" s="8">
        <v>139</v>
      </c>
      <c r="D28" s="8">
        <v>145</v>
      </c>
      <c r="E28" s="8">
        <v>112</v>
      </c>
      <c r="F28" s="8">
        <v>81</v>
      </c>
      <c r="G28" s="8">
        <v>108</v>
      </c>
      <c r="H28" s="8">
        <v>160</v>
      </c>
      <c r="I28" s="8">
        <v>120</v>
      </c>
      <c r="J28" s="8"/>
      <c r="K28" s="8"/>
      <c r="L28" s="8"/>
      <c r="M28" s="8"/>
      <c r="N28" s="8"/>
    </row>
    <row r="29" spans="1:14" ht="24.75" customHeight="1" x14ac:dyDescent="0.25">
      <c r="A29" s="6">
        <v>23</v>
      </c>
      <c r="B29" s="7" t="s">
        <v>27</v>
      </c>
      <c r="C29" s="8">
        <v>1713</v>
      </c>
      <c r="D29" s="8">
        <v>1516</v>
      </c>
      <c r="E29" s="8">
        <v>1282</v>
      </c>
      <c r="F29" s="8">
        <v>1006</v>
      </c>
      <c r="G29" s="8">
        <v>1834</v>
      </c>
      <c r="H29" s="8">
        <v>1082</v>
      </c>
      <c r="I29" s="8">
        <v>1424</v>
      </c>
      <c r="J29" s="8"/>
      <c r="K29" s="8"/>
      <c r="L29" s="8"/>
      <c r="M29" s="8"/>
      <c r="N29" s="8"/>
    </row>
    <row r="30" spans="1:14" ht="24.75" customHeight="1" x14ac:dyDescent="0.25">
      <c r="A30" s="6">
        <v>24</v>
      </c>
      <c r="B30" s="7" t="s">
        <v>28</v>
      </c>
      <c r="C30" s="8">
        <v>1296</v>
      </c>
      <c r="D30" s="8">
        <v>1232</v>
      </c>
      <c r="E30" s="8">
        <v>866</v>
      </c>
      <c r="F30" s="8">
        <v>764</v>
      </c>
      <c r="G30" s="8">
        <v>1442</v>
      </c>
      <c r="H30" s="8">
        <v>1688</v>
      </c>
      <c r="I30" s="8">
        <v>1141</v>
      </c>
      <c r="J30" s="8"/>
      <c r="K30" s="8"/>
      <c r="L30" s="8"/>
      <c r="M30" s="8"/>
      <c r="N30" s="8"/>
    </row>
    <row r="31" spans="1:14" ht="24.75" customHeight="1" x14ac:dyDescent="0.25">
      <c r="A31" s="6">
        <v>25</v>
      </c>
      <c r="B31" s="7" t="s">
        <v>29</v>
      </c>
      <c r="C31" s="8">
        <v>494</v>
      </c>
      <c r="D31" s="8">
        <v>409</v>
      </c>
      <c r="E31" s="8">
        <v>395</v>
      </c>
      <c r="F31" s="8">
        <v>286</v>
      </c>
      <c r="G31" s="8">
        <v>455</v>
      </c>
      <c r="H31" s="8">
        <v>512</v>
      </c>
      <c r="I31" s="8">
        <v>392</v>
      </c>
      <c r="J31" s="8"/>
      <c r="K31" s="8"/>
      <c r="L31" s="8"/>
      <c r="M31" s="8"/>
      <c r="N31" s="8"/>
    </row>
    <row r="32" spans="1:14" ht="24.75" customHeight="1" x14ac:dyDescent="0.25">
      <c r="A32" s="6">
        <v>26</v>
      </c>
      <c r="B32" s="7" t="s">
        <v>30</v>
      </c>
      <c r="C32" s="8">
        <v>46</v>
      </c>
      <c r="D32" s="8">
        <v>40</v>
      </c>
      <c r="E32" s="8">
        <v>33</v>
      </c>
      <c r="F32" s="8">
        <v>18</v>
      </c>
      <c r="G32" s="8">
        <v>41</v>
      </c>
      <c r="H32" s="8">
        <v>50</v>
      </c>
      <c r="I32" s="8">
        <v>36</v>
      </c>
      <c r="J32" s="8"/>
      <c r="K32" s="8"/>
      <c r="L32" s="8"/>
      <c r="M32" s="8"/>
      <c r="N32" s="8"/>
    </row>
    <row r="33" spans="1:14" ht="24.75" customHeight="1" x14ac:dyDescent="0.25">
      <c r="A33" s="6">
        <v>27</v>
      </c>
      <c r="B33" s="7" t="s">
        <v>31</v>
      </c>
      <c r="C33" s="8">
        <v>62</v>
      </c>
      <c r="D33" s="8">
        <v>20</v>
      </c>
      <c r="E33" s="8">
        <v>132</v>
      </c>
      <c r="F33" s="8">
        <v>37</v>
      </c>
      <c r="G33" s="8">
        <v>45</v>
      </c>
      <c r="H33" s="8">
        <v>42</v>
      </c>
      <c r="I33" s="8">
        <v>11</v>
      </c>
      <c r="J33" s="8"/>
      <c r="K33" s="8"/>
      <c r="L33" s="8"/>
      <c r="M33" s="8"/>
      <c r="N33" s="8"/>
    </row>
    <row r="34" spans="1:14" ht="24.75" customHeight="1" x14ac:dyDescent="0.25">
      <c r="A34" s="6">
        <v>28</v>
      </c>
      <c r="B34" s="7" t="s">
        <v>32</v>
      </c>
      <c r="C34" s="11">
        <v>9</v>
      </c>
      <c r="D34" s="8">
        <v>9</v>
      </c>
      <c r="E34" s="8">
        <v>6</v>
      </c>
      <c r="F34" s="8">
        <v>6</v>
      </c>
      <c r="G34" s="8">
        <v>9</v>
      </c>
      <c r="H34" s="8">
        <v>9</v>
      </c>
      <c r="I34" s="8">
        <v>9</v>
      </c>
      <c r="J34" s="8"/>
      <c r="K34" s="11"/>
      <c r="L34" s="11"/>
      <c r="M34" s="8"/>
      <c r="N34" s="8"/>
    </row>
    <row r="35" spans="1:14" ht="24.75" customHeight="1" x14ac:dyDescent="0.25">
      <c r="A35" s="6">
        <v>29</v>
      </c>
      <c r="B35" s="7" t="s">
        <v>33</v>
      </c>
      <c r="C35" s="8">
        <v>20</v>
      </c>
      <c r="D35" s="8">
        <v>20</v>
      </c>
      <c r="E35" s="8">
        <v>22</v>
      </c>
      <c r="F35" s="8">
        <v>17</v>
      </c>
      <c r="G35" s="8">
        <v>20</v>
      </c>
      <c r="H35" s="8">
        <v>22</v>
      </c>
      <c r="I35" s="8">
        <v>17</v>
      </c>
      <c r="J35" s="8"/>
      <c r="K35" s="11"/>
      <c r="L35" s="11"/>
      <c r="M35" s="8"/>
      <c r="N35" s="8"/>
    </row>
  </sheetData>
  <mergeCells count="4">
    <mergeCell ref="A2:N3"/>
    <mergeCell ref="A4:N4"/>
    <mergeCell ref="A5:B5"/>
    <mergeCell ref="C5:N5"/>
  </mergeCells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K114"/>
  <sheetViews>
    <sheetView tabSelected="1" zoomScale="90" zoomScaleNormal="9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P24" sqref="P24"/>
    </sheetView>
  </sheetViews>
  <sheetFormatPr baseColWidth="10" defaultColWidth="8.7265625" defaultRowHeight="12.5" x14ac:dyDescent="0.25"/>
  <cols>
    <col min="1" max="1" width="6.54296875" style="1" customWidth="1"/>
    <col min="2" max="2" width="16.36328125" style="1" customWidth="1"/>
    <col min="3" max="3" width="24.26953125" style="2" customWidth="1"/>
    <col min="4" max="6" width="11.54296875" style="2" hidden="1"/>
    <col min="7" max="7" width="11.7265625" style="2" customWidth="1"/>
    <col min="8" max="8" width="11.08984375" style="2" customWidth="1"/>
    <col min="9" max="9" width="10.81640625" style="2" customWidth="1"/>
    <col min="10" max="10" width="12.7265625" style="2" customWidth="1"/>
    <col min="11" max="11" width="13.54296875" style="2" customWidth="1"/>
    <col min="12" max="12" width="12.453125" style="2" customWidth="1"/>
    <col min="13" max="14" width="11.453125" style="2" customWidth="1"/>
    <col min="15" max="17" width="10.81640625" style="2" customWidth="1"/>
    <col min="18" max="1025" width="10.08984375" style="2" customWidth="1"/>
  </cols>
  <sheetData>
    <row r="2" spans="1:21" ht="27.75" customHeight="1" x14ac:dyDescent="0.25">
      <c r="A2" s="76" t="s">
        <v>34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2"/>
      <c r="U2" s="12"/>
    </row>
    <row r="3" spans="1:21" ht="18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12"/>
      <c r="U3" s="12"/>
    </row>
    <row r="4" spans="1:21" ht="21.75" customHeight="1" x14ac:dyDescent="0.25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13"/>
      <c r="U4" s="13"/>
    </row>
    <row r="5" spans="1:21" ht="13" x14ac:dyDescent="0.3">
      <c r="A5" s="78" t="s">
        <v>2</v>
      </c>
      <c r="B5" s="78"/>
      <c r="C5" s="78"/>
      <c r="D5" s="78"/>
      <c r="E5" s="78"/>
      <c r="F5" s="78"/>
      <c r="G5" s="79" t="s">
        <v>35</v>
      </c>
      <c r="H5" s="79"/>
      <c r="I5" s="79"/>
      <c r="J5" s="80" t="s">
        <v>36</v>
      </c>
      <c r="K5" s="80"/>
      <c r="L5" s="80"/>
      <c r="M5" s="80"/>
      <c r="N5" s="80"/>
      <c r="O5" s="80"/>
      <c r="P5" s="80"/>
      <c r="Q5" s="80"/>
      <c r="R5" s="80"/>
      <c r="S5" s="80"/>
      <c r="T5" s="14"/>
      <c r="U5" s="14"/>
    </row>
    <row r="6" spans="1:21" ht="14.5" x14ac:dyDescent="0.25">
      <c r="A6" s="15" t="s">
        <v>3</v>
      </c>
      <c r="B6" s="16" t="s">
        <v>37</v>
      </c>
      <c r="C6" s="16" t="s">
        <v>38</v>
      </c>
      <c r="D6" s="16" t="s">
        <v>39</v>
      </c>
      <c r="E6" s="16" t="s">
        <v>40</v>
      </c>
      <c r="F6" s="16" t="s">
        <v>41</v>
      </c>
      <c r="G6" s="17" t="s">
        <v>42</v>
      </c>
      <c r="H6" s="18" t="s">
        <v>43</v>
      </c>
      <c r="I6" s="19" t="s">
        <v>44</v>
      </c>
      <c r="J6" s="20">
        <v>43831</v>
      </c>
      <c r="K6" s="21">
        <v>43862</v>
      </c>
      <c r="L6" s="20">
        <v>43891</v>
      </c>
      <c r="M6" s="21">
        <v>43922</v>
      </c>
      <c r="N6" s="20">
        <v>43952</v>
      </c>
      <c r="O6" s="21">
        <v>43983</v>
      </c>
      <c r="P6" s="20">
        <v>44013</v>
      </c>
      <c r="Q6" s="21">
        <v>44044</v>
      </c>
      <c r="R6" s="20">
        <v>44075</v>
      </c>
      <c r="S6" s="21">
        <v>44105</v>
      </c>
      <c r="T6" s="20">
        <v>44136</v>
      </c>
      <c r="U6" s="21">
        <v>44166</v>
      </c>
    </row>
    <row r="7" spans="1:21" ht="22.5" customHeight="1" x14ac:dyDescent="0.25">
      <c r="A7" s="22">
        <v>1</v>
      </c>
      <c r="B7" s="75" t="s">
        <v>45</v>
      </c>
      <c r="C7" s="23" t="s">
        <v>5</v>
      </c>
      <c r="D7" s="24" t="s">
        <v>46</v>
      </c>
      <c r="E7" s="25" t="s">
        <v>47</v>
      </c>
      <c r="F7" s="26" t="s">
        <v>48</v>
      </c>
      <c r="G7" s="27"/>
      <c r="H7" s="27"/>
      <c r="I7" s="27"/>
      <c r="J7" s="28">
        <f>Datos!C7</f>
        <v>2526</v>
      </c>
      <c r="K7" s="28">
        <f>Datos!D7</f>
        <v>2096</v>
      </c>
      <c r="L7" s="28">
        <f>Datos!E7</f>
        <v>2019</v>
      </c>
      <c r="M7" s="29">
        <f>Datos!F7</f>
        <v>1654</v>
      </c>
      <c r="N7" s="29">
        <f>Datos!G7</f>
        <v>2388</v>
      </c>
      <c r="O7" s="29">
        <f>Datos!H7</f>
        <v>2727</v>
      </c>
      <c r="P7" s="29">
        <f>Datos!I7</f>
        <v>1678</v>
      </c>
      <c r="Q7" s="29">
        <f>Datos!J7</f>
        <v>0</v>
      </c>
      <c r="R7" s="29">
        <f>Datos!K7</f>
        <v>0</v>
      </c>
      <c r="S7" s="29">
        <f>Datos!L7</f>
        <v>0</v>
      </c>
      <c r="T7" s="29">
        <f>Datos!M7</f>
        <v>0</v>
      </c>
      <c r="U7" s="29">
        <f>Datos!N7</f>
        <v>0</v>
      </c>
    </row>
    <row r="8" spans="1:21" ht="40" x14ac:dyDescent="0.25">
      <c r="A8" s="22">
        <v>2</v>
      </c>
      <c r="B8" s="75"/>
      <c r="C8" s="23" t="s">
        <v>49</v>
      </c>
      <c r="D8" s="24" t="s">
        <v>46</v>
      </c>
      <c r="E8" s="25" t="s">
        <v>47</v>
      </c>
      <c r="F8" s="26" t="s">
        <v>48</v>
      </c>
      <c r="G8" s="27" t="s">
        <v>50</v>
      </c>
      <c r="H8" s="27" t="s">
        <v>51</v>
      </c>
      <c r="I8" s="27" t="s">
        <v>52</v>
      </c>
      <c r="J8" s="30">
        <f>Datos!C8/Datos!C7</f>
        <v>0.20981789390340458</v>
      </c>
      <c r="K8" s="31">
        <f>Datos!D8/Datos!D7</f>
        <v>0.17223282442748092</v>
      </c>
      <c r="L8" s="32">
        <f>Datos!E8/Datos!E7</f>
        <v>0.17186726102030708</v>
      </c>
      <c r="M8" s="33">
        <f>Datos!F8/Datos!F7</f>
        <v>0.10096735187424426</v>
      </c>
      <c r="N8" s="34">
        <f>Datos!G8/Datos!G7</f>
        <v>6.8257956448911222E-2</v>
      </c>
      <c r="O8" s="64">
        <f>Datos!H8/Datos!H7</f>
        <v>9.5709570957095716E-2</v>
      </c>
      <c r="P8" s="64">
        <f>Datos!I8/Datos!I7</f>
        <v>0.1066746126340882</v>
      </c>
      <c r="Q8" s="35" t="e">
        <f>Datos!J8/Datos!J7</f>
        <v>#DIV/0!</v>
      </c>
      <c r="R8" s="35" t="e">
        <f>Datos!K8/Datos!K7</f>
        <v>#DIV/0!</v>
      </c>
      <c r="S8" s="35" t="e">
        <f>Datos!L8/Datos!L7</f>
        <v>#DIV/0!</v>
      </c>
      <c r="T8" s="35" t="e">
        <f>Datos!M8/Datos!M7</f>
        <v>#DIV/0!</v>
      </c>
      <c r="U8" s="35" t="e">
        <f>Datos!N8/Datos!N7</f>
        <v>#DIV/0!</v>
      </c>
    </row>
    <row r="9" spans="1:21" ht="40" x14ac:dyDescent="0.25">
      <c r="A9" s="22">
        <v>3</v>
      </c>
      <c r="B9" s="75"/>
      <c r="C9" s="23" t="s">
        <v>53</v>
      </c>
      <c r="D9" s="24" t="s">
        <v>46</v>
      </c>
      <c r="E9" s="25" t="s">
        <v>47</v>
      </c>
      <c r="F9" s="26" t="s">
        <v>48</v>
      </c>
      <c r="G9" s="27" t="s">
        <v>54</v>
      </c>
      <c r="H9" s="27" t="s">
        <v>55</v>
      </c>
      <c r="I9" s="27" t="s">
        <v>56</v>
      </c>
      <c r="J9" s="36">
        <f>Datos!C9/Datos!C7</f>
        <v>0.79018210609659545</v>
      </c>
      <c r="K9" s="31">
        <f>Datos!D9/Datos!D7</f>
        <v>0.82776717557251911</v>
      </c>
      <c r="L9" s="32">
        <f>Datos!E9/Datos!E7</f>
        <v>0.82813273897969297</v>
      </c>
      <c r="M9" s="37">
        <f>Datos!F9/Datos!F7</f>
        <v>0.89903264812575578</v>
      </c>
      <c r="N9" s="37">
        <f>Datos!G9/Datos!G7</f>
        <v>0.93174204355108881</v>
      </c>
      <c r="O9" s="65">
        <f>Datos!H9/Datos!H7</f>
        <v>0.90429042904290424</v>
      </c>
      <c r="P9" s="65">
        <f>Datos!I9/Datos!I7</f>
        <v>0.89332538736591183</v>
      </c>
      <c r="Q9" s="35" t="e">
        <f>Datos!J9/Datos!J7</f>
        <v>#DIV/0!</v>
      </c>
      <c r="R9" s="35" t="e">
        <f>Datos!K9/Datos!K7</f>
        <v>#DIV/0!</v>
      </c>
      <c r="S9" s="35" t="e">
        <f>Datos!L9/Datos!L7</f>
        <v>#DIV/0!</v>
      </c>
      <c r="T9" s="35" t="e">
        <f>Datos!M9/Datos!M7</f>
        <v>#DIV/0!</v>
      </c>
      <c r="U9" s="35" t="e">
        <f>Datos!N9/Datos!N7</f>
        <v>#DIV/0!</v>
      </c>
    </row>
    <row r="10" spans="1:21" ht="37.5" customHeight="1" x14ac:dyDescent="0.25">
      <c r="A10" s="22">
        <v>4</v>
      </c>
      <c r="B10" s="75"/>
      <c r="C10" s="23" t="s">
        <v>57</v>
      </c>
      <c r="D10" s="24" t="s">
        <v>46</v>
      </c>
      <c r="E10" s="25" t="s">
        <v>47</v>
      </c>
      <c r="F10" s="26" t="s">
        <v>48</v>
      </c>
      <c r="G10" s="27" t="s">
        <v>58</v>
      </c>
      <c r="H10" s="27" t="s">
        <v>59</v>
      </c>
      <c r="I10" s="27" t="s">
        <v>60</v>
      </c>
      <c r="J10" s="38">
        <f>Datos!C10/(Datos!C10+Datos!C11)</f>
        <v>0.51587947882736152</v>
      </c>
      <c r="K10" s="39">
        <f>Datos!D10/(Datos!D10+Datos!D11)</f>
        <v>0.4814453125</v>
      </c>
      <c r="L10" s="38">
        <f>Datos!E10/(Datos!E10+Datos!E11)</f>
        <v>0.53881578947368425</v>
      </c>
      <c r="M10" s="37">
        <f>Datos!F10/(Datos!F10+Datos!F11)</f>
        <v>0.44977890082122551</v>
      </c>
      <c r="N10" s="36">
        <f>Datos!G10/(Datos!G10+Datos!G11)</f>
        <v>0.43837953091684434</v>
      </c>
      <c r="O10" s="65">
        <f>Datos!H10/(Datos!H10+Datos!H11)</f>
        <v>0.44992354740061163</v>
      </c>
      <c r="P10" s="65">
        <f>Datos!I10/(Datos!I10+Datos!I11)</f>
        <v>0.43624161073825501</v>
      </c>
      <c r="Q10" s="35" t="e">
        <f>Datos!J10/(Datos!J10+Datos!J11)</f>
        <v>#DIV/0!</v>
      </c>
      <c r="R10" s="35" t="e">
        <f>Datos!K10/(Datos!K10+Datos!K11)</f>
        <v>#DIV/0!</v>
      </c>
      <c r="S10" s="35" t="e">
        <f>Datos!L10/(Datos!L10+Datos!L11)</f>
        <v>#DIV/0!</v>
      </c>
      <c r="T10" s="35" t="e">
        <f>Datos!M10/(Datos!M10+Datos!M11)</f>
        <v>#DIV/0!</v>
      </c>
      <c r="U10" s="35" t="e">
        <f>Datos!N10/(Datos!N10+Datos!N11)</f>
        <v>#DIV/0!</v>
      </c>
    </row>
    <row r="11" spans="1:21" ht="37.5" customHeight="1" x14ac:dyDescent="0.25">
      <c r="A11" s="22"/>
      <c r="B11" s="75"/>
      <c r="C11" s="23" t="s">
        <v>61</v>
      </c>
      <c r="D11" s="24" t="s">
        <v>46</v>
      </c>
      <c r="E11" s="25" t="s">
        <v>47</v>
      </c>
      <c r="F11" s="26" t="s">
        <v>48</v>
      </c>
      <c r="G11" s="27" t="s">
        <v>62</v>
      </c>
      <c r="H11" s="27" t="s">
        <v>63</v>
      </c>
      <c r="I11" s="27" t="s">
        <v>64</v>
      </c>
      <c r="J11" s="30">
        <f>Datos!C13/Datos!C7</f>
        <v>2.7711797307996833E-2</v>
      </c>
      <c r="K11" s="40">
        <f>Datos!D13/Datos!D7</f>
        <v>2.2900763358778626E-2</v>
      </c>
      <c r="L11" s="37">
        <f>Datos!E13/Datos!E7</f>
        <v>0.24418028727092619</v>
      </c>
      <c r="M11" s="41">
        <f>Datos!F13/Datos!F7</f>
        <v>4.2926239419588876E-2</v>
      </c>
      <c r="N11" s="41">
        <f>Datos!G13/Datos!G7</f>
        <v>1.8006700167504188E-2</v>
      </c>
      <c r="O11" s="64">
        <f>Datos!H13/Datos!H7</f>
        <v>4.0704070407040702E-2</v>
      </c>
      <c r="P11" s="64">
        <f>Datos!I13/Datos!I7</f>
        <v>2.3241954707985697E-2</v>
      </c>
      <c r="Q11" s="35" t="e">
        <f>Datos!J13/Datos!J7</f>
        <v>#DIV/0!</v>
      </c>
      <c r="R11" s="35" t="e">
        <f>Datos!K13/Datos!K7</f>
        <v>#DIV/0!</v>
      </c>
      <c r="S11" s="35" t="e">
        <f>Datos!L13/Datos!L7</f>
        <v>#DIV/0!</v>
      </c>
      <c r="T11" s="35" t="e">
        <f>Datos!M13/Datos!M7</f>
        <v>#DIV/0!</v>
      </c>
      <c r="U11" s="35" t="e">
        <f>Datos!N13/Datos!N7</f>
        <v>#DIV/0!</v>
      </c>
    </row>
    <row r="12" spans="1:21" ht="40" x14ac:dyDescent="0.25">
      <c r="A12" s="22">
        <v>5</v>
      </c>
      <c r="B12" s="75"/>
      <c r="C12" s="23" t="s">
        <v>12</v>
      </c>
      <c r="D12" s="24" t="s">
        <v>46</v>
      </c>
      <c r="E12" s="25" t="s">
        <v>47</v>
      </c>
      <c r="F12" s="26" t="s">
        <v>48</v>
      </c>
      <c r="G12" s="27"/>
      <c r="H12" s="27"/>
      <c r="I12" s="27"/>
      <c r="J12" s="28">
        <f>Datos!C14</f>
        <v>19343</v>
      </c>
      <c r="K12" s="42">
        <f>Datos!D14</f>
        <v>20493</v>
      </c>
      <c r="L12" s="42">
        <f>Datos!E14</f>
        <v>18349</v>
      </c>
      <c r="M12" s="43">
        <f>Datos!F14</f>
        <v>16167</v>
      </c>
      <c r="N12" s="43">
        <f>Datos!G14</f>
        <v>19240</v>
      </c>
      <c r="O12" s="43">
        <f>Datos!H14</f>
        <v>20567</v>
      </c>
      <c r="P12" s="43">
        <f>Datos!I14</f>
        <v>19022</v>
      </c>
      <c r="Q12" s="43">
        <f>Datos!J14</f>
        <v>0</v>
      </c>
      <c r="R12" s="43">
        <f>Datos!K14</f>
        <v>0</v>
      </c>
      <c r="S12" s="43">
        <f>Datos!L14</f>
        <v>0</v>
      </c>
      <c r="T12" s="43">
        <f>Datos!M14</f>
        <v>0</v>
      </c>
      <c r="U12" s="43">
        <f>Datos!N14</f>
        <v>0</v>
      </c>
    </row>
    <row r="13" spans="1:21" ht="40" x14ac:dyDescent="0.25">
      <c r="A13" s="22">
        <v>6</v>
      </c>
      <c r="B13" s="75"/>
      <c r="C13" s="23" t="s">
        <v>65</v>
      </c>
      <c r="D13" s="24" t="s">
        <v>46</v>
      </c>
      <c r="E13" s="25" t="s">
        <v>47</v>
      </c>
      <c r="F13" s="26" t="s">
        <v>48</v>
      </c>
      <c r="G13" s="27"/>
      <c r="H13" s="27"/>
      <c r="I13" s="27"/>
      <c r="J13" s="28">
        <f>Datos!C15</f>
        <v>224</v>
      </c>
      <c r="K13" s="42">
        <f>Datos!D15</f>
        <v>203</v>
      </c>
      <c r="L13" s="42">
        <f>Datos!E15</f>
        <v>155</v>
      </c>
      <c r="M13" s="43">
        <f>Datos!F15</f>
        <v>125</v>
      </c>
      <c r="N13" s="43">
        <f>Datos!G15</f>
        <v>118</v>
      </c>
      <c r="O13" s="43">
        <f>Datos!H15</f>
        <v>129</v>
      </c>
      <c r="P13" s="43">
        <f>Datos!I15</f>
        <v>133</v>
      </c>
      <c r="Q13" s="43">
        <f>Datos!J15</f>
        <v>0</v>
      </c>
      <c r="R13" s="43">
        <f>Datos!K15</f>
        <v>0</v>
      </c>
      <c r="S13" s="43">
        <f>Datos!L15</f>
        <v>0</v>
      </c>
      <c r="T13" s="43">
        <f>Datos!M15</f>
        <v>0</v>
      </c>
      <c r="U13" s="43">
        <f>Datos!N15</f>
        <v>0</v>
      </c>
    </row>
    <row r="14" spans="1:21" ht="40" x14ac:dyDescent="0.25">
      <c r="A14" s="22">
        <v>7</v>
      </c>
      <c r="B14" s="75"/>
      <c r="C14" s="44" t="s">
        <v>66</v>
      </c>
      <c r="D14" s="45" t="s">
        <v>46</v>
      </c>
      <c r="E14" s="46" t="s">
        <v>47</v>
      </c>
      <c r="F14" s="47" t="s">
        <v>48</v>
      </c>
      <c r="G14" s="27" t="s">
        <v>67</v>
      </c>
      <c r="H14" s="27" t="s">
        <v>68</v>
      </c>
      <c r="I14" s="27" t="s">
        <v>69</v>
      </c>
      <c r="J14" s="48">
        <f>Datos!C16/(Datos!C15-Datos!C18)</f>
        <v>0.62895927601809953</v>
      </c>
      <c r="K14" s="48">
        <f>Datos!D16/(Datos!D15-Datos!D18)</f>
        <v>0.59296482412060303</v>
      </c>
      <c r="L14" s="36">
        <f>Datos!E16/(Datos!E15-Datos!E18)</f>
        <v>0.45454545454545453</v>
      </c>
      <c r="M14" s="37">
        <f>Datos!F16/Datos!F15</f>
        <v>0.54400000000000004</v>
      </c>
      <c r="N14" s="37">
        <f>Datos!G16/Datos!G15</f>
        <v>0.51694915254237284</v>
      </c>
      <c r="O14" s="66">
        <f>Datos!H16/Datos!H15</f>
        <v>0.55813953488372092</v>
      </c>
      <c r="P14" s="65">
        <f>Datos!I16/Datos!I15</f>
        <v>0.54887218045112784</v>
      </c>
      <c r="Q14" s="35" t="e">
        <f>Datos!J16/Datos!J15</f>
        <v>#DIV/0!</v>
      </c>
      <c r="R14" s="35" t="e">
        <f>Datos!K16/Datos!K15</f>
        <v>#DIV/0!</v>
      </c>
      <c r="S14" s="49" t="e">
        <f>Datos!L16/Datos!L15</f>
        <v>#DIV/0!</v>
      </c>
      <c r="T14" s="35" t="e">
        <f>Datos!M16/Datos!M15</f>
        <v>#DIV/0!</v>
      </c>
      <c r="U14" s="35" t="e">
        <f>Datos!N16/Datos!N15</f>
        <v>#DIV/0!</v>
      </c>
    </row>
    <row r="15" spans="1:21" ht="40" x14ac:dyDescent="0.25">
      <c r="A15" s="22">
        <v>8</v>
      </c>
      <c r="B15" s="75"/>
      <c r="C15" s="23" t="s">
        <v>70</v>
      </c>
      <c r="D15" s="24" t="s">
        <v>46</v>
      </c>
      <c r="E15" s="25" t="s">
        <v>47</v>
      </c>
      <c r="F15" s="26" t="s">
        <v>48</v>
      </c>
      <c r="G15" s="27" t="s">
        <v>56</v>
      </c>
      <c r="H15" s="27" t="s">
        <v>71</v>
      </c>
      <c r="I15" s="27" t="s">
        <v>72</v>
      </c>
      <c r="J15" s="48">
        <f>Datos!C20/Datos!C19</f>
        <v>0.70251572327044021</v>
      </c>
      <c r="K15" s="48">
        <f>Datos!D20/Datos!D19</f>
        <v>0.70639354438237123</v>
      </c>
      <c r="L15" s="50">
        <f>Datos!E20/Datos!E19</f>
        <v>0.63740896895362209</v>
      </c>
      <c r="M15" s="37">
        <f>Datos!F20/Datos!F19</f>
        <v>0.75426241660489246</v>
      </c>
      <c r="N15" s="37">
        <f>Datos!G20/Datos!G19</f>
        <v>0.78717690500167836</v>
      </c>
      <c r="O15" s="65">
        <f>Datos!H20/Datos!H19</f>
        <v>0.7759151556619911</v>
      </c>
      <c r="P15" s="65">
        <f>Datos!I20/Datos!I19</f>
        <v>0.75606171932402644</v>
      </c>
      <c r="Q15" s="35" t="e">
        <f>Datos!J20/Datos!J19</f>
        <v>#DIV/0!</v>
      </c>
      <c r="R15" s="35" t="e">
        <f>Datos!K20/Datos!K19</f>
        <v>#DIV/0!</v>
      </c>
      <c r="S15" s="35" t="e">
        <f>Datos!L20/Datos!L19</f>
        <v>#DIV/0!</v>
      </c>
      <c r="T15" s="35" t="e">
        <f>Datos!M20/Datos!M19</f>
        <v>#DIV/0!</v>
      </c>
      <c r="U15" s="35" t="e">
        <f>Datos!N20/Datos!N19</f>
        <v>#DIV/0!</v>
      </c>
    </row>
    <row r="16" spans="1:21" ht="40" x14ac:dyDescent="0.25">
      <c r="A16" s="22">
        <v>9</v>
      </c>
      <c r="B16" s="75"/>
      <c r="C16" s="23" t="s">
        <v>73</v>
      </c>
      <c r="D16" s="24" t="s">
        <v>46</v>
      </c>
      <c r="E16" s="25" t="s">
        <v>47</v>
      </c>
      <c r="F16" s="26" t="s">
        <v>48</v>
      </c>
      <c r="G16" s="27" t="s">
        <v>74</v>
      </c>
      <c r="H16" s="27" t="s">
        <v>75</v>
      </c>
      <c r="I16" s="27" t="s">
        <v>76</v>
      </c>
      <c r="J16" s="51">
        <f>Datos!C22/Datos!C21</f>
        <v>0.94779116465863456</v>
      </c>
      <c r="K16" s="51">
        <f>Datos!D22/Datos!D21</f>
        <v>0.95281306715063518</v>
      </c>
      <c r="L16" s="51">
        <f>Datos!E22/Datos!E21</f>
        <v>0.95080416272469248</v>
      </c>
      <c r="M16" s="37">
        <f>Datos!F22/Datos!F21</f>
        <v>0.944254835039818</v>
      </c>
      <c r="N16" s="63">
        <f>Datos!G22/Datos!G21</f>
        <v>0.95770392749244715</v>
      </c>
      <c r="O16" s="65">
        <f>Datos!H22/Datos!H21</f>
        <v>0.94379844961240311</v>
      </c>
      <c r="P16" s="64">
        <f>Datos!I22/Datos!I21</f>
        <v>0.98468271334792123</v>
      </c>
      <c r="Q16" s="35" t="e">
        <f>Datos!J22/Datos!J21</f>
        <v>#DIV/0!</v>
      </c>
      <c r="R16" s="35" t="e">
        <f>Datos!K22/Datos!K21</f>
        <v>#DIV/0!</v>
      </c>
      <c r="S16" s="35" t="e">
        <f>Datos!L22/Datos!L21</f>
        <v>#DIV/0!</v>
      </c>
      <c r="T16" s="35" t="e">
        <f>Datos!M22/Datos!M21</f>
        <v>#DIV/0!</v>
      </c>
      <c r="U16" s="35" t="e">
        <f>Datos!N22/Datos!N21</f>
        <v>#DIV/0!</v>
      </c>
    </row>
    <row r="17" spans="1:21" ht="40" x14ac:dyDescent="0.25">
      <c r="A17" s="22">
        <v>10</v>
      </c>
      <c r="B17" s="75"/>
      <c r="C17" s="23" t="s">
        <v>77</v>
      </c>
      <c r="D17" s="24" t="s">
        <v>46</v>
      </c>
      <c r="E17" s="25" t="s">
        <v>47</v>
      </c>
      <c r="F17" s="26" t="s">
        <v>48</v>
      </c>
      <c r="G17" s="27" t="s">
        <v>78</v>
      </c>
      <c r="H17" s="27" t="s">
        <v>79</v>
      </c>
      <c r="I17" s="27" t="s">
        <v>80</v>
      </c>
      <c r="J17" s="30">
        <f>Datos!C24/Datos!C23</f>
        <v>1</v>
      </c>
      <c r="K17" s="30">
        <f>Datos!D24/Datos!D23</f>
        <v>1</v>
      </c>
      <c r="L17" s="34">
        <f>Datos!E24/Datos!E23</f>
        <v>1</v>
      </c>
      <c r="M17" s="41">
        <f>Datos!F24/Datos!F23</f>
        <v>1</v>
      </c>
      <c r="N17" s="41">
        <f>Datos!G24/Datos!G23</f>
        <v>1</v>
      </c>
      <c r="O17" s="64">
        <f>Datos!H24/Datos!H23</f>
        <v>1</v>
      </c>
      <c r="P17" s="64">
        <f>Datos!I24/Datos!I23</f>
        <v>1</v>
      </c>
      <c r="Q17" s="35" t="e">
        <f>Datos!J24/Datos!J23</f>
        <v>#DIV/0!</v>
      </c>
      <c r="R17" s="35" t="e">
        <f>Datos!K24/Datos!K23</f>
        <v>#DIV/0!</v>
      </c>
      <c r="S17" s="35" t="e">
        <f>Datos!L24/Datos!L23</f>
        <v>#DIV/0!</v>
      </c>
      <c r="T17" s="35" t="e">
        <f>Datos!M24/Datos!M23</f>
        <v>#DIV/0!</v>
      </c>
      <c r="U17" s="35" t="e">
        <f>Datos!N24/Datos!N23</f>
        <v>#DIV/0!</v>
      </c>
    </row>
    <row r="18" spans="1:21" ht="40" x14ac:dyDescent="0.25">
      <c r="A18" s="22">
        <v>11</v>
      </c>
      <c r="B18" s="75"/>
      <c r="C18" s="23" t="s">
        <v>81</v>
      </c>
      <c r="D18" s="24" t="s">
        <v>46</v>
      </c>
      <c r="E18" s="25" t="s">
        <v>47</v>
      </c>
      <c r="F18" s="26" t="s">
        <v>48</v>
      </c>
      <c r="G18" s="27" t="s">
        <v>78</v>
      </c>
      <c r="H18" s="27" t="s">
        <v>79</v>
      </c>
      <c r="I18" s="27" t="s">
        <v>80</v>
      </c>
      <c r="J18" s="30">
        <f>Datos!C26/Datos!C25</f>
        <v>1</v>
      </c>
      <c r="K18" s="30">
        <f>Datos!D26/Datos!D25</f>
        <v>1</v>
      </c>
      <c r="L18" s="34">
        <f>Datos!E26/Datos!E25</f>
        <v>1</v>
      </c>
      <c r="M18" s="41">
        <f>Datos!F26/Datos!F25</f>
        <v>0.99991888384166128</v>
      </c>
      <c r="N18" s="41">
        <f>Datos!G26/Datos!G25</f>
        <v>0.99912961971076597</v>
      </c>
      <c r="O18" s="64">
        <f>Datos!H26/Datos!H25</f>
        <v>1</v>
      </c>
      <c r="P18" s="64">
        <f>Datos!I26/Datos!I25</f>
        <v>0.99986620283649985</v>
      </c>
      <c r="Q18" s="35" t="e">
        <f>Datos!J26/Datos!J25</f>
        <v>#DIV/0!</v>
      </c>
      <c r="R18" s="35" t="e">
        <f>Datos!K26/Datos!K25</f>
        <v>#DIV/0!</v>
      </c>
      <c r="S18" s="35" t="e">
        <f>Datos!L26/Datos!L25</f>
        <v>#DIV/0!</v>
      </c>
      <c r="T18" s="35" t="e">
        <f>Datos!M26/Datos!M25</f>
        <v>#DIV/0!</v>
      </c>
      <c r="U18" s="35" t="e">
        <f>Datos!N26/Datos!N25</f>
        <v>#DIV/0!</v>
      </c>
    </row>
    <row r="19" spans="1:21" ht="40" x14ac:dyDescent="0.25">
      <c r="A19" s="22">
        <v>12</v>
      </c>
      <c r="B19" s="75"/>
      <c r="C19" s="23" t="s">
        <v>25</v>
      </c>
      <c r="D19" s="24" t="s">
        <v>46</v>
      </c>
      <c r="E19" s="25" t="s">
        <v>47</v>
      </c>
      <c r="F19" s="26" t="s">
        <v>48</v>
      </c>
      <c r="G19" s="27"/>
      <c r="H19" s="27"/>
      <c r="I19" s="27"/>
      <c r="J19" s="28">
        <f>Datos!C27</f>
        <v>1852</v>
      </c>
      <c r="K19" s="42">
        <f>Datos!D27</f>
        <v>1661</v>
      </c>
      <c r="L19" s="42">
        <f>Datos!E27</f>
        <v>1394</v>
      </c>
      <c r="M19" s="43">
        <f>Datos!F27</f>
        <v>1087</v>
      </c>
      <c r="N19" s="43">
        <f>Datos!G27</f>
        <v>1942</v>
      </c>
      <c r="O19" s="43">
        <f>Datos!H27</f>
        <v>2242</v>
      </c>
      <c r="P19" s="43">
        <f>Datos!I27</f>
        <v>1544</v>
      </c>
      <c r="Q19" s="43">
        <f>Datos!J27</f>
        <v>0</v>
      </c>
      <c r="R19" s="43">
        <f>Datos!K27</f>
        <v>0</v>
      </c>
      <c r="S19" s="43">
        <f>Datos!L27</f>
        <v>0</v>
      </c>
      <c r="T19" s="43">
        <f>Datos!M27</f>
        <v>0</v>
      </c>
      <c r="U19" s="43">
        <f>Datos!N27</f>
        <v>0</v>
      </c>
    </row>
    <row r="20" spans="1:21" ht="40" x14ac:dyDescent="0.25">
      <c r="A20" s="22">
        <v>13</v>
      </c>
      <c r="B20" s="75"/>
      <c r="C20" s="23" t="s">
        <v>82</v>
      </c>
      <c r="D20" s="24" t="s">
        <v>46</v>
      </c>
      <c r="E20" s="25" t="s">
        <v>47</v>
      </c>
      <c r="F20" s="26" t="s">
        <v>48</v>
      </c>
      <c r="G20" s="27" t="s">
        <v>83</v>
      </c>
      <c r="H20" s="27" t="s">
        <v>84</v>
      </c>
      <c r="I20" s="27" t="s">
        <v>85</v>
      </c>
      <c r="J20" s="30">
        <f>Datos!C28/Datos!C27</f>
        <v>7.505399568034557E-2</v>
      </c>
      <c r="K20" s="30">
        <f>Datos!D28/Datos!D27</f>
        <v>8.7296809151113791E-2</v>
      </c>
      <c r="L20" s="30">
        <f>Datos!E28/Datos!E27</f>
        <v>8.0344332855093251E-2</v>
      </c>
      <c r="M20" s="38">
        <f>Datos!F28/Datos!F27</f>
        <v>7.4517019319227232E-2</v>
      </c>
      <c r="N20" s="38">
        <f>Datos!G28/Datos!G27</f>
        <v>5.5612770339855816E-2</v>
      </c>
      <c r="O20" s="67">
        <f>Datos!H28/Datos!H27</f>
        <v>7.1364852809991081E-2</v>
      </c>
      <c r="P20" s="64">
        <f>Datos!I28/Datos!I27</f>
        <v>7.7720207253886009E-2</v>
      </c>
      <c r="Q20" s="35" t="e">
        <f>Datos!J28/Datos!J27</f>
        <v>#DIV/0!</v>
      </c>
      <c r="R20" s="35" t="e">
        <f>Datos!K28/Datos!K27</f>
        <v>#DIV/0!</v>
      </c>
      <c r="S20" s="35" t="e">
        <f>Datos!L28/Datos!L27</f>
        <v>#DIV/0!</v>
      </c>
      <c r="T20" s="35" t="e">
        <f>Datos!M28/Datos!M27</f>
        <v>#DIV/0!</v>
      </c>
      <c r="U20" s="35" t="e">
        <f>Datos!N28/Datos!N27</f>
        <v>#DIV/0!</v>
      </c>
    </row>
    <row r="21" spans="1:21" ht="40" x14ac:dyDescent="0.25">
      <c r="A21" s="22">
        <v>14</v>
      </c>
      <c r="B21" s="75"/>
      <c r="C21" s="23" t="s">
        <v>86</v>
      </c>
      <c r="D21" s="24" t="s">
        <v>46</v>
      </c>
      <c r="E21" s="25" t="s">
        <v>47</v>
      </c>
      <c r="F21" s="26" t="s">
        <v>48</v>
      </c>
      <c r="G21" s="27" t="s">
        <v>87</v>
      </c>
      <c r="H21" s="27" t="s">
        <v>88</v>
      </c>
      <c r="I21" s="27" t="s">
        <v>74</v>
      </c>
      <c r="J21" s="52">
        <f>Datos!C29/Datos!C27</f>
        <v>0.92494600431965446</v>
      </c>
      <c r="K21" s="36">
        <f>Datos!D29/Datos!D27</f>
        <v>0.91270319084888618</v>
      </c>
      <c r="L21" s="36">
        <f>Datos!E29/Datos!E27</f>
        <v>0.91965566714490676</v>
      </c>
      <c r="M21" s="38">
        <f>Datos!F29/Datos!F27</f>
        <v>0.92548298068077273</v>
      </c>
      <c r="N21" s="38">
        <f>Datos!G29/Datos!G27</f>
        <v>0.94438722966014421</v>
      </c>
      <c r="O21" s="67">
        <f>Datos!H29/Datos!H27</f>
        <v>0.4826048171275647</v>
      </c>
      <c r="P21" s="65">
        <f>Datos!I29/Datos!I27</f>
        <v>0.92227979274611394</v>
      </c>
      <c r="Q21" s="35" t="e">
        <f>Datos!J29/Datos!J27</f>
        <v>#DIV/0!</v>
      </c>
      <c r="R21" s="35" t="e">
        <f>Datos!K29/Datos!K27</f>
        <v>#DIV/0!</v>
      </c>
      <c r="S21" s="35" t="e">
        <f>Datos!L29/Datos!L27</f>
        <v>#DIV/0!</v>
      </c>
      <c r="T21" s="35" t="e">
        <f>Datos!M29/Datos!M27</f>
        <v>#DIV/0!</v>
      </c>
      <c r="U21" s="35" t="e">
        <f>Datos!N29/Datos!N27</f>
        <v>#DIV/0!</v>
      </c>
    </row>
    <row r="22" spans="1:21" ht="40" x14ac:dyDescent="0.25">
      <c r="A22" s="22">
        <v>15</v>
      </c>
      <c r="B22" s="75"/>
      <c r="C22" s="23" t="s">
        <v>89</v>
      </c>
      <c r="D22" s="24" t="s">
        <v>46</v>
      </c>
      <c r="E22" s="25" t="s">
        <v>47</v>
      </c>
      <c r="F22" s="26" t="s">
        <v>48</v>
      </c>
      <c r="G22" s="27" t="s">
        <v>90</v>
      </c>
      <c r="H22" s="27" t="s">
        <v>91</v>
      </c>
      <c r="I22" s="27" t="s">
        <v>92</v>
      </c>
      <c r="J22" s="53">
        <f>Datos!C30/(Datos!C30+Datos!C31)</f>
        <v>0.7240223463687151</v>
      </c>
      <c r="K22" s="53">
        <f>Datos!D30/(Datos!D30+Datos!D31)</f>
        <v>0.75076173065204144</v>
      </c>
      <c r="L22" s="38">
        <f>Datos!E30/(Datos!E30+Datos!E31)</f>
        <v>0.68675654242664552</v>
      </c>
      <c r="M22" s="41">
        <f>Datos!F30/(Datos!F30+Datos!F31)</f>
        <v>0.72761904761904761</v>
      </c>
      <c r="N22" s="41">
        <f>Datos!G30/(Datos!G30+Datos!G31)</f>
        <v>0.76014760147601479</v>
      </c>
      <c r="O22" s="64">
        <f>Datos!H30/(Datos!H30+Datos!H31)</f>
        <v>0.76727272727272722</v>
      </c>
      <c r="P22" s="64">
        <f>Datos!I30/(Datos!I30+Datos!I31)</f>
        <v>0.74429223744292239</v>
      </c>
      <c r="Q22" s="35" t="e">
        <f>Datos!J30/(Datos!J30+Datos!J31)</f>
        <v>#DIV/0!</v>
      </c>
      <c r="R22" s="35" t="e">
        <f>Datos!K30/(Datos!K30+Datos!K31)</f>
        <v>#DIV/0!</v>
      </c>
      <c r="S22" s="35" t="e">
        <f>Datos!L30/(Datos!L30+Datos!L31)</f>
        <v>#DIV/0!</v>
      </c>
      <c r="T22" s="35" t="e">
        <f>Datos!M30/(Datos!M30+Datos!M31)</f>
        <v>#DIV/0!</v>
      </c>
      <c r="U22" s="35" t="e">
        <f>Datos!N30/(Datos!N30+Datos!N31)</f>
        <v>#DIV/0!</v>
      </c>
    </row>
    <row r="23" spans="1:21" ht="40" x14ac:dyDescent="0.25">
      <c r="A23" s="22"/>
      <c r="B23" s="75"/>
      <c r="C23" s="23" t="s">
        <v>93</v>
      </c>
      <c r="D23" s="24" t="s">
        <v>46</v>
      </c>
      <c r="E23" s="25" t="s">
        <v>47</v>
      </c>
      <c r="F23" s="26" t="s">
        <v>48</v>
      </c>
      <c r="G23" s="27" t="s">
        <v>62</v>
      </c>
      <c r="H23" s="27" t="s">
        <v>63</v>
      </c>
      <c r="I23" s="27" t="s">
        <v>64</v>
      </c>
      <c r="J23" s="54">
        <f>Datos!C33/Datos!C27</f>
        <v>3.3477321814254862E-2</v>
      </c>
      <c r="K23" s="40">
        <f>Datos!D33/Datos!D27</f>
        <v>1.2040939193257074E-2</v>
      </c>
      <c r="L23" s="34">
        <f>Datos!E33/Datos!E27</f>
        <v>9.4691535150645628E-2</v>
      </c>
      <c r="M23" s="41">
        <f>Datos!F33/Datos!F27</f>
        <v>3.4038638454461818E-2</v>
      </c>
      <c r="N23" s="41">
        <f>Datos!G33/Datos!G27</f>
        <v>2.3171987641606592E-2</v>
      </c>
      <c r="O23" s="64">
        <f>Datos!H33/Datos!H27</f>
        <v>1.8733273862622659E-2</v>
      </c>
      <c r="P23" s="69">
        <f>Datos!I33/Datos!I27</f>
        <v>7.1243523316062178E-3</v>
      </c>
      <c r="Q23" s="35" t="e">
        <f>Datos!J33/Datos!J27</f>
        <v>#DIV/0!</v>
      </c>
      <c r="R23" s="35" t="e">
        <f>Datos!K33/Datos!K27</f>
        <v>#DIV/0!</v>
      </c>
      <c r="S23" s="35" t="e">
        <f>Datos!L33/Datos!L27</f>
        <v>#DIV/0!</v>
      </c>
      <c r="T23" s="35" t="e">
        <f>Datos!M33/Datos!M27</f>
        <v>#DIV/0!</v>
      </c>
      <c r="U23" s="35" t="e">
        <f>Datos!N33/Datos!N27</f>
        <v>#DIV/0!</v>
      </c>
    </row>
    <row r="24" spans="1:21" ht="40" x14ac:dyDescent="0.25">
      <c r="A24" s="22">
        <v>16</v>
      </c>
      <c r="B24" s="75"/>
      <c r="C24" s="23" t="s">
        <v>94</v>
      </c>
      <c r="D24" s="24" t="s">
        <v>46</v>
      </c>
      <c r="E24" s="25" t="s">
        <v>47</v>
      </c>
      <c r="F24" s="26" t="s">
        <v>48</v>
      </c>
      <c r="G24" s="27" t="s">
        <v>95</v>
      </c>
      <c r="H24" s="27" t="s">
        <v>96</v>
      </c>
      <c r="I24" s="27" t="s">
        <v>97</v>
      </c>
      <c r="J24" s="55">
        <f>(Datos!C7+Datos!C15+Datos!C27)/Datos!C34/Datos!C35</f>
        <v>25.566666666666666</v>
      </c>
      <c r="K24" s="56">
        <f>(Datos!D7+Datos!D15+Datos!D27)/Datos!D34/Datos!D35</f>
        <v>22</v>
      </c>
      <c r="L24" s="57">
        <f>(Datos!E7+Datos!E15+Datos!E27)/Datos!E34/Datos!E35</f>
        <v>27.030303030303028</v>
      </c>
      <c r="M24" s="58">
        <f>(Datos!F7+Datos!F15+Datos!F27)/Datos!F34/Datos!F35</f>
        <v>28.098039215686274</v>
      </c>
      <c r="N24" s="58">
        <f>(Datos!G7+Datos!G15+Datos!G27)/Datos!G34/Datos!G35</f>
        <v>24.711111111111112</v>
      </c>
      <c r="O24" s="68">
        <f>(Datos!H7+Datos!H15+Datos!H27)/Datos!H34/Datos!H35</f>
        <v>25.747474747474747</v>
      </c>
      <c r="P24" s="70">
        <f>(Datos!I7+Datos!I15+Datos!I27)/Datos!I34/Datos!I35</f>
        <v>21.928104575163399</v>
      </c>
      <c r="Q24" s="59" t="e">
        <f>(Datos!J7+Datos!J15+Datos!J27)/Datos!J34/Datos!J35</f>
        <v>#DIV/0!</v>
      </c>
      <c r="R24" s="59" t="e">
        <f>(Datos!K7+Datos!K15+Datos!K27)/Datos!K34/Datos!K35</f>
        <v>#DIV/0!</v>
      </c>
      <c r="S24" s="59" t="e">
        <f>(Datos!L7+Datos!L15+Datos!L27)/Datos!L34/Datos!L35</f>
        <v>#DIV/0!</v>
      </c>
      <c r="T24" s="59" t="e">
        <f>(Datos!M7+Datos!M15+Datos!M27)/Datos!M34/Datos!M35</f>
        <v>#DIV/0!</v>
      </c>
      <c r="U24" s="59" t="e">
        <f>(Datos!N7+Datos!N15+Datos!N27)/Datos!N34/Datos!N35</f>
        <v>#DIV/0!</v>
      </c>
    </row>
    <row r="94" spans="7:7" ht="13" x14ac:dyDescent="0.3">
      <c r="G94" s="60" t="e">
        <f>+#REF!</f>
        <v>#REF!</v>
      </c>
    </row>
    <row r="95" spans="7:7" ht="13" x14ac:dyDescent="0.3">
      <c r="G95" s="60" t="e">
        <f>+#REF!</f>
        <v>#REF!</v>
      </c>
    </row>
    <row r="96" spans="7:7" ht="13" x14ac:dyDescent="0.3">
      <c r="G96" s="61" t="str">
        <f>+E7</f>
        <v>Jefe de la OCJ</v>
      </c>
    </row>
    <row r="97" spans="7:7" ht="13" x14ac:dyDescent="0.3">
      <c r="G97" s="61" t="e">
        <f>+#REF!</f>
        <v>#REF!</v>
      </c>
    </row>
    <row r="98" spans="7:7" ht="13" x14ac:dyDescent="0.3">
      <c r="G98" s="60" t="e">
        <f>+#REF!</f>
        <v>#REF!</v>
      </c>
    </row>
    <row r="99" spans="7:7" ht="13" x14ac:dyDescent="0.3">
      <c r="G99" s="60" t="e">
        <f>+#REF!</f>
        <v>#REF!</v>
      </c>
    </row>
    <row r="100" spans="7:7" ht="13" x14ac:dyDescent="0.3">
      <c r="G100" s="60"/>
    </row>
    <row r="101" spans="7:7" ht="13" x14ac:dyDescent="0.3">
      <c r="G101" s="60" t="e">
        <f>+#REF!</f>
        <v>#REF!</v>
      </c>
    </row>
    <row r="102" spans="7:7" ht="13" x14ac:dyDescent="0.3">
      <c r="G102" s="61" t="e">
        <f>+#REF!</f>
        <v>#REF!</v>
      </c>
    </row>
    <row r="103" spans="7:7" ht="13" x14ac:dyDescent="0.3">
      <c r="G103" s="60" t="e">
        <f>+#REF!</f>
        <v>#REF!</v>
      </c>
    </row>
    <row r="104" spans="7:7" ht="13" x14ac:dyDescent="0.3">
      <c r="G104" s="60" t="e">
        <f>+#REF!</f>
        <v>#REF!</v>
      </c>
    </row>
    <row r="105" spans="7:7" ht="13" x14ac:dyDescent="0.3">
      <c r="G105" s="60"/>
    </row>
    <row r="106" spans="7:7" ht="13" x14ac:dyDescent="0.3">
      <c r="G106" s="61" t="e">
        <f>+#REF!</f>
        <v>#REF!</v>
      </c>
    </row>
    <row r="107" spans="7:7" ht="13" x14ac:dyDescent="0.3">
      <c r="G107" s="62" t="e">
        <f>+#REF!</f>
        <v>#REF!</v>
      </c>
    </row>
    <row r="108" spans="7:7" ht="13" x14ac:dyDescent="0.3">
      <c r="G108" s="62" t="e">
        <f>+G107</f>
        <v>#REF!</v>
      </c>
    </row>
    <row r="109" spans="7:7" ht="13" x14ac:dyDescent="0.3">
      <c r="G109" s="62" t="e">
        <f>+G107</f>
        <v>#REF!</v>
      </c>
    </row>
    <row r="110" spans="7:7" ht="13" x14ac:dyDescent="0.3">
      <c r="G110" s="60" t="e">
        <f>+#REF!</f>
        <v>#REF!</v>
      </c>
    </row>
    <row r="111" spans="7:7" ht="13" x14ac:dyDescent="0.3">
      <c r="G111" s="60" t="e">
        <f>+#REF!</f>
        <v>#REF!</v>
      </c>
    </row>
    <row r="112" spans="7:7" ht="13" x14ac:dyDescent="0.3">
      <c r="G112" s="60"/>
    </row>
    <row r="113" spans="7:7" ht="13" x14ac:dyDescent="0.3">
      <c r="G113" s="60"/>
    </row>
    <row r="114" spans="7:7" ht="13" x14ac:dyDescent="0.3">
      <c r="G114" s="60" t="e">
        <f>+#REF!</f>
        <v>#REF!</v>
      </c>
    </row>
  </sheetData>
  <mergeCells count="6">
    <mergeCell ref="B7:B24"/>
    <mergeCell ref="A2:S3"/>
    <mergeCell ref="A4:S4"/>
    <mergeCell ref="A5:F5"/>
    <mergeCell ref="G5:I5"/>
    <mergeCell ref="J5:S5"/>
  </mergeCells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0"/>
  <sheetViews>
    <sheetView zoomScaleNormal="100" workbookViewId="0">
      <selection activeCell="F11" sqref="F11"/>
    </sheetView>
  </sheetViews>
  <sheetFormatPr baseColWidth="10" defaultColWidth="8.7265625" defaultRowHeight="12.5" x14ac:dyDescent="0.25"/>
  <cols>
    <col min="1" max="256" width="11.453125" customWidth="1"/>
    <col min="257" max="1025" width="8.7265625" customWidth="1"/>
  </cols>
  <sheetData>
    <row r="3" spans="1:10" ht="62.5" x14ac:dyDescent="0.25">
      <c r="A3" s="7" t="s">
        <v>14</v>
      </c>
      <c r="B3" s="8">
        <v>477</v>
      </c>
      <c r="C3" s="8">
        <v>390</v>
      </c>
      <c r="D3" s="8">
        <v>322</v>
      </c>
    </row>
    <row r="4" spans="1:10" ht="62.5" x14ac:dyDescent="0.25">
      <c r="A4" s="7" t="s">
        <v>15</v>
      </c>
      <c r="B4" s="8">
        <v>152</v>
      </c>
      <c r="C4" s="8">
        <v>128</v>
      </c>
      <c r="D4" s="8">
        <v>128</v>
      </c>
      <c r="E4">
        <f>B4/B3</f>
        <v>0.31865828092243187</v>
      </c>
      <c r="F4">
        <f>C4/C3</f>
        <v>0.3282051282051282</v>
      </c>
      <c r="G4">
        <f>D4/D3</f>
        <v>0.39751552795031053</v>
      </c>
      <c r="H4">
        <f>AVERAGE(E4:G4)</f>
        <v>0.34812631235929015</v>
      </c>
      <c r="J4">
        <f>1-H4</f>
        <v>0.65187368764070985</v>
      </c>
    </row>
    <row r="5" spans="1:10" x14ac:dyDescent="0.25">
      <c r="A5" t="s">
        <v>98</v>
      </c>
      <c r="B5">
        <f>0.48*B4</f>
        <v>72.959999999999994</v>
      </c>
      <c r="C5">
        <f>0.48*C4</f>
        <v>61.44</v>
      </c>
      <c r="D5">
        <f>0.48*D4</f>
        <v>61.44</v>
      </c>
      <c r="E5">
        <f>B5/B3</f>
        <v>0.15295597484276729</v>
      </c>
      <c r="F5">
        <f>C5/C3</f>
        <v>0.15753846153846154</v>
      </c>
      <c r="G5">
        <f>D5/D3</f>
        <v>0.19080745341614905</v>
      </c>
      <c r="H5">
        <f>AVERAGE(E5:G5)</f>
        <v>0.1671006299324593</v>
      </c>
      <c r="J5">
        <f>1-H5</f>
        <v>0.83289937006754067</v>
      </c>
    </row>
    <row r="9" spans="1:10" ht="37.5" x14ac:dyDescent="0.25">
      <c r="A9" s="7" t="s">
        <v>28</v>
      </c>
      <c r="B9" s="8">
        <v>1332</v>
      </c>
      <c r="C9" s="8">
        <v>1363</v>
      </c>
      <c r="D9" s="8">
        <v>1181</v>
      </c>
    </row>
    <row r="10" spans="1:10" ht="37.5" x14ac:dyDescent="0.25">
      <c r="A10" s="7" t="s">
        <v>29</v>
      </c>
      <c r="B10" s="8">
        <v>422</v>
      </c>
      <c r="C10" s="8">
        <v>585</v>
      </c>
      <c r="D10" s="8">
        <v>407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</vt:lpstr>
      <vt:lpstr>Indicadores</vt:lpstr>
      <vt:lpstr>Hoja1</vt:lpstr>
      <vt:lpstr>Datos!Área_de_impresión</vt:lpstr>
      <vt:lpstr>Indicadores!Área_de_impresión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Olman Gutierrez Calvo</dc:creator>
  <dc:description/>
  <cp:lastModifiedBy>Olman Gutierrez Calvo</cp:lastModifiedBy>
  <cp:revision>18</cp:revision>
  <dcterms:created xsi:type="dcterms:W3CDTF">2017-02-24T13:40:25Z</dcterms:created>
  <dcterms:modified xsi:type="dcterms:W3CDTF">2020-08-13T19:22:12Z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