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mc:AlternateContent xmlns:mc="http://schemas.openxmlformats.org/markup-compatibility/2006">
    <mc:Choice Requires="x15">
      <x15ac:absPath xmlns:x15ac="http://schemas.microsoft.com/office/spreadsheetml/2010/11/ac" url="D:\Tribunal de Apelación Civil y de Trabajo de Cartago\Indicadores\2020\Julio\"/>
    </mc:Choice>
  </mc:AlternateContent>
  <xr:revisionPtr revIDLastSave="0" documentId="13_ncr:1_{44F53FD9-283D-4C3B-9E22-BE11881EBABB}" xr6:coauthVersionLast="45" xr6:coauthVersionMax="45" xr10:uidLastSave="{00000000-0000-0000-0000-000000000000}"/>
  <bookViews>
    <workbookView xWindow="-120" yWindow="-120" windowWidth="29040" windowHeight="15990" tabRatio="501" xr2:uid="{00000000-000D-0000-FFFF-FFFF00000000}"/>
  </bookViews>
  <sheets>
    <sheet name="Cálculo de Cuota" sheetId="1" r:id="rId1"/>
    <sheet name="Métricas" sheetId="2" r:id="rId2"/>
    <sheet name="Indicadores" sheetId="3" r:id="rId3"/>
    <sheet name="Control de cambios" sheetId="4" r:id="rId4"/>
  </sheets>
  <definedNames>
    <definedName name="__xlfn_IFERROR">NA()</definedName>
    <definedName name="_AtRisk_FitDataRange_FIT_BE877_718C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19" i="1" l="1"/>
  <c r="AB26" i="1" s="1"/>
  <c r="AB29" i="2" s="1"/>
  <c r="AB18" i="1"/>
  <c r="AB25" i="1" s="1"/>
  <c r="AB28" i="2" s="1"/>
  <c r="AB17" i="1"/>
  <c r="AB24" i="1" s="1"/>
  <c r="AB27" i="2" s="1"/>
  <c r="AB16" i="1"/>
  <c r="AB23" i="1" s="1"/>
  <c r="AB21" i="2" s="1"/>
  <c r="AB15" i="1"/>
  <c r="AB22" i="1" s="1"/>
  <c r="AB20" i="2" s="1"/>
  <c r="AB14" i="1"/>
  <c r="AB21" i="1" s="1"/>
  <c r="AB19" i="2" s="1"/>
  <c r="AB58" i="2"/>
  <c r="AB40" i="2"/>
  <c r="AB25" i="2"/>
  <c r="AB24" i="2"/>
  <c r="AB23" i="2"/>
  <c r="AB17" i="2"/>
  <c r="AB16" i="2"/>
  <c r="AB15" i="2"/>
  <c r="AB13" i="2"/>
  <c r="AB12" i="2"/>
  <c r="AO20" i="3" s="1"/>
  <c r="AB11" i="2"/>
  <c r="AO19" i="3" s="1"/>
  <c r="AO40" i="3"/>
  <c r="AO39" i="3"/>
  <c r="AO38" i="3"/>
  <c r="AO37" i="3"/>
  <c r="AO36" i="3"/>
  <c r="AO34" i="3"/>
  <c r="AO33" i="3"/>
  <c r="AO31" i="3"/>
  <c r="AO30" i="3"/>
  <c r="AO23" i="3"/>
  <c r="AO22" i="3"/>
  <c r="AO21" i="3" s="1"/>
  <c r="AO18" i="3"/>
  <c r="AO17" i="3"/>
  <c r="AO16" i="3" s="1"/>
  <c r="AO14" i="3"/>
  <c r="AO13" i="3"/>
  <c r="AO11" i="3"/>
  <c r="AO10" i="3"/>
  <c r="AO8" i="3"/>
  <c r="AO6" i="3" s="1"/>
  <c r="AO7" i="3"/>
  <c r="AO32" i="3" l="1"/>
  <c r="AB22" i="2"/>
  <c r="AO12" i="3"/>
  <c r="AO9" i="3"/>
  <c r="AO15" i="3" s="1"/>
  <c r="AO35" i="3"/>
  <c r="AO28" i="3" s="1"/>
  <c r="AO29" i="3"/>
  <c r="AB14" i="2"/>
  <c r="AB18" i="2"/>
  <c r="AO25" i="3"/>
  <c r="AB26" i="2"/>
  <c r="AO42" i="3"/>
  <c r="AO44" i="3"/>
  <c r="AO26" i="3"/>
  <c r="AO27" i="3"/>
  <c r="AO43" i="3"/>
  <c r="AN40" i="3"/>
  <c r="AN39" i="3"/>
  <c r="AN38" i="3"/>
  <c r="AN37" i="3"/>
  <c r="AN36" i="3"/>
  <c r="AN35" i="3" s="1"/>
  <c r="AN34" i="3"/>
  <c r="AN33" i="3"/>
  <c r="AN32" i="3" s="1"/>
  <c r="AN31" i="3"/>
  <c r="AN30" i="3"/>
  <c r="AN29" i="3"/>
  <c r="AN23" i="3"/>
  <c r="AN22" i="3"/>
  <c r="AN18" i="3"/>
  <c r="AN17" i="3"/>
  <c r="AN16" i="3" s="1"/>
  <c r="AN14" i="3"/>
  <c r="AN13" i="3"/>
  <c r="AN11" i="3"/>
  <c r="AN10" i="3"/>
  <c r="AN8" i="3"/>
  <c r="AN6" i="3" s="1"/>
  <c r="AN7" i="3"/>
  <c r="AA58" i="2"/>
  <c r="AA40" i="2"/>
  <c r="AA29" i="2"/>
  <c r="AA25" i="2"/>
  <c r="AA24" i="2"/>
  <c r="AA23" i="2"/>
  <c r="AA22" i="2" s="1"/>
  <c r="AA20" i="2"/>
  <c r="AA19" i="2"/>
  <c r="AA18" i="2" s="1"/>
  <c r="AA17" i="2"/>
  <c r="AA16" i="2"/>
  <c r="AA15" i="2"/>
  <c r="AA14" i="2" s="1"/>
  <c r="AA13" i="2"/>
  <c r="AA12" i="2"/>
  <c r="AN20" i="3" s="1"/>
  <c r="AA11" i="2"/>
  <c r="AN19" i="3" s="1"/>
  <c r="AA23" i="1"/>
  <c r="AA21" i="2" s="1"/>
  <c r="AN27" i="3" s="1"/>
  <c r="AA19" i="1"/>
  <c r="AA26" i="1" s="1"/>
  <c r="AA18" i="1"/>
  <c r="AA25" i="1" s="1"/>
  <c r="AA28" i="2" s="1"/>
  <c r="AA17" i="1"/>
  <c r="AA24" i="1" s="1"/>
  <c r="AA27" i="2" s="1"/>
  <c r="AA16" i="1"/>
  <c r="AA15" i="1"/>
  <c r="AA22" i="1" s="1"/>
  <c r="AA14" i="1"/>
  <c r="AA21" i="1" s="1"/>
  <c r="AO24" i="3" l="1"/>
  <c r="AO41" i="3"/>
  <c r="AN21" i="3"/>
  <c r="AN9" i="3"/>
  <c r="AN15" i="3" s="1"/>
  <c r="AN44" i="3"/>
  <c r="AN43" i="3"/>
  <c r="AN26" i="3"/>
  <c r="AN12" i="3"/>
  <c r="AA26" i="2"/>
  <c r="AN42" i="3"/>
  <c r="AN25" i="3"/>
  <c r="AN24" i="3" s="1"/>
  <c r="AN28" i="3"/>
  <c r="AM40" i="3"/>
  <c r="AM38" i="3" s="1"/>
  <c r="AM39" i="3"/>
  <c r="AM37" i="3"/>
  <c r="AM36" i="3"/>
  <c r="AM35" i="3"/>
  <c r="AM34" i="3"/>
  <c r="AM32" i="3" s="1"/>
  <c r="AM28" i="3" s="1"/>
  <c r="AM33" i="3"/>
  <c r="AM31" i="3"/>
  <c r="AM30" i="3"/>
  <c r="AM29" i="3"/>
  <c r="AM23" i="3"/>
  <c r="AM22" i="3"/>
  <c r="AM21" i="3"/>
  <c r="AM20" i="3"/>
  <c r="AM19" i="3"/>
  <c r="AM18" i="3"/>
  <c r="AM17" i="3"/>
  <c r="AM16" i="3"/>
  <c r="AM14" i="3"/>
  <c r="AM13" i="3"/>
  <c r="AM12" i="3"/>
  <c r="AM11" i="3"/>
  <c r="AM10" i="3"/>
  <c r="AM9" i="3" s="1"/>
  <c r="AM15" i="3" s="1"/>
  <c r="AM8" i="3"/>
  <c r="AM6" i="3" s="1"/>
  <c r="AM7" i="3"/>
  <c r="AN41" i="3" l="1"/>
  <c r="Z58" i="2"/>
  <c r="Z40" i="2"/>
  <c r="Z25" i="2"/>
  <c r="Z24" i="2"/>
  <c r="Z22" i="2" s="1"/>
  <c r="Z23" i="2"/>
  <c r="Z17" i="2"/>
  <c r="Z16" i="2"/>
  <c r="Z15" i="2"/>
  <c r="Z13" i="2"/>
  <c r="Z12" i="2"/>
  <c r="Z11" i="2"/>
  <c r="Z19" i="1"/>
  <c r="Z26" i="1" s="1"/>
  <c r="Z29" i="2" s="1"/>
  <c r="AM44" i="3" s="1"/>
  <c r="Z18" i="1"/>
  <c r="Z25" i="1" s="1"/>
  <c r="Z28" i="2" s="1"/>
  <c r="AM43" i="3" s="1"/>
  <c r="Z17" i="1"/>
  <c r="Z24" i="1" s="1"/>
  <c r="Z27" i="2" s="1"/>
  <c r="AM42" i="3" s="1"/>
  <c r="Z16" i="1"/>
  <c r="Z23" i="1" s="1"/>
  <c r="Z21" i="2" s="1"/>
  <c r="AM27" i="3" s="1"/>
  <c r="Z15" i="1"/>
  <c r="Z22" i="1" s="1"/>
  <c r="Z20" i="2" s="1"/>
  <c r="AM26" i="3" s="1"/>
  <c r="Z14" i="1"/>
  <c r="Z21" i="1" s="1"/>
  <c r="Z19" i="2" s="1"/>
  <c r="AM24" i="3" l="1"/>
  <c r="Z18" i="2"/>
  <c r="AM25" i="3"/>
  <c r="AM41" i="3"/>
  <c r="Z14" i="2"/>
  <c r="Z26" i="2"/>
  <c r="Y19" i="1"/>
  <c r="X19" i="1"/>
  <c r="W19" i="1"/>
  <c r="V19" i="1"/>
  <c r="U19" i="1"/>
  <c r="T19" i="1"/>
  <c r="S19" i="1"/>
  <c r="R19" i="1"/>
  <c r="Q19" i="1"/>
  <c r="P19" i="1"/>
  <c r="O19" i="1"/>
  <c r="N19" i="1"/>
  <c r="M19" i="1"/>
  <c r="L19" i="1"/>
  <c r="K19" i="1"/>
  <c r="Y18" i="1"/>
  <c r="X18" i="1"/>
  <c r="W18" i="1"/>
  <c r="V18" i="1"/>
  <c r="U18" i="1"/>
  <c r="T18" i="1"/>
  <c r="S18" i="1"/>
  <c r="R18" i="1"/>
  <c r="Q18" i="1"/>
  <c r="P18" i="1"/>
  <c r="O18" i="1"/>
  <c r="N18" i="1"/>
  <c r="M18" i="1"/>
  <c r="L18" i="1"/>
  <c r="K18" i="1"/>
  <c r="Y17" i="1"/>
  <c r="X17" i="1"/>
  <c r="W17" i="1"/>
  <c r="V17" i="1"/>
  <c r="U17" i="1"/>
  <c r="T17" i="1"/>
  <c r="S17" i="1"/>
  <c r="R17" i="1"/>
  <c r="Q17" i="1"/>
  <c r="P17" i="1"/>
  <c r="O17" i="1"/>
  <c r="N17" i="1"/>
  <c r="M17" i="1"/>
  <c r="L17" i="1"/>
  <c r="K17" i="1"/>
  <c r="Y16" i="1"/>
  <c r="X16" i="1"/>
  <c r="W16" i="1"/>
  <c r="V16" i="1"/>
  <c r="U16" i="1"/>
  <c r="T16" i="1"/>
  <c r="S16" i="1"/>
  <c r="R16" i="1"/>
  <c r="Q16" i="1"/>
  <c r="P16" i="1"/>
  <c r="O16" i="1"/>
  <c r="N16" i="1"/>
  <c r="M16" i="1"/>
  <c r="L16" i="1"/>
  <c r="K16" i="1"/>
  <c r="Y15" i="1"/>
  <c r="X15" i="1"/>
  <c r="W15" i="1"/>
  <c r="V15" i="1"/>
  <c r="U15" i="1"/>
  <c r="T15" i="1"/>
  <c r="S15" i="1"/>
  <c r="R15" i="1"/>
  <c r="Q15" i="1"/>
  <c r="P15" i="1"/>
  <c r="O15" i="1"/>
  <c r="N15" i="1"/>
  <c r="M15" i="1"/>
  <c r="L15" i="1"/>
  <c r="K15" i="1"/>
  <c r="Y14" i="1"/>
  <c r="X14" i="1"/>
  <c r="W14" i="1"/>
  <c r="V14" i="1"/>
  <c r="U14" i="1"/>
  <c r="T14" i="1"/>
  <c r="S14" i="1"/>
  <c r="R14" i="1"/>
  <c r="Q14" i="1"/>
  <c r="P14" i="1"/>
  <c r="O14" i="1"/>
  <c r="N14" i="1"/>
  <c r="M14" i="1"/>
  <c r="L14" i="1"/>
  <c r="K14" i="1"/>
  <c r="J19" i="1"/>
  <c r="J18" i="1"/>
  <c r="J17" i="1"/>
  <c r="J16" i="1"/>
  <c r="J15" i="1"/>
  <c r="J14" i="1"/>
  <c r="AL40" i="3"/>
  <c r="AL39" i="3"/>
  <c r="AL38" i="3" s="1"/>
  <c r="AL37" i="3"/>
  <c r="AL36" i="3"/>
  <c r="AL35" i="3" s="1"/>
  <c r="AL34" i="3"/>
  <c r="AL33" i="3"/>
  <c r="AL31" i="3"/>
  <c r="AL30" i="3"/>
  <c r="AL23" i="3"/>
  <c r="AL22" i="3"/>
  <c r="AL21" i="3" s="1"/>
  <c r="AL18" i="3"/>
  <c r="AL17" i="3"/>
  <c r="AL14" i="3"/>
  <c r="AL13" i="3"/>
  <c r="AL11" i="3"/>
  <c r="AL10" i="3"/>
  <c r="AL8" i="3"/>
  <c r="AL7" i="3"/>
  <c r="AL6" i="3" s="1"/>
  <c r="AL9" i="3" l="1"/>
  <c r="AL29" i="3"/>
  <c r="AL32" i="3"/>
  <c r="AL15" i="3"/>
  <c r="AL12" i="3"/>
  <c r="AL16" i="3"/>
  <c r="AL28" i="3"/>
  <c r="Y40" i="2"/>
  <c r="Y58" i="2"/>
  <c r="Y25" i="2"/>
  <c r="Y24" i="2"/>
  <c r="Y23" i="2"/>
  <c r="Y17" i="2"/>
  <c r="Y16" i="2"/>
  <c r="Y15" i="2"/>
  <c r="Y13" i="2"/>
  <c r="Y12" i="2"/>
  <c r="AL20" i="3" s="1"/>
  <c r="Y11" i="2"/>
  <c r="AL19" i="3" s="1"/>
  <c r="Y26" i="1"/>
  <c r="Y29" i="2" s="1"/>
  <c r="Y25" i="1"/>
  <c r="Y28" i="2" s="1"/>
  <c r="Y24" i="1"/>
  <c r="Y27" i="2" s="1"/>
  <c r="Y23" i="1"/>
  <c r="Y21" i="2" s="1"/>
  <c r="Y22" i="1"/>
  <c r="Y20" i="2" s="1"/>
  <c r="Y21" i="1"/>
  <c r="Y19" i="2" s="1"/>
  <c r="Y18" i="2" l="1"/>
  <c r="AL43" i="3"/>
  <c r="Y26" i="2"/>
  <c r="AL26" i="3"/>
  <c r="AL25" i="3"/>
  <c r="Y22" i="2"/>
  <c r="AL44" i="3"/>
  <c r="AL27" i="3"/>
  <c r="AL42" i="3"/>
  <c r="Y14" i="2"/>
  <c r="X26" i="1"/>
  <c r="X29" i="2" s="1"/>
  <c r="X25" i="1"/>
  <c r="X28" i="2" s="1"/>
  <c r="X24" i="1"/>
  <c r="X27" i="2" s="1"/>
  <c r="X23" i="1"/>
  <c r="X21" i="2" s="1"/>
  <c r="X22" i="1"/>
  <c r="X20" i="2" s="1"/>
  <c r="X21" i="1"/>
  <c r="X19" i="2" s="1"/>
  <c r="X58" i="2"/>
  <c r="X40" i="2"/>
  <c r="X25" i="2"/>
  <c r="X24" i="2"/>
  <c r="X23" i="2"/>
  <c r="X17" i="2"/>
  <c r="X16" i="2"/>
  <c r="X15" i="2"/>
  <c r="X13" i="2"/>
  <c r="X12" i="2"/>
  <c r="AK20" i="3" s="1"/>
  <c r="X11" i="2"/>
  <c r="AK19" i="3" s="1"/>
  <c r="AK40" i="3"/>
  <c r="AK39" i="3"/>
  <c r="AK37" i="3"/>
  <c r="AK36" i="3"/>
  <c r="AK34" i="3"/>
  <c r="AK33" i="3"/>
  <c r="AK31" i="3"/>
  <c r="AK30" i="3"/>
  <c r="AK23" i="3"/>
  <c r="AK22" i="3"/>
  <c r="AK18" i="3"/>
  <c r="AK17" i="3"/>
  <c r="AK14" i="3"/>
  <c r="AK13" i="3"/>
  <c r="AK11" i="3"/>
  <c r="AK10" i="3"/>
  <c r="AK8" i="3"/>
  <c r="AK7" i="3"/>
  <c r="W26" i="1"/>
  <c r="W29" i="2" s="1"/>
  <c r="W25" i="1"/>
  <c r="W28" i="2" s="1"/>
  <c r="W24" i="1"/>
  <c r="W27" i="2" s="1"/>
  <c r="W23" i="1"/>
  <c r="W21" i="2" s="1"/>
  <c r="W22" i="1"/>
  <c r="W20" i="2" s="1"/>
  <c r="W21" i="1"/>
  <c r="W19" i="2" s="1"/>
  <c r="W58" i="2"/>
  <c r="W40" i="2"/>
  <c r="W25" i="2"/>
  <c r="W24" i="2"/>
  <c r="W23" i="2"/>
  <c r="W17" i="2"/>
  <c r="W16" i="2"/>
  <c r="W15" i="2"/>
  <c r="W13" i="2"/>
  <c r="W12" i="2"/>
  <c r="AJ20" i="3" s="1"/>
  <c r="W11" i="2"/>
  <c r="AJ19" i="3" s="1"/>
  <c r="AJ40" i="3"/>
  <c r="AJ39" i="3"/>
  <c r="AJ38" i="3" s="1"/>
  <c r="AJ37" i="3"/>
  <c r="AJ36" i="3"/>
  <c r="AJ34" i="3"/>
  <c r="AJ33" i="3"/>
  <c r="AJ31" i="3"/>
  <c r="AJ30" i="3"/>
  <c r="AJ29" i="3" s="1"/>
  <c r="AJ23" i="3"/>
  <c r="AJ22" i="3"/>
  <c r="AJ21" i="3" s="1"/>
  <c r="AJ18" i="3"/>
  <c r="AJ17" i="3"/>
  <c r="AJ14" i="3"/>
  <c r="AJ13" i="3"/>
  <c r="AJ12" i="3" s="1"/>
  <c r="AJ11" i="3"/>
  <c r="AJ10" i="3"/>
  <c r="AJ9" i="3" s="1"/>
  <c r="AJ8" i="3"/>
  <c r="AJ7" i="3"/>
  <c r="AJ6" i="3" s="1"/>
  <c r="V58" i="2"/>
  <c r="V40" i="2"/>
  <c r="V25" i="2"/>
  <c r="V24" i="2"/>
  <c r="V22" i="2" s="1"/>
  <c r="V23" i="2"/>
  <c r="V17" i="2"/>
  <c r="V16" i="2"/>
  <c r="V15" i="2"/>
  <c r="V14" i="2" s="1"/>
  <c r="V13" i="2"/>
  <c r="V12" i="2"/>
  <c r="AI20" i="3" s="1"/>
  <c r="V11" i="2"/>
  <c r="AI19" i="3" s="1"/>
  <c r="V26" i="1"/>
  <c r="V29" i="2" s="1"/>
  <c r="AI44" i="3" s="1"/>
  <c r="V25" i="1"/>
  <c r="V28" i="2" s="1"/>
  <c r="V24" i="1"/>
  <c r="V27" i="2" s="1"/>
  <c r="V23" i="1"/>
  <c r="V21" i="2" s="1"/>
  <c r="V22" i="1"/>
  <c r="V20" i="2" s="1"/>
  <c r="V21" i="1"/>
  <c r="V19" i="2" s="1"/>
  <c r="AI40" i="3"/>
  <c r="AI39" i="3"/>
  <c r="AI37" i="3"/>
  <c r="AI36" i="3"/>
  <c r="AI34" i="3"/>
  <c r="AI32" i="3" s="1"/>
  <c r="AI33" i="3"/>
  <c r="AI31" i="3"/>
  <c r="AI30" i="3"/>
  <c r="AI23" i="3"/>
  <c r="AI22" i="3"/>
  <c r="AI18" i="3"/>
  <c r="AI17" i="3"/>
  <c r="AI14" i="3"/>
  <c r="AI13" i="3"/>
  <c r="AI11" i="3"/>
  <c r="AI10" i="3"/>
  <c r="AI8" i="3"/>
  <c r="AI7" i="3"/>
  <c r="U13" i="2"/>
  <c r="U40" i="2"/>
  <c r="M13" i="2"/>
  <c r="L13" i="2"/>
  <c r="N13" i="2"/>
  <c r="O13" i="2"/>
  <c r="P13" i="2"/>
  <c r="Q13" i="2"/>
  <c r="R13" i="2"/>
  <c r="R11" i="2"/>
  <c r="AE19" i="3" s="1"/>
  <c r="N11" i="2"/>
  <c r="AA19" i="3" s="1"/>
  <c r="Q40" i="3"/>
  <c r="R40" i="3"/>
  <c r="S40" i="3"/>
  <c r="T40" i="3"/>
  <c r="U40" i="3"/>
  <c r="U39" i="3"/>
  <c r="U38" i="3" s="1"/>
  <c r="V40" i="3"/>
  <c r="W40" i="3"/>
  <c r="X40" i="3"/>
  <c r="Y40" i="3"/>
  <c r="Z40" i="3"/>
  <c r="AA40" i="3"/>
  <c r="AB40" i="3"/>
  <c r="AC40" i="3"/>
  <c r="AC39" i="3"/>
  <c r="AD40" i="3"/>
  <c r="AE40" i="3"/>
  <c r="AF40" i="3"/>
  <c r="AG40" i="3"/>
  <c r="AH40" i="3"/>
  <c r="P40" i="3"/>
  <c r="Q39" i="3"/>
  <c r="Q38" i="3" s="1"/>
  <c r="R39" i="3"/>
  <c r="S39" i="3"/>
  <c r="T39" i="3"/>
  <c r="V39" i="3"/>
  <c r="W39" i="3"/>
  <c r="X39" i="3"/>
  <c r="X38" i="3" s="1"/>
  <c r="Y39" i="3"/>
  <c r="Z39" i="3"/>
  <c r="AA39" i="3"/>
  <c r="AB39" i="3"/>
  <c r="AD39" i="3"/>
  <c r="AE39" i="3"/>
  <c r="AF39" i="3"/>
  <c r="AG39" i="3"/>
  <c r="AG38" i="3" s="1"/>
  <c r="AH39" i="3"/>
  <c r="P39" i="3"/>
  <c r="P38" i="3" s="1"/>
  <c r="C14" i="1"/>
  <c r="C21" i="1" s="1"/>
  <c r="C19" i="2" s="1"/>
  <c r="D14" i="1"/>
  <c r="D21" i="1" s="1"/>
  <c r="D19" i="2" s="1"/>
  <c r="F14" i="1"/>
  <c r="F21" i="1" s="1"/>
  <c r="F19" i="2" s="1"/>
  <c r="H14" i="1"/>
  <c r="H21" i="1" s="1"/>
  <c r="H19" i="2" s="1"/>
  <c r="I14" i="1"/>
  <c r="I21" i="1" s="1"/>
  <c r="I19" i="2" s="1"/>
  <c r="J21" i="1"/>
  <c r="J19" i="2" s="1"/>
  <c r="K21" i="1"/>
  <c r="K19" i="2" s="1"/>
  <c r="K22" i="1"/>
  <c r="K20" i="2" s="1"/>
  <c r="L21" i="1"/>
  <c r="L19" i="2" s="1"/>
  <c r="M21" i="1"/>
  <c r="M19" i="2" s="1"/>
  <c r="N21" i="1"/>
  <c r="N19" i="2" s="1"/>
  <c r="O21" i="1"/>
  <c r="O19" i="2" s="1"/>
  <c r="P21" i="1"/>
  <c r="P19" i="2" s="1"/>
  <c r="Q21" i="1"/>
  <c r="Q19" i="2" s="1"/>
  <c r="R21" i="1"/>
  <c r="R19" i="2" s="1"/>
  <c r="S21" i="1"/>
  <c r="S19" i="2" s="1"/>
  <c r="T21" i="1"/>
  <c r="T19" i="2" s="1"/>
  <c r="U21" i="1"/>
  <c r="U19" i="2" s="1"/>
  <c r="C15" i="1"/>
  <c r="C22" i="1" s="1"/>
  <c r="C20" i="2" s="1"/>
  <c r="D15" i="1"/>
  <c r="D22" i="1" s="1"/>
  <c r="D20" i="2" s="1"/>
  <c r="E15" i="1"/>
  <c r="E22" i="1" s="1"/>
  <c r="E20" i="2" s="1"/>
  <c r="F15" i="1"/>
  <c r="F22" i="1" s="1"/>
  <c r="F20" i="2" s="1"/>
  <c r="H15" i="1"/>
  <c r="H22" i="1" s="1"/>
  <c r="H20" i="2" s="1"/>
  <c r="I15" i="1"/>
  <c r="I22" i="1" s="1"/>
  <c r="I20" i="2" s="1"/>
  <c r="J22" i="1"/>
  <c r="J20" i="2" s="1"/>
  <c r="L22" i="1"/>
  <c r="L20" i="2" s="1"/>
  <c r="M22" i="1"/>
  <c r="M20" i="2" s="1"/>
  <c r="M16" i="2"/>
  <c r="N22" i="1"/>
  <c r="N20" i="2" s="1"/>
  <c r="N16" i="2"/>
  <c r="Q22" i="1"/>
  <c r="Q20" i="2" s="1"/>
  <c r="R22" i="1"/>
  <c r="R20" i="2" s="1"/>
  <c r="R16" i="2"/>
  <c r="S22" i="1"/>
  <c r="S20" i="2" s="1"/>
  <c r="T22" i="1"/>
  <c r="T20" i="2" s="1"/>
  <c r="U22" i="1"/>
  <c r="U20" i="2" s="1"/>
  <c r="C16" i="1"/>
  <c r="C23" i="1" s="1"/>
  <c r="C21" i="2" s="1"/>
  <c r="D16" i="1"/>
  <c r="D23" i="1" s="1"/>
  <c r="D21" i="2" s="1"/>
  <c r="E16" i="1"/>
  <c r="F16" i="1"/>
  <c r="F23" i="1" s="1"/>
  <c r="F21" i="2" s="1"/>
  <c r="H16" i="1"/>
  <c r="H23" i="1" s="1"/>
  <c r="H21" i="2" s="1"/>
  <c r="I16" i="1"/>
  <c r="I23" i="1" s="1"/>
  <c r="I21" i="2" s="1"/>
  <c r="J23" i="1"/>
  <c r="J21" i="2" s="1"/>
  <c r="K23" i="1"/>
  <c r="K21" i="2" s="1"/>
  <c r="L23" i="1"/>
  <c r="L21" i="2" s="1"/>
  <c r="M23" i="1"/>
  <c r="M21" i="2" s="1"/>
  <c r="N23" i="1"/>
  <c r="N21" i="2" s="1"/>
  <c r="O23" i="1"/>
  <c r="O21" i="2" s="1"/>
  <c r="P23" i="1"/>
  <c r="P21" i="2" s="1"/>
  <c r="Q23" i="1"/>
  <c r="Q21" i="2" s="1"/>
  <c r="R23" i="1"/>
  <c r="R21" i="2" s="1"/>
  <c r="S23" i="1"/>
  <c r="S21" i="2" s="1"/>
  <c r="T23" i="1"/>
  <c r="T21" i="2" s="1"/>
  <c r="U23" i="1"/>
  <c r="U21" i="2" s="1"/>
  <c r="C17" i="1"/>
  <c r="C24" i="1" s="1"/>
  <c r="C27" i="2" s="1"/>
  <c r="D17" i="1"/>
  <c r="D24" i="1" s="1"/>
  <c r="D27" i="2" s="1"/>
  <c r="E17" i="1"/>
  <c r="E24" i="1" s="1"/>
  <c r="E27" i="2" s="1"/>
  <c r="F17" i="1"/>
  <c r="F24" i="1" s="1"/>
  <c r="F27" i="2" s="1"/>
  <c r="H17" i="1"/>
  <c r="H24" i="1" s="1"/>
  <c r="H27" i="2" s="1"/>
  <c r="I17" i="1"/>
  <c r="I24" i="1" s="1"/>
  <c r="I27" i="2" s="1"/>
  <c r="J24" i="1"/>
  <c r="J27" i="2" s="1"/>
  <c r="K24" i="1"/>
  <c r="K27" i="2" s="1"/>
  <c r="L24" i="1"/>
  <c r="L27" i="2" s="1"/>
  <c r="M24" i="1"/>
  <c r="M27" i="2" s="1"/>
  <c r="N24" i="1"/>
  <c r="N27" i="2" s="1"/>
  <c r="O24" i="1"/>
  <c r="O27" i="2" s="1"/>
  <c r="P24" i="1"/>
  <c r="P27" i="2" s="1"/>
  <c r="Q24" i="1"/>
  <c r="Q27" i="2" s="1"/>
  <c r="R24" i="1"/>
  <c r="R27" i="2" s="1"/>
  <c r="S24" i="1"/>
  <c r="S27" i="2" s="1"/>
  <c r="T24" i="1"/>
  <c r="T27" i="2" s="1"/>
  <c r="U24" i="1"/>
  <c r="U27" i="2" s="1"/>
  <c r="C18" i="1"/>
  <c r="C25" i="1" s="1"/>
  <c r="C28" i="2" s="1"/>
  <c r="D18" i="1"/>
  <c r="D25" i="1" s="1"/>
  <c r="D28" i="2" s="1"/>
  <c r="E18" i="1"/>
  <c r="E25" i="1" s="1"/>
  <c r="E28" i="2" s="1"/>
  <c r="F18" i="1"/>
  <c r="F25" i="1" s="1"/>
  <c r="F28" i="2" s="1"/>
  <c r="H18" i="1"/>
  <c r="H25" i="1" s="1"/>
  <c r="H28" i="2" s="1"/>
  <c r="I18" i="1"/>
  <c r="I25" i="1" s="1"/>
  <c r="I28" i="2" s="1"/>
  <c r="J25" i="1"/>
  <c r="J28" i="2" s="1"/>
  <c r="K25" i="1"/>
  <c r="K28" i="2" s="1"/>
  <c r="K24" i="2"/>
  <c r="L25" i="1"/>
  <c r="L28" i="2" s="1"/>
  <c r="L24" i="2"/>
  <c r="M25" i="1"/>
  <c r="M28" i="2" s="1"/>
  <c r="O25" i="1"/>
  <c r="O28" i="2" s="1"/>
  <c r="P25" i="1"/>
  <c r="P28" i="2" s="1"/>
  <c r="R25" i="1"/>
  <c r="R28" i="2" s="1"/>
  <c r="S25" i="1"/>
  <c r="S28" i="2" s="1"/>
  <c r="T25" i="1"/>
  <c r="T28" i="2" s="1"/>
  <c r="U25" i="1"/>
  <c r="U28" i="2" s="1"/>
  <c r="C19" i="1"/>
  <c r="C26" i="1" s="1"/>
  <c r="C29" i="2" s="1"/>
  <c r="D19" i="1"/>
  <c r="D26" i="1" s="1"/>
  <c r="D29" i="2" s="1"/>
  <c r="E19" i="1"/>
  <c r="E26" i="1" s="1"/>
  <c r="E29" i="2" s="1"/>
  <c r="F19" i="1"/>
  <c r="F26" i="1" s="1"/>
  <c r="F29" i="2" s="1"/>
  <c r="H19" i="1"/>
  <c r="H26" i="1" s="1"/>
  <c r="H29" i="2" s="1"/>
  <c r="I19" i="1"/>
  <c r="I26" i="1" s="1"/>
  <c r="I29" i="2" s="1"/>
  <c r="J26" i="1"/>
  <c r="J29" i="2" s="1"/>
  <c r="K26" i="1"/>
  <c r="K29" i="2" s="1"/>
  <c r="L26" i="1"/>
  <c r="L29" i="2" s="1"/>
  <c r="M26" i="1"/>
  <c r="M29" i="2" s="1"/>
  <c r="N26" i="1"/>
  <c r="N29" i="2" s="1"/>
  <c r="N25" i="2"/>
  <c r="O26" i="1"/>
  <c r="O29" i="2" s="1"/>
  <c r="P26" i="1"/>
  <c r="P29" i="2" s="1"/>
  <c r="Q26" i="1"/>
  <c r="Q29" i="2" s="1"/>
  <c r="R26" i="1"/>
  <c r="R29" i="2" s="1"/>
  <c r="S26" i="1"/>
  <c r="S29" i="2" s="1"/>
  <c r="T26" i="1"/>
  <c r="T29" i="2" s="1"/>
  <c r="U26" i="1"/>
  <c r="U29" i="2" s="1"/>
  <c r="E21" i="1"/>
  <c r="E19" i="2" s="1"/>
  <c r="G21" i="1"/>
  <c r="G19" i="2" s="1"/>
  <c r="G22" i="1"/>
  <c r="G20" i="2" s="1"/>
  <c r="O22" i="1"/>
  <c r="O20" i="2" s="1"/>
  <c r="O16" i="2"/>
  <c r="P22" i="1"/>
  <c r="P20" i="2" s="1"/>
  <c r="E23" i="1"/>
  <c r="E21" i="2" s="1"/>
  <c r="G23" i="1"/>
  <c r="G21" i="2" s="1"/>
  <c r="G24" i="1"/>
  <c r="G27" i="2" s="1"/>
  <c r="G25" i="1"/>
  <c r="G28" i="2" s="1"/>
  <c r="N25" i="1"/>
  <c r="N28" i="2" s="1"/>
  <c r="N24" i="2"/>
  <c r="Q25" i="1"/>
  <c r="Q28" i="2" s="1"/>
  <c r="G26" i="1"/>
  <c r="G29" i="2" s="1"/>
  <c r="K25" i="2"/>
  <c r="M6" i="3"/>
  <c r="I6" i="3" s="1"/>
  <c r="K6" i="3"/>
  <c r="O6" i="3" s="1"/>
  <c r="P7" i="3"/>
  <c r="P8" i="3"/>
  <c r="P6" i="3" s="1"/>
  <c r="Q7" i="3"/>
  <c r="Q8" i="3"/>
  <c r="Q6" i="3" s="1"/>
  <c r="R7" i="3"/>
  <c r="R8" i="3"/>
  <c r="R6" i="3" s="1"/>
  <c r="S7" i="3"/>
  <c r="S8" i="3"/>
  <c r="T7" i="3"/>
  <c r="T8" i="3"/>
  <c r="U7" i="3"/>
  <c r="U8" i="3"/>
  <c r="V7" i="3"/>
  <c r="V8" i="3"/>
  <c r="V6" i="3" s="1"/>
  <c r="W7" i="3"/>
  <c r="W8" i="3"/>
  <c r="X7" i="3"/>
  <c r="X8" i="3"/>
  <c r="Y7" i="3"/>
  <c r="Y8" i="3"/>
  <c r="Z7" i="3"/>
  <c r="Z8" i="3"/>
  <c r="Z6" i="3" s="1"/>
  <c r="AA7" i="3"/>
  <c r="AA8" i="3"/>
  <c r="AB7" i="3"/>
  <c r="AB8" i="3"/>
  <c r="AC7" i="3"/>
  <c r="AC8" i="3"/>
  <c r="AD7" i="3"/>
  <c r="AD8" i="3"/>
  <c r="AE7" i="3"/>
  <c r="AE8" i="3"/>
  <c r="AF7" i="3"/>
  <c r="AF8" i="3"/>
  <c r="AG7" i="3"/>
  <c r="AG8" i="3"/>
  <c r="AG6" i="3" s="1"/>
  <c r="AH7" i="3"/>
  <c r="AH8" i="3"/>
  <c r="I7" i="3"/>
  <c r="O7" i="3"/>
  <c r="I8" i="3"/>
  <c r="O8" i="3"/>
  <c r="K9" i="3"/>
  <c r="I9" i="3" s="1"/>
  <c r="M9" i="3"/>
  <c r="O9" i="3" s="1"/>
  <c r="P10" i="3"/>
  <c r="P11" i="3"/>
  <c r="Q10" i="3"/>
  <c r="Q11" i="3"/>
  <c r="R10" i="3"/>
  <c r="R11" i="3"/>
  <c r="R9" i="3" s="1"/>
  <c r="S10" i="3"/>
  <c r="S11" i="3"/>
  <c r="S9" i="3" s="1"/>
  <c r="T10" i="3"/>
  <c r="T11" i="3"/>
  <c r="U10" i="3"/>
  <c r="U11" i="3"/>
  <c r="V10" i="3"/>
  <c r="V11" i="3"/>
  <c r="W10" i="3"/>
  <c r="W11" i="3"/>
  <c r="W9" i="3" s="1"/>
  <c r="X10" i="3"/>
  <c r="X11" i="3"/>
  <c r="Y10" i="3"/>
  <c r="Y11" i="3"/>
  <c r="Z10" i="3"/>
  <c r="Z11" i="3"/>
  <c r="Z9" i="3" s="1"/>
  <c r="AA10" i="3"/>
  <c r="AA11" i="3"/>
  <c r="AA9" i="3" s="1"/>
  <c r="AB10" i="3"/>
  <c r="AB11" i="3"/>
  <c r="AC10" i="3"/>
  <c r="AC11" i="3"/>
  <c r="AD10" i="3"/>
  <c r="AD11" i="3"/>
  <c r="AD9" i="3" s="1"/>
  <c r="AE10" i="3"/>
  <c r="AE11" i="3"/>
  <c r="AE9" i="3" s="1"/>
  <c r="AF10" i="3"/>
  <c r="AF11" i="3"/>
  <c r="AG10" i="3"/>
  <c r="AG11" i="3"/>
  <c r="AH10" i="3"/>
  <c r="AH11" i="3"/>
  <c r="I10" i="3"/>
  <c r="O10" i="3"/>
  <c r="I11" i="3"/>
  <c r="O11" i="3"/>
  <c r="M12" i="3"/>
  <c r="I12" i="3" s="1"/>
  <c r="K12" i="3"/>
  <c r="O12" i="3" s="1"/>
  <c r="P13" i="3"/>
  <c r="P12" i="3" s="1"/>
  <c r="P14" i="3"/>
  <c r="Q13" i="3"/>
  <c r="Q14" i="3"/>
  <c r="R13" i="3"/>
  <c r="R14" i="3"/>
  <c r="S13" i="3"/>
  <c r="S14" i="3"/>
  <c r="T13" i="3"/>
  <c r="T14" i="3"/>
  <c r="U13" i="3"/>
  <c r="U14" i="3"/>
  <c r="V13" i="3"/>
  <c r="V14" i="3"/>
  <c r="W13" i="3"/>
  <c r="W14" i="3"/>
  <c r="X13" i="3"/>
  <c r="X12" i="3" s="1"/>
  <c r="X14" i="3"/>
  <c r="Y13" i="3"/>
  <c r="Y12" i="3" s="1"/>
  <c r="Y14" i="3"/>
  <c r="Z13" i="3"/>
  <c r="Z14" i="3"/>
  <c r="Z12" i="3"/>
  <c r="AA13" i="3"/>
  <c r="AA14" i="3"/>
  <c r="AB13" i="3"/>
  <c r="AB14" i="3"/>
  <c r="AB12" i="3" s="1"/>
  <c r="AC13" i="3"/>
  <c r="AC14" i="3"/>
  <c r="AD13" i="3"/>
  <c r="AD14" i="3"/>
  <c r="AD12" i="3" s="1"/>
  <c r="AE13" i="3"/>
  <c r="AE14" i="3"/>
  <c r="AF13" i="3"/>
  <c r="AF14" i="3"/>
  <c r="AG13" i="3"/>
  <c r="AG14" i="3"/>
  <c r="AH13" i="3"/>
  <c r="AH14" i="3"/>
  <c r="AH12" i="3" s="1"/>
  <c r="I13" i="3"/>
  <c r="O13" i="3"/>
  <c r="I14" i="3"/>
  <c r="O14" i="3"/>
  <c r="I15" i="3"/>
  <c r="O15" i="3"/>
  <c r="I16" i="3"/>
  <c r="O16" i="3"/>
  <c r="P17" i="3"/>
  <c r="P18" i="3"/>
  <c r="Q17" i="3"/>
  <c r="Q18" i="3"/>
  <c r="Q16" i="3" s="1"/>
  <c r="R17" i="3"/>
  <c r="R18" i="3"/>
  <c r="S17" i="3"/>
  <c r="S18" i="3"/>
  <c r="S16" i="3" s="1"/>
  <c r="T17" i="3"/>
  <c r="T18" i="3"/>
  <c r="U17" i="3"/>
  <c r="U18" i="3"/>
  <c r="V17" i="3"/>
  <c r="V18" i="3"/>
  <c r="W17" i="3"/>
  <c r="W18" i="3"/>
  <c r="W16" i="3" s="1"/>
  <c r="X17" i="3"/>
  <c r="X18" i="3"/>
  <c r="Y17" i="3"/>
  <c r="Y18" i="3"/>
  <c r="Z17" i="3"/>
  <c r="Z18" i="3"/>
  <c r="AA17" i="3"/>
  <c r="AA18" i="3"/>
  <c r="AA16" i="3" s="1"/>
  <c r="AB17" i="3"/>
  <c r="AB18" i="3"/>
  <c r="AC17" i="3"/>
  <c r="AC18" i="3"/>
  <c r="AC16" i="3" s="1"/>
  <c r="AD17" i="3"/>
  <c r="AD18" i="3"/>
  <c r="AE17" i="3"/>
  <c r="AE18" i="3"/>
  <c r="AE16" i="3" s="1"/>
  <c r="AF17" i="3"/>
  <c r="AF18" i="3"/>
  <c r="AG17" i="3"/>
  <c r="AG18" i="3"/>
  <c r="AG16" i="3" s="1"/>
  <c r="AH17" i="3"/>
  <c r="AH18" i="3"/>
  <c r="I17" i="3"/>
  <c r="O17" i="3"/>
  <c r="I18" i="3"/>
  <c r="O18" i="3"/>
  <c r="I19" i="3"/>
  <c r="O19" i="3"/>
  <c r="C11" i="2"/>
  <c r="P19" i="3" s="1"/>
  <c r="D11" i="2"/>
  <c r="Q19" i="3" s="1"/>
  <c r="E11" i="2"/>
  <c r="R19" i="3" s="1"/>
  <c r="F11" i="2"/>
  <c r="S19" i="3" s="1"/>
  <c r="G11" i="2"/>
  <c r="T19" i="3" s="1"/>
  <c r="H11" i="2"/>
  <c r="U19" i="3" s="1"/>
  <c r="I11" i="2"/>
  <c r="V19" i="3" s="1"/>
  <c r="J11" i="2"/>
  <c r="W19" i="3" s="1"/>
  <c r="K11" i="2"/>
  <c r="X19" i="3" s="1"/>
  <c r="L11" i="2"/>
  <c r="Y19" i="3" s="1"/>
  <c r="M11" i="2"/>
  <c r="Z19" i="3" s="1"/>
  <c r="O11" i="2"/>
  <c r="AB19" i="3" s="1"/>
  <c r="P11" i="2"/>
  <c r="AC19" i="3" s="1"/>
  <c r="Q11" i="2"/>
  <c r="AD19" i="3" s="1"/>
  <c r="S11" i="2"/>
  <c r="AF19" i="3" s="1"/>
  <c r="T11" i="2"/>
  <c r="AG19" i="3" s="1"/>
  <c r="U11" i="2"/>
  <c r="AH19" i="3" s="1"/>
  <c r="I20" i="3"/>
  <c r="O20" i="3"/>
  <c r="C12" i="2"/>
  <c r="P20" i="3" s="1"/>
  <c r="D12" i="2"/>
  <c r="Q20" i="3" s="1"/>
  <c r="E12" i="2"/>
  <c r="R20" i="3" s="1"/>
  <c r="F12" i="2"/>
  <c r="S20" i="3" s="1"/>
  <c r="G12" i="2"/>
  <c r="T20" i="3" s="1"/>
  <c r="H12" i="2"/>
  <c r="U20" i="3" s="1"/>
  <c r="I12" i="2"/>
  <c r="V20" i="3" s="1"/>
  <c r="J12" i="2"/>
  <c r="W20" i="3" s="1"/>
  <c r="K12" i="2"/>
  <c r="X20" i="3" s="1"/>
  <c r="L12" i="2"/>
  <c r="Y20" i="3" s="1"/>
  <c r="M12" i="2"/>
  <c r="Z20" i="3" s="1"/>
  <c r="N12" i="2"/>
  <c r="AA20" i="3" s="1"/>
  <c r="O12" i="2"/>
  <c r="AB20" i="3" s="1"/>
  <c r="P12" i="2"/>
  <c r="AC20" i="3" s="1"/>
  <c r="Q12" i="2"/>
  <c r="AD20" i="3" s="1"/>
  <c r="R12" i="2"/>
  <c r="AE20" i="3" s="1"/>
  <c r="S12" i="2"/>
  <c r="AF20" i="3" s="1"/>
  <c r="T12" i="2"/>
  <c r="AG20" i="3" s="1"/>
  <c r="U12" i="2"/>
  <c r="AH20" i="3" s="1"/>
  <c r="M21" i="3"/>
  <c r="I21" i="3" s="1"/>
  <c r="K21" i="3"/>
  <c r="O21" i="3"/>
  <c r="P22" i="3"/>
  <c r="P23" i="3"/>
  <c r="Q22" i="3"/>
  <c r="Q23" i="3"/>
  <c r="R22" i="3"/>
  <c r="R23" i="3"/>
  <c r="R21" i="3" s="1"/>
  <c r="S22" i="3"/>
  <c r="S23" i="3"/>
  <c r="T22" i="3"/>
  <c r="T23" i="3"/>
  <c r="U22" i="3"/>
  <c r="U23" i="3"/>
  <c r="U21" i="3" s="1"/>
  <c r="V22" i="3"/>
  <c r="V23" i="3"/>
  <c r="V21" i="3" s="1"/>
  <c r="W22" i="3"/>
  <c r="W23" i="3"/>
  <c r="W21" i="3" s="1"/>
  <c r="X22" i="3"/>
  <c r="X23" i="3"/>
  <c r="Y22" i="3"/>
  <c r="Y23" i="3"/>
  <c r="Y21" i="3" s="1"/>
  <c r="Z22" i="3"/>
  <c r="Z23" i="3"/>
  <c r="AA22" i="3"/>
  <c r="AA23" i="3"/>
  <c r="AA21" i="3" s="1"/>
  <c r="AB22" i="3"/>
  <c r="AB23" i="3"/>
  <c r="AC22" i="3"/>
  <c r="AC23" i="3"/>
  <c r="AC21" i="3" s="1"/>
  <c r="AD22" i="3"/>
  <c r="AD23" i="3"/>
  <c r="AE22" i="3"/>
  <c r="AE23" i="3"/>
  <c r="AE21" i="3" s="1"/>
  <c r="AF22" i="3"/>
  <c r="AF23" i="3"/>
  <c r="AG22" i="3"/>
  <c r="AG23" i="3"/>
  <c r="AH22" i="3"/>
  <c r="AH23" i="3"/>
  <c r="I22" i="3"/>
  <c r="O22" i="3"/>
  <c r="I23" i="3"/>
  <c r="O23" i="3"/>
  <c r="I24" i="3"/>
  <c r="O24" i="3"/>
  <c r="C15" i="2"/>
  <c r="C16" i="2"/>
  <c r="D15" i="2"/>
  <c r="D16" i="2"/>
  <c r="D14" i="2" s="1"/>
  <c r="E15" i="2"/>
  <c r="E16" i="2"/>
  <c r="F15" i="2"/>
  <c r="F16" i="2"/>
  <c r="G15" i="2"/>
  <c r="G16" i="2"/>
  <c r="G14" i="2" s="1"/>
  <c r="H15" i="2"/>
  <c r="H16" i="2"/>
  <c r="H14" i="2" s="1"/>
  <c r="I15" i="2"/>
  <c r="I16" i="2"/>
  <c r="J15" i="2"/>
  <c r="J16" i="2"/>
  <c r="J14" i="2" s="1"/>
  <c r="K15" i="2"/>
  <c r="K16" i="2"/>
  <c r="K14" i="2" s="1"/>
  <c r="L15" i="2"/>
  <c r="M15" i="2"/>
  <c r="M14" i="2" s="1"/>
  <c r="N15" i="2"/>
  <c r="O15" i="2"/>
  <c r="P15" i="2"/>
  <c r="Q15" i="2"/>
  <c r="Q14" i="2" s="1"/>
  <c r="Q16" i="2"/>
  <c r="R15" i="2"/>
  <c r="R14" i="2" s="1"/>
  <c r="S15" i="2"/>
  <c r="T15" i="2"/>
  <c r="U15" i="2"/>
  <c r="I25" i="3"/>
  <c r="O25" i="3"/>
  <c r="I26" i="3"/>
  <c r="O26" i="3"/>
  <c r="L16" i="2"/>
  <c r="P16" i="2"/>
  <c r="S16" i="2"/>
  <c r="S14" i="2" s="1"/>
  <c r="T16" i="2"/>
  <c r="U16" i="2"/>
  <c r="I27" i="3"/>
  <c r="O27" i="3"/>
  <c r="C17" i="2"/>
  <c r="D17" i="2"/>
  <c r="E17" i="2"/>
  <c r="F17" i="2"/>
  <c r="G17" i="2"/>
  <c r="H17" i="2"/>
  <c r="I17" i="2"/>
  <c r="J17" i="2"/>
  <c r="K17" i="2"/>
  <c r="L17" i="2"/>
  <c r="M17" i="2"/>
  <c r="N17" i="2"/>
  <c r="O17" i="2"/>
  <c r="P17" i="2"/>
  <c r="Q17" i="2"/>
  <c r="R17" i="2"/>
  <c r="S17" i="2"/>
  <c r="T17" i="2"/>
  <c r="U17" i="2"/>
  <c r="K28" i="3"/>
  <c r="I28" i="3" s="1"/>
  <c r="M28" i="3"/>
  <c r="O28" i="3" s="1"/>
  <c r="P30" i="3"/>
  <c r="P31" i="3"/>
  <c r="P33" i="3"/>
  <c r="P34" i="3"/>
  <c r="P36" i="3"/>
  <c r="P37" i="3"/>
  <c r="Q30" i="3"/>
  <c r="Q29" i="3" s="1"/>
  <c r="Q31" i="3"/>
  <c r="Q33" i="3"/>
  <c r="Q34" i="3"/>
  <c r="Q36" i="3"/>
  <c r="Q37" i="3"/>
  <c r="R30" i="3"/>
  <c r="R29" i="3" s="1"/>
  <c r="R31" i="3"/>
  <c r="R33" i="3"/>
  <c r="R34" i="3"/>
  <c r="R36" i="3"/>
  <c r="R37" i="3"/>
  <c r="S30" i="3"/>
  <c r="S31" i="3"/>
  <c r="S33" i="3"/>
  <c r="S32" i="3" s="1"/>
  <c r="S34" i="3"/>
  <c r="S36" i="3"/>
  <c r="S35" i="3" s="1"/>
  <c r="S37" i="3"/>
  <c r="T30" i="3"/>
  <c r="T31" i="3"/>
  <c r="T33" i="3"/>
  <c r="T34" i="3"/>
  <c r="T36" i="3"/>
  <c r="T37" i="3"/>
  <c r="U30" i="3"/>
  <c r="U29" i="3" s="1"/>
  <c r="U31" i="3"/>
  <c r="U33" i="3"/>
  <c r="U34" i="3"/>
  <c r="U36" i="3"/>
  <c r="U37" i="3"/>
  <c r="V30" i="3"/>
  <c r="V31" i="3"/>
  <c r="V33" i="3"/>
  <c r="V32" i="3" s="1"/>
  <c r="V34" i="3"/>
  <c r="V36" i="3"/>
  <c r="V37" i="3"/>
  <c r="W30" i="3"/>
  <c r="W29" i="3" s="1"/>
  <c r="W31" i="3"/>
  <c r="W33" i="3"/>
  <c r="W32" i="3" s="1"/>
  <c r="W34" i="3"/>
  <c r="W36" i="3"/>
  <c r="W37" i="3"/>
  <c r="X30" i="3"/>
  <c r="X31" i="3"/>
  <c r="X33" i="3"/>
  <c r="X34" i="3"/>
  <c r="X36" i="3"/>
  <c r="X37" i="3"/>
  <c r="Y30" i="3"/>
  <c r="Y31" i="3"/>
  <c r="Y33" i="3"/>
  <c r="Y34" i="3"/>
  <c r="Y36" i="3"/>
  <c r="Y35" i="3" s="1"/>
  <c r="Y37" i="3"/>
  <c r="Z30" i="3"/>
  <c r="Z29" i="3" s="1"/>
  <c r="Z31" i="3"/>
  <c r="Z33" i="3"/>
  <c r="Z34" i="3"/>
  <c r="Z36" i="3"/>
  <c r="Z37" i="3"/>
  <c r="AA30" i="3"/>
  <c r="AA29" i="3" s="1"/>
  <c r="AA31" i="3"/>
  <c r="AA33" i="3"/>
  <c r="AA32" i="3" s="1"/>
  <c r="AA34" i="3"/>
  <c r="AA36" i="3"/>
  <c r="AA37" i="3"/>
  <c r="AB30" i="3"/>
  <c r="AB31" i="3"/>
  <c r="AB33" i="3"/>
  <c r="AB32" i="3" s="1"/>
  <c r="AB34" i="3"/>
  <c r="AB36" i="3"/>
  <c r="AB35" i="3" s="1"/>
  <c r="AB37" i="3"/>
  <c r="AC30" i="3"/>
  <c r="AC31" i="3"/>
  <c r="AC33" i="3"/>
  <c r="AC34" i="3"/>
  <c r="AC36" i="3"/>
  <c r="AC37" i="3"/>
  <c r="AD30" i="3"/>
  <c r="AD29" i="3" s="1"/>
  <c r="AD31" i="3"/>
  <c r="AD33" i="3"/>
  <c r="AD34" i="3"/>
  <c r="AD36" i="3"/>
  <c r="AD37" i="3"/>
  <c r="AE30" i="3"/>
  <c r="AE29" i="3" s="1"/>
  <c r="AE31" i="3"/>
  <c r="AE33" i="3"/>
  <c r="AE32" i="3" s="1"/>
  <c r="AE34" i="3"/>
  <c r="AE36" i="3"/>
  <c r="AE35" i="3" s="1"/>
  <c r="AE37" i="3"/>
  <c r="AF30" i="3"/>
  <c r="AF31" i="3"/>
  <c r="AF33" i="3"/>
  <c r="AF32" i="3" s="1"/>
  <c r="AF34" i="3"/>
  <c r="AF36" i="3"/>
  <c r="AF35" i="3" s="1"/>
  <c r="AF37" i="3"/>
  <c r="AG30" i="3"/>
  <c r="AG31" i="3"/>
  <c r="AG33" i="3"/>
  <c r="AG34" i="3"/>
  <c r="AG36" i="3"/>
  <c r="AG35" i="3" s="1"/>
  <c r="AG37" i="3"/>
  <c r="AH30" i="3"/>
  <c r="AH29" i="3" s="1"/>
  <c r="AH31" i="3"/>
  <c r="AH33" i="3"/>
  <c r="AH32" i="3" s="1"/>
  <c r="AH34" i="3"/>
  <c r="AH36" i="3"/>
  <c r="AH37" i="3"/>
  <c r="I29" i="3"/>
  <c r="O29" i="3"/>
  <c r="I32" i="3"/>
  <c r="O32" i="3"/>
  <c r="I35" i="3"/>
  <c r="O35" i="3"/>
  <c r="I41" i="3"/>
  <c r="O41" i="3"/>
  <c r="C23" i="2"/>
  <c r="C24" i="2"/>
  <c r="C25" i="2"/>
  <c r="D23" i="2"/>
  <c r="D24" i="2"/>
  <c r="D22" i="2" s="1"/>
  <c r="D25" i="2"/>
  <c r="E23" i="2"/>
  <c r="E22" i="2" s="1"/>
  <c r="E24" i="2"/>
  <c r="E25" i="2"/>
  <c r="F23" i="2"/>
  <c r="F24" i="2"/>
  <c r="F25" i="2"/>
  <c r="G23" i="2"/>
  <c r="G24" i="2"/>
  <c r="G25" i="2"/>
  <c r="H23" i="2"/>
  <c r="H24" i="2"/>
  <c r="H22" i="2" s="1"/>
  <c r="H25" i="2"/>
  <c r="I23" i="2"/>
  <c r="J23" i="2"/>
  <c r="J24" i="2"/>
  <c r="J25" i="2"/>
  <c r="K23" i="2"/>
  <c r="K22" i="2" s="1"/>
  <c r="L23" i="2"/>
  <c r="M23" i="2"/>
  <c r="N23" i="2"/>
  <c r="N22" i="2" s="1"/>
  <c r="O23" i="2"/>
  <c r="O24" i="2"/>
  <c r="O25" i="2"/>
  <c r="P23" i="2"/>
  <c r="Q23" i="2"/>
  <c r="R23" i="2"/>
  <c r="S23" i="2"/>
  <c r="S24" i="2"/>
  <c r="S25" i="2"/>
  <c r="T23" i="2"/>
  <c r="T24" i="2"/>
  <c r="T25" i="2"/>
  <c r="U23" i="2"/>
  <c r="I42" i="3"/>
  <c r="O42" i="3"/>
  <c r="I43" i="3"/>
  <c r="O43" i="3"/>
  <c r="I24" i="2"/>
  <c r="M24" i="2"/>
  <c r="P24" i="2"/>
  <c r="Q24" i="2"/>
  <c r="R24" i="2"/>
  <c r="R25" i="2"/>
  <c r="U24" i="2"/>
  <c r="I44" i="3"/>
  <c r="O44" i="3"/>
  <c r="I25" i="2"/>
  <c r="L25" i="2"/>
  <c r="M25" i="2"/>
  <c r="P25" i="2"/>
  <c r="Q25" i="2"/>
  <c r="U25" i="2"/>
  <c r="C13" i="2"/>
  <c r="D13" i="2"/>
  <c r="E13" i="2"/>
  <c r="F13" i="2"/>
  <c r="G13" i="2"/>
  <c r="H13" i="2"/>
  <c r="I13" i="2"/>
  <c r="J13" i="2"/>
  <c r="K13" i="2"/>
  <c r="S13" i="2"/>
  <c r="T13" i="2"/>
  <c r="C40" i="2"/>
  <c r="D40" i="2"/>
  <c r="E40" i="2"/>
  <c r="F40" i="2"/>
  <c r="G40" i="2"/>
  <c r="H40" i="2"/>
  <c r="I40" i="2"/>
  <c r="J40" i="2"/>
  <c r="K40" i="2"/>
  <c r="L40" i="2"/>
  <c r="M40" i="2"/>
  <c r="N40" i="2"/>
  <c r="O40" i="2"/>
  <c r="P40" i="2"/>
  <c r="Q40" i="2"/>
  <c r="R40" i="2"/>
  <c r="S40" i="2"/>
  <c r="T40" i="2"/>
  <c r="C58" i="2"/>
  <c r="D58" i="2"/>
  <c r="E58" i="2"/>
  <c r="F58" i="2"/>
  <c r="G58" i="2"/>
  <c r="H58" i="2"/>
  <c r="I58" i="2"/>
  <c r="J58" i="2"/>
  <c r="K58" i="2"/>
  <c r="L58" i="2"/>
  <c r="M58" i="2"/>
  <c r="N58" i="2"/>
  <c r="O58" i="2"/>
  <c r="P58" i="2"/>
  <c r="Q58" i="2"/>
  <c r="R58" i="2"/>
  <c r="S58" i="2"/>
  <c r="T58" i="2"/>
  <c r="U58" i="2"/>
  <c r="AE38" i="3"/>
  <c r="X35" i="3"/>
  <c r="Z16" i="3"/>
  <c r="AC32" i="3"/>
  <c r="R35" i="3"/>
  <c r="R12" i="3"/>
  <c r="AC6" i="3"/>
  <c r="AC9" i="3"/>
  <c r="V35" i="3"/>
  <c r="AD6" i="3"/>
  <c r="Y6" i="3"/>
  <c r="V12" i="3"/>
  <c r="AB6" i="3"/>
  <c r="Y16" i="3"/>
  <c r="V16" i="3"/>
  <c r="AG12" i="3"/>
  <c r="AG9" i="3"/>
  <c r="V29" i="3"/>
  <c r="S21" i="3"/>
  <c r="U12" i="3"/>
  <c r="AC12" i="3"/>
  <c r="W6" i="3"/>
  <c r="AH16" i="3"/>
  <c r="AH6" i="3"/>
  <c r="AI12" i="3"/>
  <c r="AI38" i="3"/>
  <c r="AI29" i="3"/>
  <c r="W14" i="2"/>
  <c r="C22" i="2" l="1"/>
  <c r="P9" i="3"/>
  <c r="T38" i="3"/>
  <c r="C14" i="2"/>
  <c r="AH21" i="3"/>
  <c r="AD21" i="3"/>
  <c r="AA38" i="3"/>
  <c r="AI35" i="3"/>
  <c r="AI43" i="3"/>
  <c r="AH35" i="3"/>
  <c r="AG32" i="3"/>
  <c r="AF29" i="3"/>
  <c r="AD35" i="3"/>
  <c r="AB29" i="3"/>
  <c r="AB28" i="3" s="1"/>
  <c r="U32" i="3"/>
  <c r="AF16" i="3"/>
  <c r="X16" i="3"/>
  <c r="W12" i="3"/>
  <c r="S12" i="3"/>
  <c r="V9" i="3"/>
  <c r="Y38" i="3"/>
  <c r="AI21" i="3"/>
  <c r="L22" i="2"/>
  <c r="Y29" i="3"/>
  <c r="R32" i="3"/>
  <c r="U14" i="2"/>
  <c r="E14" i="2"/>
  <c r="AF21" i="3"/>
  <c r="AB21" i="3"/>
  <c r="X21" i="3"/>
  <c r="T21" i="3"/>
  <c r="P21" i="3"/>
  <c r="Y9" i="3"/>
  <c r="AF38" i="3"/>
  <c r="AI9" i="3"/>
  <c r="F14" i="2"/>
  <c r="W22" i="2"/>
  <c r="AD15" i="3"/>
  <c r="Q22" i="2"/>
  <c r="G22" i="2"/>
  <c r="X43" i="3"/>
  <c r="AF6" i="3"/>
  <c r="T43" i="3"/>
  <c r="U9" i="3"/>
  <c r="R28" i="3"/>
  <c r="AF9" i="3"/>
  <c r="W35" i="3"/>
  <c r="X32" i="3"/>
  <c r="AL41" i="3"/>
  <c r="AG27" i="3"/>
  <c r="AL24" i="3"/>
  <c r="AA35" i="3"/>
  <c r="Z32" i="3"/>
  <c r="AB16" i="3"/>
  <c r="T16" i="3"/>
  <c r="P16" i="3"/>
  <c r="AE12" i="3"/>
  <c r="AA12" i="3"/>
  <c r="T12" i="3"/>
  <c r="AJ27" i="3"/>
  <c r="AC15" i="3"/>
  <c r="W26" i="3"/>
  <c r="P25" i="3"/>
  <c r="U22" i="2"/>
  <c r="T14" i="2"/>
  <c r="O14" i="2"/>
  <c r="AE43" i="3"/>
  <c r="M22" i="2"/>
  <c r="P14" i="2"/>
  <c r="L14" i="2"/>
  <c r="T6" i="3"/>
  <c r="T32" i="3"/>
  <c r="Z42" i="3"/>
  <c r="AG26" i="3"/>
  <c r="AD25" i="3"/>
  <c r="Z44" i="3"/>
  <c r="AB43" i="3"/>
  <c r="W43" i="3"/>
  <c r="Y42" i="3"/>
  <c r="W38" i="3"/>
  <c r="S38" i="3"/>
  <c r="T29" i="3"/>
  <c r="Q32" i="3"/>
  <c r="P29" i="3"/>
  <c r="AG21" i="3"/>
  <c r="Q12" i="3"/>
  <c r="T9" i="3"/>
  <c r="AE6" i="3"/>
  <c r="AE15" i="3" s="1"/>
  <c r="AA6" i="3"/>
  <c r="AA15" i="3" s="1"/>
  <c r="S6" i="3"/>
  <c r="Y44" i="3"/>
  <c r="T22" i="2"/>
  <c r="O22" i="2"/>
  <c r="Z15" i="3"/>
  <c r="V15" i="3"/>
  <c r="R15" i="3"/>
  <c r="X44" i="3"/>
  <c r="AD38" i="3"/>
  <c r="AJ16" i="3"/>
  <c r="S29" i="3"/>
  <c r="S28" i="3" s="1"/>
  <c r="AI16" i="3"/>
  <c r="S22" i="2"/>
  <c r="Z35" i="3"/>
  <c r="AB26" i="3"/>
  <c r="AC44" i="3"/>
  <c r="AH43" i="3"/>
  <c r="U27" i="3"/>
  <c r="AJ43" i="3"/>
  <c r="W15" i="3"/>
  <c r="AH28" i="3"/>
  <c r="J22" i="2"/>
  <c r="AA28" i="3"/>
  <c r="Y32" i="3"/>
  <c r="X29" i="3"/>
  <c r="X28" i="3" s="1"/>
  <c r="AH9" i="3"/>
  <c r="AH15" i="3" s="1"/>
  <c r="R43" i="3"/>
  <c r="AB44" i="3"/>
  <c r="W44" i="3"/>
  <c r="U43" i="3"/>
  <c r="AA27" i="3"/>
  <c r="S27" i="3"/>
  <c r="Z26" i="3"/>
  <c r="I22" i="2"/>
  <c r="F22" i="2"/>
  <c r="AG29" i="3"/>
  <c r="AG28" i="3" s="1"/>
  <c r="AD32" i="3"/>
  <c r="AD28" i="3" s="1"/>
  <c r="AC29" i="3"/>
  <c r="Z21" i="3"/>
  <c r="R16" i="3"/>
  <c r="Z27" i="3"/>
  <c r="AJ44" i="3"/>
  <c r="R22" i="2"/>
  <c r="AA44" i="3"/>
  <c r="AD26" i="3"/>
  <c r="V38" i="3"/>
  <c r="AI26" i="3"/>
  <c r="U35" i="3"/>
  <c r="U28" i="3" s="1"/>
  <c r="AE28" i="3"/>
  <c r="AG15" i="3"/>
  <c r="P22" i="2"/>
  <c r="P35" i="3"/>
  <c r="X6" i="3"/>
  <c r="Z25" i="3"/>
  <c r="AE44" i="3"/>
  <c r="AF27" i="3"/>
  <c r="P27" i="3"/>
  <c r="AI27" i="3"/>
  <c r="AJ35" i="3"/>
  <c r="P32" i="3"/>
  <c r="P28" i="3" s="1"/>
  <c r="AJ15" i="3"/>
  <c r="P15" i="3"/>
  <c r="N14" i="2"/>
  <c r="I14" i="2"/>
  <c r="AB9" i="3"/>
  <c r="AB15" i="3" s="1"/>
  <c r="X9" i="3"/>
  <c r="Q9" i="3"/>
  <c r="Q15" i="3" s="1"/>
  <c r="P43" i="3"/>
  <c r="AE27" i="3"/>
  <c r="V44" i="3"/>
  <c r="AI28" i="3"/>
  <c r="T15" i="3"/>
  <c r="Q35" i="3"/>
  <c r="Q28" i="3" s="1"/>
  <c r="AF12" i="3"/>
  <c r="U6" i="3"/>
  <c r="U15" i="3" s="1"/>
  <c r="T26" i="3"/>
  <c r="AH26" i="3"/>
  <c r="Y26" i="3"/>
  <c r="R26" i="3"/>
  <c r="AH38" i="3"/>
  <c r="AJ32" i="3"/>
  <c r="AJ28" i="3" s="1"/>
  <c r="Q43" i="3"/>
  <c r="R27" i="3"/>
  <c r="S25" i="3"/>
  <c r="Y15" i="3"/>
  <c r="Q27" i="3"/>
  <c r="AF44" i="3"/>
  <c r="AC43" i="3"/>
  <c r="Q26" i="3"/>
  <c r="X26" i="3"/>
  <c r="AI6" i="3"/>
  <c r="AI15" i="3" s="1"/>
  <c r="Z43" i="3"/>
  <c r="U26" i="3"/>
  <c r="AC26" i="3"/>
  <c r="AD44" i="3"/>
  <c r="U44" i="3"/>
  <c r="AG43" i="3"/>
  <c r="V43" i="3"/>
  <c r="Y27" i="3"/>
  <c r="V42" i="3"/>
  <c r="W28" i="3"/>
  <c r="Q21" i="3"/>
  <c r="T44" i="3"/>
  <c r="AD27" i="3"/>
  <c r="S44" i="3"/>
  <c r="AF43" i="3"/>
  <c r="X27" i="3"/>
  <c r="V26" i="3"/>
  <c r="AB25" i="3"/>
  <c r="AK27" i="3"/>
  <c r="S15" i="3"/>
  <c r="AC35" i="3"/>
  <c r="AD16" i="3"/>
  <c r="AD43" i="3"/>
  <c r="R44" i="3"/>
  <c r="AE26" i="3"/>
  <c r="AB38" i="3"/>
  <c r="AJ26" i="3"/>
  <c r="AF26" i="3"/>
  <c r="AH44" i="3"/>
  <c r="Q44" i="3"/>
  <c r="AH27" i="3"/>
  <c r="AC27" i="3"/>
  <c r="W27" i="3"/>
  <c r="AA25" i="3"/>
  <c r="R38" i="3"/>
  <c r="AC38" i="3"/>
  <c r="V28" i="3"/>
  <c r="AF28" i="3"/>
  <c r="T35" i="3"/>
  <c r="T28" i="3" s="1"/>
  <c r="U16" i="3"/>
  <c r="AA43" i="3"/>
  <c r="T27" i="3"/>
  <c r="AG44" i="3"/>
  <c r="P44" i="3"/>
  <c r="Y43" i="3"/>
  <c r="S43" i="3"/>
  <c r="AB27" i="3"/>
  <c r="V27" i="3"/>
  <c r="Z38" i="3"/>
  <c r="AK44" i="3"/>
  <c r="AB42" i="3"/>
  <c r="O26" i="2"/>
  <c r="AF42" i="3"/>
  <c r="S26" i="2"/>
  <c r="R18" i="2"/>
  <c r="AE25" i="3"/>
  <c r="AC42" i="3"/>
  <c r="P26" i="2"/>
  <c r="N26" i="2"/>
  <c r="AA42" i="3"/>
  <c r="S26" i="3"/>
  <c r="F18" i="2"/>
  <c r="V18" i="2"/>
  <c r="AI25" i="3"/>
  <c r="Q26" i="2"/>
  <c r="AD42" i="3"/>
  <c r="R25" i="3"/>
  <c r="E18" i="2"/>
  <c r="AH42" i="3"/>
  <c r="U26" i="2"/>
  <c r="C26" i="2"/>
  <c r="P42" i="3"/>
  <c r="T18" i="2"/>
  <c r="AG25" i="3"/>
  <c r="H18" i="2"/>
  <c r="U25" i="3"/>
  <c r="U24" i="3" s="1"/>
  <c r="AG42" i="3"/>
  <c r="T26" i="2"/>
  <c r="G18" i="2"/>
  <c r="T25" i="3"/>
  <c r="J26" i="2"/>
  <c r="W42" i="3"/>
  <c r="I18" i="2"/>
  <c r="V25" i="3"/>
  <c r="V24" i="3" s="1"/>
  <c r="W18" i="2"/>
  <c r="AJ25" i="3"/>
  <c r="Q42" i="3"/>
  <c r="D26" i="2"/>
  <c r="X42" i="3"/>
  <c r="X41" i="3" s="1"/>
  <c r="K26" i="2"/>
  <c r="AH25" i="3"/>
  <c r="U18" i="2"/>
  <c r="W25" i="3"/>
  <c r="J18" i="2"/>
  <c r="AF25" i="3"/>
  <c r="S18" i="2"/>
  <c r="S42" i="3"/>
  <c r="F26" i="2"/>
  <c r="D18" i="2"/>
  <c r="Q25" i="3"/>
  <c r="Q24" i="3" s="1"/>
  <c r="AC25" i="3"/>
  <c r="P18" i="2"/>
  <c r="T42" i="3"/>
  <c r="G26" i="2"/>
  <c r="R42" i="3"/>
  <c r="E26" i="2"/>
  <c r="C18" i="2"/>
  <c r="P26" i="3"/>
  <c r="P24" i="3" s="1"/>
  <c r="K18" i="2"/>
  <c r="X25" i="3"/>
  <c r="AI42" i="3"/>
  <c r="AI41" i="3" s="1"/>
  <c r="V26" i="2"/>
  <c r="H26" i="2"/>
  <c r="U42" i="3"/>
  <c r="L18" i="2"/>
  <c r="Y25" i="3"/>
  <c r="Y24" i="3" s="1"/>
  <c r="W26" i="2"/>
  <c r="AJ42" i="3"/>
  <c r="N18" i="2"/>
  <c r="R26" i="2"/>
  <c r="Q18" i="2"/>
  <c r="M18" i="2"/>
  <c r="M26" i="2"/>
  <c r="L26" i="2"/>
  <c r="AE42" i="3"/>
  <c r="I26" i="2"/>
  <c r="AK43" i="3"/>
  <c r="AK26" i="3"/>
  <c r="X26" i="2"/>
  <c r="X18" i="2"/>
  <c r="AK25" i="3"/>
  <c r="AK42" i="3"/>
  <c r="X14" i="2"/>
  <c r="X22" i="2"/>
  <c r="AK12" i="3"/>
  <c r="AK35" i="3"/>
  <c r="AK21" i="3"/>
  <c r="AK32" i="3"/>
  <c r="AA26" i="3"/>
  <c r="O18" i="2"/>
  <c r="AK6" i="3"/>
  <c r="AK29" i="3"/>
  <c r="AK16" i="3"/>
  <c r="AK38" i="3"/>
  <c r="AK9" i="3"/>
  <c r="AE24" i="3" l="1"/>
  <c r="Z28" i="3"/>
  <c r="W24" i="3"/>
  <c r="AG24" i="3"/>
  <c r="Y28" i="3"/>
  <c r="R24" i="3"/>
  <c r="AF15" i="3"/>
  <c r="AC24" i="3"/>
  <c r="Z24" i="3"/>
  <c r="AB24" i="3"/>
  <c r="Y41" i="3"/>
  <c r="AD24" i="3"/>
  <c r="AE41" i="3"/>
  <c r="AF24" i="3"/>
  <c r="U41" i="3"/>
  <c r="X24" i="3"/>
  <c r="V41" i="3"/>
  <c r="Z41" i="3"/>
  <c r="Q41" i="3"/>
  <c r="P41" i="3"/>
  <c r="AJ41" i="3"/>
  <c r="W41" i="3"/>
  <c r="AB41" i="3"/>
  <c r="S24" i="3"/>
  <c r="X15" i="3"/>
  <c r="AG41" i="3"/>
  <c r="AH41" i="3"/>
  <c r="AC28" i="3"/>
  <c r="R41" i="3"/>
  <c r="S41" i="3"/>
  <c r="AC41" i="3"/>
  <c r="AA41" i="3"/>
  <c r="AA24" i="3"/>
  <c r="AH24" i="3"/>
  <c r="T41" i="3"/>
  <c r="T24" i="3"/>
  <c r="AI24" i="3"/>
  <c r="AJ24" i="3"/>
  <c r="AF41" i="3"/>
  <c r="AD41" i="3"/>
  <c r="AK41" i="3"/>
  <c r="AK28" i="3"/>
  <c r="AK24" i="3"/>
  <c r="AK15" i="3"/>
</calcChain>
</file>

<file path=xl/sharedStrings.xml><?xml version="1.0" encoding="utf-8"?>
<sst xmlns="http://schemas.openxmlformats.org/spreadsheetml/2006/main" count="349" uniqueCount="146">
  <si>
    <t>Registro de días laborados por Mes y cáculo de cuota de trabajo mensual esperada para cada persona del Despacho</t>
  </si>
  <si>
    <t>Nota:
1. Ingresar información en las celdas que se encuentren en color blanco.</t>
  </si>
  <si>
    <t>Cantidad de días Laborales en el mes</t>
  </si>
  <si>
    <t>Días fuera del Despacho sin sustitución, y Días dedicados a manifestación u otras funciones que no permitan la tramitación de expedientes</t>
  </si>
  <si>
    <t>T1</t>
  </si>
  <si>
    <t>T2</t>
  </si>
  <si>
    <t>Coordinadora</t>
  </si>
  <si>
    <t>J1</t>
  </si>
  <si>
    <t>J2</t>
  </si>
  <si>
    <t>J3</t>
  </si>
  <si>
    <t>Total de días laborado por persona</t>
  </si>
  <si>
    <t>Personal del Despacho</t>
  </si>
  <si>
    <t>Cuota esperada por persona</t>
  </si>
  <si>
    <t>Cuota Mensual-Dirección de Planificación</t>
  </si>
  <si>
    <t>Personas Técnicas Judiciales</t>
  </si>
  <si>
    <t>Persona Coordinador Judicial</t>
  </si>
  <si>
    <t>No posee</t>
  </si>
  <si>
    <t>Persona Juzgadora:</t>
  </si>
  <si>
    <t>Espec. Civil</t>
  </si>
  <si>
    <t>Espec. De Trabajo</t>
  </si>
  <si>
    <t>Mixto (Civil y Trabajo)</t>
  </si>
  <si>
    <t>Observaciones:</t>
  </si>
  <si>
    <t>MÉTRICAS DE LOS INDICADORES DE GESTIÓN</t>
  </si>
  <si>
    <t>Objetivo: Medir, controlar y verificar la gestión del despacho para su mejora continua.</t>
  </si>
  <si>
    <t>Detalles</t>
  </si>
  <si>
    <t>N°</t>
  </si>
  <si>
    <t>Datos</t>
  </si>
  <si>
    <t>GENERALES</t>
  </si>
  <si>
    <t>Cantidad de Juezas y Jueces en el despacho</t>
  </si>
  <si>
    <t>Cantidad de Técnicas y Técnicos Judiciales en el despacho</t>
  </si>
  <si>
    <t>Fecha del día de hoy</t>
  </si>
  <si>
    <t>Fecha del escrito más antiguo pendiente de resolver</t>
  </si>
  <si>
    <t>Fecha del expediente votado más antiguo pendiente de firmar la sentencia</t>
  </si>
  <si>
    <t>Fecha más antigua de pase a fallo de expediente pendientes de dictado de sentencia</t>
  </si>
  <si>
    <t>Cantidad de resoluciones pasadas a firmar y asuntos revisados por las Técnicas y Técnicos</t>
  </si>
  <si>
    <t>Persona Técnica Judicial 1</t>
  </si>
  <si>
    <t>Persona Técnica Judicial 2</t>
  </si>
  <si>
    <t>Coordinador o Coordinadora Judicial</t>
  </si>
  <si>
    <t>Cantidad de resoluciones a realizar y asuntos a revisar por las Técnicas y Técnicos (cuota)</t>
  </si>
  <si>
    <t>Cuota de trabajo esperada para Persona Técnica Judicial 1</t>
  </si>
  <si>
    <t>Cuota de trabajo esperada para Persona Técnica Judicial 2</t>
  </si>
  <si>
    <t>Cuota de trabajo esperada para Coordinador o Coordinadora Judicial</t>
  </si>
  <si>
    <t>Cantidad de sentencias dictadas (Global)</t>
  </si>
  <si>
    <t>Persona Juzgadora 1</t>
  </si>
  <si>
    <t>Persona Juzgadora 2</t>
  </si>
  <si>
    <t>Persona Juzgadora 3</t>
  </si>
  <si>
    <t>Cantidad de sentencias esperadas (Global)</t>
  </si>
  <si>
    <t>LABORAL</t>
  </si>
  <si>
    <t>Circulante al Iniciar el mes</t>
  </si>
  <si>
    <t>Cantidad de Casos Entrados</t>
  </si>
  <si>
    <t>Cantidad de Casos Reentrados</t>
  </si>
  <si>
    <t>Cantidad de Casos Terminados</t>
  </si>
  <si>
    <t>Circulante al Finalizar el mes</t>
  </si>
  <si>
    <t>03/102018</t>
  </si>
  <si>
    <t>Cantidad de expedientes pendientes de fallo</t>
  </si>
  <si>
    <t>Cantidad de resoluciones pasadas a firmar y asuntos revisados  por las Técnicas y Técnicos</t>
  </si>
  <si>
    <t>Técnico 1</t>
  </si>
  <si>
    <t>Técnico 2</t>
  </si>
  <si>
    <t>Coordinador</t>
  </si>
  <si>
    <t>Cantidad de sentencias dictadas Persona Juzgadora 1</t>
  </si>
  <si>
    <t>Cantidad de sentencias dictadas Persona Juzgadora 2</t>
  </si>
  <si>
    <t>Cantidad de sentencias dictadas Persona Juzgadora 3</t>
  </si>
  <si>
    <t>CIVIL</t>
  </si>
  <si>
    <t>Tribunal de Apelaciones Civil y Trabajo de Cartago</t>
  </si>
  <si>
    <t>INDICADORES DE GESTIÓN
DIRECCIÓN DE PLANIFICACIÓN</t>
  </si>
  <si>
    <t>Rangos</t>
  </si>
  <si>
    <t>Categoría</t>
  </si>
  <si>
    <t>Indicadores</t>
  </si>
  <si>
    <t>Métricas</t>
  </si>
  <si>
    <t>Periodicidad</t>
  </si>
  <si>
    <t>Responsable</t>
  </si>
  <si>
    <t>Comentarios</t>
  </si>
  <si>
    <t>A mejorar</t>
  </si>
  <si>
    <t>Estándar</t>
  </si>
  <si>
    <t>Muy bueno</t>
  </si>
  <si>
    <t>Rendimiento Estadístico</t>
  </si>
  <si>
    <t>Entrada de asuntos nuevos</t>
  </si>
  <si>
    <t>Cantidad de casos entrados + Cantidad de casos reentrados.</t>
  </si>
  <si>
    <t>Mensual</t>
  </si>
  <si>
    <t>Coordinadora o Coordinador Judicial</t>
  </si>
  <si>
    <t>Este datos se obtiene del informe de estadística.</t>
  </si>
  <si>
    <t>&gt;</t>
  </si>
  <si>
    <t>&gt;=</t>
  </si>
  <si>
    <t>&lt;=</t>
  </si>
  <si>
    <t>&lt;</t>
  </si>
  <si>
    <t>Civil</t>
  </si>
  <si>
    <t>Laboral</t>
  </si>
  <si>
    <t>Salida de asuntos</t>
  </si>
  <si>
    <t>Cantidad de expedientes terminados durante el mes</t>
  </si>
  <si>
    <t>Circulante total del despacho</t>
  </si>
  <si>
    <t>(Circulante Inicial + Entradas) - Salidas</t>
  </si>
  <si>
    <t>Relación Salida vs Entrada</t>
  </si>
  <si>
    <t>(Salidas/Entradas)*100</t>
  </si>
  <si>
    <t>Los datos de entradas y salidas se obtienen del informe de estadística.</t>
  </si>
  <si>
    <t>Plazos</t>
  </si>
  <si>
    <t>Plazo de espera para dictado de sentencia (días)</t>
  </si>
  <si>
    <t>(Fecha actual - fecha de pase a fallo más antigua)</t>
  </si>
  <si>
    <t>Este dato se obtiene del libro en el que se consigne las fechas de pase a fallo de los expedientes pendientes de dictado de sentencia.</t>
  </si>
  <si>
    <t>Plazo para resolver escritos</t>
  </si>
  <si>
    <t>Fecha actual - fecha del escrito más antiguo pendiente de resolver</t>
  </si>
  <si>
    <t>Este dato se obtiene del Buzón de Escritos del Escritorio Virtual, se deben contemplar todas las materias. 
En el caso de despachos no electrónicos se debe revisar cada escritorio.</t>
  </si>
  <si>
    <t>Plazo de espera de expediente votado más antiguo pendientes de firmar la sentencia (días)</t>
  </si>
  <si>
    <t>Fecha actual - fecha de expediente votado más antiguo pendiente de firmar la sentencia.</t>
  </si>
  <si>
    <t>Este dato se obtiene del libro en el que se consigne las fechas de firmado de sentencia de los expedientes con número de voto asignados. Lo que se requiere es obtener el dato de tiempo de firmado desde el momento que se vota el proyecto hasta la aplicación de la última firma de sentencia. o bien del Escritorio Virtual</t>
  </si>
  <si>
    <t xml:space="preserve">Operacional </t>
  </si>
  <si>
    <t>Expedientes pendientes de fallo</t>
  </si>
  <si>
    <t>Porcentaje de rendimiento por Persona Técnica Judicial</t>
  </si>
  <si>
    <t>(Cantidad de resoluciones pasadas a firmar / Cantidad de resoluciones a realizar)</t>
  </si>
  <si>
    <t>Debe existir una métrica por cada uno de las técnicas y técnicos del despacho.
Este dato se obtiene del Escritorio Virtual.</t>
  </si>
  <si>
    <t>Coordinador o Coodinadora Judicial</t>
  </si>
  <si>
    <t>Cantidad de sentencias dictadas por juez o jueza</t>
  </si>
  <si>
    <t>Debe existir una métrica por cada uno de las juezas y jueces del despacho.
Este dato se obtiene del Libro en el que se consignen las sentencias.</t>
  </si>
  <si>
    <t xml:space="preserve">Persona Juzgadora 1 </t>
  </si>
  <si>
    <t>Trabajo</t>
  </si>
  <si>
    <t xml:space="preserve">Persona Juzgadora 2 </t>
  </si>
  <si>
    <t xml:space="preserve">Persona Juzgadora 3 </t>
  </si>
  <si>
    <t>Porcentaje de rendimiento por Persona Juzgadora</t>
  </si>
  <si>
    <t>(Cantidad de sentencias dictadas / Cantidad de sentencias esperadas)</t>
  </si>
  <si>
    <t>CONTROL DE CAMBIOS EN LA MATRIZ DE INDICADORES</t>
  </si>
  <si>
    <t>Fecha</t>
  </si>
  <si>
    <t>Profesional</t>
  </si>
  <si>
    <t>Detalle de cambios</t>
  </si>
  <si>
    <t>parámetros (antes)</t>
  </si>
  <si>
    <t>parámetros (ahora)</t>
  </si>
  <si>
    <t>Abigail Gómez Abarca</t>
  </si>
  <si>
    <t>Al inicio de la implementación de la matriz de indicadores las personas juzgadoras del Tribunal trabajaban de forma espeliazada, una con materia de Trabajo y dos con materia de Civil.
Conforme al acuerdo del Consejo Superior en la sesión N°64-17, del 6 de julio del 2017, artículo XXXII, donde se aprobó el oficio 1127-PLA-2017 de la Dirección de Planificación, se establece que las personas juzgadoras deben trabajar de forma mixta con las dos materia Civil y Trabajo. Por lo anterior se ajustan las cuotas de trabajo de todas las personas juzgadoras.</t>
  </si>
  <si>
    <t>Cuota de Trabajo:
Juez de Trabajo: 21 sentencias mensuales.
Juez de Civil: 14 sentencias mensuales.</t>
  </si>
  <si>
    <t>Cuota de Trabajo:
Para todas las personas juzgadoras del Tribunal: 17 sentencias mensuales de las dos materias (mixta)</t>
  </si>
  <si>
    <t>Lic. Oscar Cruz Conejo</t>
  </si>
  <si>
    <t>Licda. Magaly Salas Alvarez</t>
  </si>
  <si>
    <t>Se agregó el indicador para que se refleje la cantidad de sentencias que dictan las personas juzgadoras de apoyo.</t>
  </si>
  <si>
    <t>Informativo</t>
  </si>
  <si>
    <t>Personas Juzgadoras de apoyo (CACMFJ)</t>
  </si>
  <si>
    <t xml:space="preserve">Cantidad de sentencias dictadas Personas Juzgadoras de apoyo </t>
  </si>
  <si>
    <t>Lic. Fabrizio Garro Vargas</t>
  </si>
  <si>
    <t>23/04/2020</t>
  </si>
  <si>
    <t>21/10/2019</t>
  </si>
  <si>
    <t xml:space="preserve">La Licda. Magaly reuniones realizadas: 1 y 29 julio reunión comisión civil (2 audiencias)
22 y 30 de julio reunión con técnicos para ver control de admisibilidad civil y laboral
31 de julio reunión Grupo Infraestructura (1 audiencia) </t>
  </si>
  <si>
    <t>Se aclara que el expediente 17-000141-0640-CI se requirió más tiempo para su resolución motivo por el cual no cumplió la cuota establecida</t>
  </si>
  <si>
    <t>Se firmaron adicionalmente  12 proyectos Civiles  que corresponden a lo resuelto por el Lic. Oscar Cruz  y 5 proyectos Laborales y 14 proyectos Civiles  que corresponden a lo resuelto por la Licda. Magaly Salas en forma colegiada.</t>
  </si>
  <si>
    <t>Se firmaron adicionalmente 5 proyectos laborales y 14 proyectos en Civiles que corresponden a lo resuelto por la  Licda. Magaly  y 13 proyectos laborales que corresponde a lo resuelto por el Lic. Fabrizio en forma colegiada.</t>
  </si>
  <si>
    <t>Se firmaron adicionalmente  12 proyectos Civiles que corresponden a lo resuelto por el  Lic. Oscar Cruz  y 13 proyectos  Laborales que corresponde a lo resuelto por el Lic. Fabrizio en forma colegiada.</t>
  </si>
  <si>
    <t>Se tuvo una avería con el Internet por 3 días y medio</t>
  </si>
  <si>
    <t>El Lic. Fabrizio Garro tuvo reunión virtual con el personal 22-07-2020 para ver el control de admisibilidad Laboral</t>
  </si>
  <si>
    <t xml:space="preserve">El Lic.  Oscar Cruz tiene reunión virtual en el Consejo de Administración el día 29/07/2020. También tuvo reunión con un perito. Reunión con la Coordinadora Judicial y técnicos el día 24-07-2020 </t>
  </si>
  <si>
    <t>El 06-07-2020 tuvo reunión en la Judicatura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</si>
</sst>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yy"/>
    <numFmt numFmtId="165" formatCode="0.0"/>
    <numFmt numFmtId="166" formatCode="0.0%"/>
    <numFmt numFmtId="167" formatCode="0\ %"/>
    <numFmt numFmtId="168" formatCode="0.00\ %"/>
  </numFmts>
  <fonts count="59" x14ac:knownFonts="1">
    <font>
      <sz val="11"/>
      <color indexed="63"/>
      <name val="Calibri"/>
      <family val="2"/>
      <charset val="1"/>
    </font>
    <font>
      <sz val="11"/>
      <color indexed="63"/>
      <name val="Calibri"/>
      <family val="2"/>
    </font>
    <font>
      <sz val="11"/>
      <color indexed="27"/>
      <name val="Calibri"/>
      <family val="2"/>
    </font>
    <font>
      <b/>
      <sz val="11"/>
      <color indexed="27"/>
      <name val="Calibri"/>
      <family val="2"/>
    </font>
    <font>
      <sz val="11"/>
      <color indexed="53"/>
      <name val="Calibri"/>
      <family val="2"/>
    </font>
    <font>
      <b/>
      <sz val="11"/>
      <color indexed="53"/>
      <name val="Calibri"/>
      <family val="2"/>
    </font>
    <font>
      <b/>
      <sz val="11"/>
      <color indexed="30"/>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sz val="10"/>
      <name val="Verdana"/>
      <family val="2"/>
      <charset val="1"/>
    </font>
    <font>
      <b/>
      <sz val="18"/>
      <color indexed="30"/>
      <name val="Cambria"/>
      <family val="2"/>
    </font>
    <font>
      <b/>
      <sz val="13"/>
      <color indexed="30"/>
      <name val="Calibri"/>
      <family val="2"/>
    </font>
    <font>
      <b/>
      <sz val="14"/>
      <color indexed="27"/>
      <name val="Verdana"/>
      <family val="2"/>
      <charset val="1"/>
    </font>
    <font>
      <sz val="14"/>
      <name val="Verdana"/>
      <family val="2"/>
      <charset val="1"/>
    </font>
    <font>
      <b/>
      <sz val="11"/>
      <name val="Book Antiqua"/>
      <family val="1"/>
      <charset val="1"/>
    </font>
    <font>
      <b/>
      <sz val="10"/>
      <name val="Verdana"/>
      <family val="2"/>
    </font>
    <font>
      <sz val="10"/>
      <color indexed="27"/>
      <name val="Verdana"/>
      <family val="2"/>
      <charset val="1"/>
    </font>
    <font>
      <b/>
      <sz val="11"/>
      <color indexed="63"/>
      <name val="Verdana"/>
      <family val="2"/>
    </font>
    <font>
      <sz val="11"/>
      <color indexed="63"/>
      <name val="Verdana"/>
      <family val="2"/>
      <charset val="1"/>
    </font>
    <font>
      <b/>
      <sz val="6"/>
      <color indexed="63"/>
      <name val="Arial"/>
      <family val="2"/>
      <charset val="1"/>
    </font>
    <font>
      <sz val="10"/>
      <color indexed="63"/>
      <name val="Arial"/>
      <family val="2"/>
      <charset val="1"/>
    </font>
    <font>
      <b/>
      <sz val="14"/>
      <color indexed="63"/>
      <name val="Arial"/>
      <family val="2"/>
      <charset val="1"/>
    </font>
    <font>
      <b/>
      <sz val="10"/>
      <color indexed="63"/>
      <name val="Arial"/>
      <family val="2"/>
      <charset val="1"/>
    </font>
    <font>
      <b/>
      <sz val="10"/>
      <color indexed="63"/>
      <name val="Book Antiqua"/>
      <family val="1"/>
      <charset val="1"/>
    </font>
    <font>
      <b/>
      <sz val="10"/>
      <color indexed="63"/>
      <name val="Arial"/>
      <family val="2"/>
    </font>
    <font>
      <b/>
      <sz val="10"/>
      <name val="Arial"/>
      <family val="2"/>
      <charset val="1"/>
    </font>
    <font>
      <b/>
      <sz val="16"/>
      <color indexed="63"/>
      <name val="Arial"/>
      <family val="2"/>
      <charset val="1"/>
    </font>
    <font>
      <b/>
      <sz val="18"/>
      <color indexed="57"/>
      <name val="Arial"/>
      <family val="2"/>
      <charset val="1"/>
    </font>
    <font>
      <b/>
      <sz val="11"/>
      <color indexed="63"/>
      <name val="Arial"/>
      <family val="2"/>
      <charset val="1"/>
    </font>
    <font>
      <b/>
      <sz val="8"/>
      <color indexed="63"/>
      <name val="Arial"/>
      <family val="2"/>
      <charset val="1"/>
    </font>
    <font>
      <b/>
      <sz val="8"/>
      <color indexed="27"/>
      <name val="Arial"/>
      <family val="2"/>
      <charset val="1"/>
    </font>
    <font>
      <b/>
      <sz val="11"/>
      <color indexed="63"/>
      <name val="Book Antiqua"/>
      <family val="1"/>
      <charset val="1"/>
    </font>
    <font>
      <sz val="8"/>
      <color indexed="63"/>
      <name val="Arial"/>
      <family val="2"/>
      <charset val="1"/>
    </font>
    <font>
      <b/>
      <sz val="8"/>
      <name val="Arial"/>
      <family val="2"/>
    </font>
    <font>
      <b/>
      <sz val="11"/>
      <color indexed="63"/>
      <name val="Book Antiqua"/>
      <family val="1"/>
    </font>
    <font>
      <i/>
      <sz val="8"/>
      <color indexed="63"/>
      <name val="Arial"/>
      <family val="2"/>
      <charset val="1"/>
    </font>
    <font>
      <b/>
      <sz val="8"/>
      <color indexed="63"/>
      <name val="Arial"/>
      <family val="2"/>
    </font>
    <font>
      <b/>
      <sz val="11"/>
      <name val="Book Antiqua"/>
      <family val="1"/>
    </font>
    <font>
      <b/>
      <i/>
      <sz val="8"/>
      <color indexed="63"/>
      <name val="Arial"/>
      <family val="2"/>
    </font>
    <font>
      <b/>
      <sz val="14"/>
      <color indexed="63"/>
      <name val="Book Antiqua"/>
      <family val="1"/>
    </font>
    <font>
      <b/>
      <i/>
      <sz val="11"/>
      <color indexed="63"/>
      <name val="Calibri"/>
      <family val="2"/>
      <charset val="1"/>
    </font>
    <font>
      <sz val="11"/>
      <color indexed="63"/>
      <name val="Book Antiqua"/>
      <family val="1"/>
    </font>
    <font>
      <b/>
      <i/>
      <sz val="11"/>
      <color indexed="63"/>
      <name val="Book Antiqua"/>
      <family val="1"/>
    </font>
    <font>
      <sz val="10"/>
      <color indexed="63"/>
      <name val="Book Antiqua"/>
      <family val="1"/>
    </font>
    <font>
      <sz val="8"/>
      <name val="Calibri"/>
      <family val="2"/>
      <charset val="1"/>
    </font>
    <font>
      <sz val="11"/>
      <color indexed="14"/>
      <name val="Calibri"/>
      <family val="2"/>
      <charset val="1"/>
    </font>
    <font>
      <sz val="11"/>
      <color indexed="63"/>
      <name val="Calibri"/>
      <family val="2"/>
      <charset val="1"/>
    </font>
    <font>
      <sz val="10"/>
      <name val="Verdana"/>
      <family val="2"/>
    </font>
    <font>
      <sz val="11"/>
      <color indexed="63"/>
      <name val="Verdana"/>
      <family val="2"/>
    </font>
    <font>
      <sz val="11"/>
      <name val="Verdana"/>
      <family val="2"/>
    </font>
    <font>
      <sz val="12"/>
      <color indexed="63"/>
      <name val="Calibri"/>
      <family val="2"/>
      <charset val="1"/>
    </font>
    <font>
      <sz val="11"/>
      <color indexed="60"/>
      <name val="Calibri"/>
      <family val="2"/>
      <charset val="1"/>
    </font>
    <font>
      <sz val="12"/>
      <color indexed="60"/>
      <name val="Calibri"/>
      <family val="2"/>
      <charset val="1"/>
    </font>
    <font>
      <sz val="11"/>
      <color indexed="8"/>
      <name val="Calibri"/>
      <family val="2"/>
      <charset val="1"/>
    </font>
    <font>
      <sz val="11"/>
      <color theme="1"/>
      <name val="Calibri"/>
      <family val="2"/>
    </font>
    <font>
      <sz val="10"/>
      <color theme="5"/>
      <name val="Verdana"/>
      <family val="2"/>
    </font>
    <font>
      <sz val="12"/>
      <color rgb="FF000000"/>
      <name val="Calibri"/>
      <family val="2"/>
    </font>
  </fonts>
  <fills count="31">
    <fill>
      <patternFill patternType="none"/>
    </fill>
    <fill>
      <patternFill patternType="gray125"/>
    </fill>
    <fill>
      <patternFill patternType="solid">
        <fgColor indexed="46"/>
        <bgColor indexed="22"/>
      </patternFill>
    </fill>
    <fill>
      <patternFill patternType="solid">
        <fgColor indexed="45"/>
        <bgColor indexed="47"/>
      </patternFill>
    </fill>
    <fill>
      <patternFill patternType="solid">
        <fgColor indexed="26"/>
        <bgColor indexed="43"/>
      </patternFill>
    </fill>
    <fill>
      <patternFill patternType="solid">
        <fgColor indexed="27"/>
        <bgColor indexed="41"/>
      </patternFill>
    </fill>
    <fill>
      <patternFill patternType="solid">
        <fgColor indexed="29"/>
        <bgColor indexed="52"/>
      </patternFill>
    </fill>
    <fill>
      <patternFill patternType="solid">
        <fgColor indexed="24"/>
        <bgColor indexed="22"/>
      </patternFill>
    </fill>
    <fill>
      <patternFill patternType="solid">
        <fgColor indexed="47"/>
        <bgColor indexed="45"/>
      </patternFill>
    </fill>
    <fill>
      <patternFill patternType="solid">
        <fgColor indexed="49"/>
        <bgColor indexed="44"/>
      </patternFill>
    </fill>
    <fill>
      <patternFill patternType="solid">
        <fgColor indexed="22"/>
        <bgColor indexed="24"/>
      </patternFill>
    </fill>
    <fill>
      <patternFill patternType="solid">
        <fgColor indexed="42"/>
        <bgColor indexed="26"/>
      </patternFill>
    </fill>
    <fill>
      <patternFill patternType="solid">
        <fgColor indexed="30"/>
        <bgColor indexed="48"/>
      </patternFill>
    </fill>
    <fill>
      <patternFill patternType="solid">
        <fgColor indexed="53"/>
        <bgColor indexed="52"/>
      </patternFill>
    </fill>
    <fill>
      <patternFill patternType="solid">
        <fgColor indexed="54"/>
        <bgColor indexed="23"/>
      </patternFill>
    </fill>
    <fill>
      <patternFill patternType="solid">
        <fgColor indexed="52"/>
        <bgColor indexed="53"/>
      </patternFill>
    </fill>
    <fill>
      <patternFill patternType="solid">
        <fgColor indexed="31"/>
        <bgColor indexed="46"/>
      </patternFill>
    </fill>
    <fill>
      <patternFill patternType="solid">
        <fgColor indexed="43"/>
        <bgColor indexed="47"/>
      </patternFill>
    </fill>
    <fill>
      <patternFill patternType="solid">
        <fgColor indexed="41"/>
        <bgColor indexed="27"/>
      </patternFill>
    </fill>
    <fill>
      <patternFill patternType="solid">
        <fgColor indexed="23"/>
        <bgColor indexed="55"/>
      </patternFill>
    </fill>
    <fill>
      <patternFill patternType="solid">
        <fgColor indexed="50"/>
        <bgColor indexed="51"/>
      </patternFill>
    </fill>
    <fill>
      <patternFill patternType="solid">
        <fgColor indexed="40"/>
        <bgColor indexed="15"/>
      </patternFill>
    </fill>
    <fill>
      <patternFill patternType="solid">
        <fgColor indexed="13"/>
        <bgColor indexed="34"/>
      </patternFill>
    </fill>
    <fill>
      <patternFill patternType="solid">
        <fgColor indexed="17"/>
        <bgColor indexed="58"/>
      </patternFill>
    </fill>
    <fill>
      <patternFill patternType="solid">
        <fgColor indexed="44"/>
        <bgColor indexed="46"/>
      </patternFill>
    </fill>
    <fill>
      <patternFill patternType="solid">
        <fgColor indexed="9"/>
        <bgColor indexed="27"/>
      </patternFill>
    </fill>
    <fill>
      <patternFill patternType="solid">
        <fgColor indexed="63"/>
        <bgColor indexed="59"/>
      </patternFill>
    </fill>
    <fill>
      <patternFill patternType="solid">
        <fgColor indexed="22"/>
        <bgColor indexed="64"/>
      </patternFill>
    </fill>
    <fill>
      <patternFill patternType="solid">
        <fgColor indexed="59"/>
        <bgColor indexed="63"/>
      </patternFill>
    </fill>
    <fill>
      <patternFill patternType="solid">
        <fgColor indexed="48"/>
        <bgColor indexed="30"/>
      </patternFill>
    </fill>
    <fill>
      <patternFill patternType="solid">
        <fgColor indexed="51"/>
        <bgColor indexed="13"/>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6"/>
      </bottom>
      <diagonal/>
    </border>
    <border>
      <left/>
      <right/>
      <top/>
      <bottom style="medium">
        <color indexed="46"/>
      </bottom>
      <diagonal/>
    </border>
    <border>
      <left/>
      <right/>
      <top style="thin">
        <color indexed="30"/>
      </top>
      <bottom style="double">
        <color indexed="30"/>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top/>
      <bottom style="thin">
        <color indexed="8"/>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3"/>
      </left>
      <right style="thin">
        <color indexed="63"/>
      </right>
      <top style="thin">
        <color indexed="63"/>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diagonal/>
    </border>
    <border>
      <left style="thin">
        <color indexed="8"/>
      </left>
      <right/>
      <top/>
      <bottom/>
      <diagonal/>
    </border>
    <border>
      <left/>
      <right/>
      <top style="thin">
        <color indexed="8"/>
      </top>
      <bottom/>
      <diagonal/>
    </border>
    <border>
      <left/>
      <right style="thin">
        <color indexed="8"/>
      </right>
      <top/>
      <bottom style="thin">
        <color indexed="8"/>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2" fillId="2"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2" borderId="0" applyNumberFormat="0" applyBorder="0" applyAlignment="0" applyProtection="0"/>
    <xf numFmtId="0" fontId="2" fillId="8" borderId="0" applyNumberFormat="0" applyBorder="0" applyAlignment="0" applyProtection="0"/>
    <xf numFmtId="0" fontId="5" fillId="5" borderId="1" applyNumberFormat="0" applyAlignment="0" applyProtection="0"/>
    <xf numFmtId="0" fontId="3" fillId="10" borderId="2" applyNumberFormat="0" applyAlignment="0" applyProtection="0"/>
    <xf numFmtId="0" fontId="4" fillId="0" borderId="3" applyNumberFormat="0" applyFill="0" applyAlignment="0" applyProtection="0"/>
    <xf numFmtId="0" fontId="6" fillId="0" borderId="0" applyNumberFormat="0" applyFill="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9" borderId="0" applyNumberFormat="0" applyBorder="0" applyAlignment="0" applyProtection="0"/>
    <xf numFmtId="0" fontId="2" fillId="14"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7" fillId="8" borderId="1" applyNumberFormat="0" applyAlignment="0" applyProtection="0"/>
    <xf numFmtId="0" fontId="8" fillId="16" borderId="0" applyNumberFormat="0" applyBorder="0" applyAlignment="0" applyProtection="0"/>
    <xf numFmtId="0" fontId="9" fillId="17" borderId="0" applyNumberFormat="0" applyBorder="0" applyAlignment="0" applyProtection="0"/>
    <xf numFmtId="0" fontId="48" fillId="4" borderId="4" applyNumberFormat="0" applyAlignment="0" applyProtection="0"/>
    <xf numFmtId="167" fontId="20" fillId="0" borderId="0"/>
    <xf numFmtId="0" fontId="10" fillId="5" borderId="5" applyNumberFormat="0" applyAlignment="0" applyProtection="0"/>
    <xf numFmtId="0" fontId="4" fillId="0" borderId="0" applyNumberFormat="0" applyFill="0" applyBorder="0" applyAlignment="0" applyProtection="0"/>
    <xf numFmtId="0" fontId="11" fillId="0" borderId="0"/>
    <xf numFmtId="0" fontId="12" fillId="0" borderId="0" applyNumberFormat="0" applyFill="0" applyBorder="0" applyAlignment="0" applyProtection="0"/>
    <xf numFmtId="0" fontId="13" fillId="0" borderId="6" applyNumberFormat="0" applyFill="0" applyAlignment="0" applyProtection="0"/>
    <xf numFmtId="0" fontId="6" fillId="0" borderId="7" applyNumberFormat="0" applyFill="0" applyAlignment="0" applyProtection="0"/>
    <xf numFmtId="0" fontId="10" fillId="0" borderId="8" applyNumberFormat="0" applyFill="0" applyAlignment="0" applyProtection="0"/>
  </cellStyleXfs>
  <cellXfs count="244">
    <xf numFmtId="0" fontId="0" fillId="0" borderId="0" xfId="0"/>
    <xf numFmtId="0" fontId="11" fillId="0" borderId="0" xfId="36" applyAlignment="1">
      <alignment wrapText="1"/>
    </xf>
    <xf numFmtId="0" fontId="11" fillId="0" borderId="0" xfId="36" applyAlignment="1">
      <alignment horizontal="center" wrapText="1"/>
    </xf>
    <xf numFmtId="0" fontId="11" fillId="0" borderId="0" xfId="36" applyAlignment="1">
      <alignment horizontal="center" vertical="center"/>
    </xf>
    <xf numFmtId="0" fontId="11" fillId="0" borderId="0" xfId="36"/>
    <xf numFmtId="0" fontId="11" fillId="5" borderId="0" xfId="36" applyFill="1" applyAlignment="1">
      <alignment wrapText="1"/>
    </xf>
    <xf numFmtId="0" fontId="11" fillId="5" borderId="0" xfId="36" applyFill="1" applyAlignment="1">
      <alignment horizontal="center" wrapText="1"/>
    </xf>
    <xf numFmtId="0" fontId="11" fillId="5" borderId="0" xfId="36" applyFill="1" applyAlignment="1">
      <alignment horizontal="center" vertical="center"/>
    </xf>
    <xf numFmtId="0" fontId="11" fillId="5" borderId="0" xfId="36" applyFill="1"/>
    <xf numFmtId="164" fontId="16" fillId="0" borderId="9" xfId="36" applyNumberFormat="1" applyFont="1" applyBorder="1" applyAlignment="1">
      <alignment horizontal="center" vertical="center" wrapText="1"/>
    </xf>
    <xf numFmtId="0" fontId="17" fillId="2" borderId="10" xfId="36" applyFont="1" applyFill="1" applyBorder="1" applyAlignment="1">
      <alignment horizontal="center" vertical="center" wrapText="1"/>
    </xf>
    <xf numFmtId="0" fontId="11" fillId="2" borderId="10" xfId="36" applyFill="1" applyBorder="1" applyAlignment="1">
      <alignment horizontal="center" wrapText="1"/>
    </xf>
    <xf numFmtId="0" fontId="11" fillId="0" borderId="10" xfId="36" applyBorder="1" applyAlignment="1" applyProtection="1">
      <alignment horizontal="center" vertical="center"/>
      <protection locked="0"/>
    </xf>
    <xf numFmtId="0" fontId="11" fillId="0" borderId="11" xfId="36" applyBorder="1" applyAlignment="1" applyProtection="1">
      <alignment horizontal="center" vertical="center"/>
      <protection locked="0"/>
    </xf>
    <xf numFmtId="0" fontId="11" fillId="0" borderId="5" xfId="36" applyBorder="1"/>
    <xf numFmtId="0" fontId="18" fillId="12" borderId="10" xfId="36" applyFont="1" applyFill="1" applyBorder="1" applyAlignment="1">
      <alignment vertical="center" wrapText="1"/>
    </xf>
    <xf numFmtId="0" fontId="18" fillId="12" borderId="10" xfId="36" applyFont="1" applyFill="1" applyBorder="1" applyAlignment="1">
      <alignment horizontal="center" wrapText="1"/>
    </xf>
    <xf numFmtId="0" fontId="11" fillId="12" borderId="10" xfId="36" applyFill="1" applyBorder="1" applyAlignment="1">
      <alignment horizontal="center" vertical="center"/>
    </xf>
    <xf numFmtId="0" fontId="11" fillId="12" borderId="11" xfId="36" applyFill="1" applyBorder="1" applyAlignment="1">
      <alignment horizontal="center" vertical="center"/>
    </xf>
    <xf numFmtId="0" fontId="11" fillId="0" borderId="10" xfId="36" applyFont="1" applyBorder="1" applyAlignment="1">
      <alignment wrapText="1"/>
    </xf>
    <xf numFmtId="0" fontId="11" fillId="18" borderId="10" xfId="36" applyFill="1" applyBorder="1" applyAlignment="1">
      <alignment horizontal="center" vertical="center"/>
    </xf>
    <xf numFmtId="0" fontId="18" fillId="12" borderId="10" xfId="36" applyFont="1" applyFill="1" applyBorder="1" applyAlignment="1">
      <alignment horizontal="center" vertical="center" wrapText="1"/>
    </xf>
    <xf numFmtId="0" fontId="17" fillId="0" borderId="10" xfId="36" applyFont="1" applyBorder="1" applyAlignment="1">
      <alignment wrapText="1"/>
    </xf>
    <xf numFmtId="0" fontId="17" fillId="19" borderId="10" xfId="36" applyFont="1" applyFill="1" applyBorder="1" applyAlignment="1" applyProtection="1">
      <alignment horizontal="center" wrapText="1"/>
      <protection locked="0"/>
    </xf>
    <xf numFmtId="165" fontId="11" fillId="18" borderId="10" xfId="36" applyNumberFormat="1" applyFill="1" applyBorder="1" applyAlignment="1">
      <alignment horizontal="center" vertical="center"/>
    </xf>
    <xf numFmtId="0" fontId="20" fillId="17" borderId="12" xfId="36" applyFont="1" applyFill="1" applyBorder="1" applyAlignment="1">
      <alignment horizontal="center" vertical="center" wrapText="1"/>
    </xf>
    <xf numFmtId="0" fontId="17" fillId="17" borderId="13" xfId="36" applyFont="1" applyFill="1" applyBorder="1" applyAlignment="1">
      <alignment horizontal="center" vertical="center" wrapText="1"/>
    </xf>
    <xf numFmtId="0" fontId="11" fillId="17" borderId="13" xfId="36" applyFont="1" applyFill="1" applyBorder="1" applyAlignment="1">
      <alignment horizontal="center" vertical="center" wrapText="1"/>
    </xf>
    <xf numFmtId="0" fontId="11" fillId="17" borderId="13" xfId="36" applyFill="1" applyBorder="1" applyAlignment="1">
      <alignment horizontal="center" vertical="center"/>
    </xf>
    <xf numFmtId="0" fontId="11" fillId="17" borderId="12" xfId="36" applyFont="1" applyFill="1" applyBorder="1" applyAlignment="1">
      <alignment wrapText="1"/>
    </xf>
    <xf numFmtId="0" fontId="17" fillId="17" borderId="13" xfId="36" applyFont="1" applyFill="1" applyBorder="1" applyAlignment="1">
      <alignment horizontal="center" wrapText="1"/>
    </xf>
    <xf numFmtId="0" fontId="11" fillId="17" borderId="14" xfId="36" applyFont="1" applyFill="1" applyBorder="1" applyAlignment="1">
      <alignment wrapText="1"/>
    </xf>
    <xf numFmtId="0" fontId="17" fillId="17" borderId="15" xfId="36" applyFont="1" applyFill="1" applyBorder="1" applyAlignment="1">
      <alignment horizontal="center" wrapText="1"/>
    </xf>
    <xf numFmtId="0" fontId="11" fillId="0" borderId="0" xfId="36" applyFont="1" applyAlignment="1">
      <alignment wrapText="1"/>
    </xf>
    <xf numFmtId="0" fontId="0" fillId="0" borderId="0" xfId="0" applyFont="1"/>
    <xf numFmtId="0" fontId="21" fillId="5" borderId="0" xfId="0" applyFont="1" applyFill="1" applyBorder="1" applyAlignment="1" applyProtection="1"/>
    <xf numFmtId="0" fontId="22" fillId="5" borderId="0" xfId="0" applyFont="1" applyFill="1" applyBorder="1" applyAlignment="1" applyProtection="1"/>
    <xf numFmtId="0" fontId="24" fillId="20" borderId="10" xfId="0" applyFont="1" applyFill="1" applyBorder="1" applyAlignment="1" applyProtection="1">
      <alignment horizontal="center" vertical="center"/>
    </xf>
    <xf numFmtId="164" fontId="24" fillId="20" borderId="10" xfId="0" applyNumberFormat="1" applyFont="1" applyFill="1" applyBorder="1" applyAlignment="1" applyProtection="1">
      <alignment horizontal="center" vertical="center" wrapText="1"/>
    </xf>
    <xf numFmtId="1" fontId="24" fillId="21" borderId="10" xfId="0" applyNumberFormat="1" applyFont="1" applyFill="1" applyBorder="1" applyAlignment="1" applyProtection="1">
      <alignment horizontal="center" vertical="center" wrapText="1"/>
    </xf>
    <xf numFmtId="1" fontId="24" fillId="21" borderId="9" xfId="0" applyNumberFormat="1" applyFont="1" applyFill="1" applyBorder="1" applyAlignment="1" applyProtection="1">
      <alignment horizontal="center" vertical="center" wrapText="1"/>
    </xf>
    <xf numFmtId="0" fontId="24" fillId="0" borderId="10" xfId="0" applyFont="1" applyBorder="1" applyAlignment="1" applyProtection="1">
      <alignment horizontal="center" vertical="center"/>
    </xf>
    <xf numFmtId="0" fontId="24" fillId="0" borderId="10" xfId="0" applyFont="1" applyBorder="1" applyAlignment="1" applyProtection="1">
      <alignment horizontal="center" vertical="center" wrapText="1"/>
    </xf>
    <xf numFmtId="1" fontId="24" fillId="0" borderId="10" xfId="0" applyNumberFormat="1" applyFont="1" applyBorder="1" applyAlignment="1" applyProtection="1">
      <alignment horizontal="center" vertical="center" wrapText="1"/>
    </xf>
    <xf numFmtId="0" fontId="0" fillId="0" borderId="5" xfId="0" applyBorder="1"/>
    <xf numFmtId="3" fontId="24" fillId="0" borderId="10" xfId="0" applyNumberFormat="1" applyFont="1" applyFill="1" applyBorder="1" applyAlignment="1" applyProtection="1">
      <alignment horizontal="center" vertical="center" wrapText="1"/>
    </xf>
    <xf numFmtId="14" fontId="24" fillId="0" borderId="10" xfId="0" applyNumberFormat="1" applyFont="1" applyBorder="1" applyAlignment="1" applyProtection="1">
      <alignment horizontal="center" vertical="center"/>
    </xf>
    <xf numFmtId="0" fontId="24" fillId="0" borderId="10" xfId="0" applyFont="1" applyFill="1" applyBorder="1" applyAlignment="1" applyProtection="1">
      <alignment horizontal="center" vertical="center"/>
    </xf>
    <xf numFmtId="3" fontId="24" fillId="10" borderId="10" xfId="0" applyNumberFormat="1" applyFont="1" applyFill="1" applyBorder="1" applyAlignment="1" applyProtection="1">
      <alignment horizontal="center" vertical="center" wrapText="1"/>
    </xf>
    <xf numFmtId="14" fontId="24" fillId="10" borderId="10" xfId="0" applyNumberFormat="1" applyFont="1" applyFill="1" applyBorder="1" applyAlignment="1" applyProtection="1">
      <alignment horizontal="center" vertical="center"/>
    </xf>
    <xf numFmtId="14" fontId="24" fillId="10" borderId="11" xfId="0" applyNumberFormat="1" applyFont="1" applyFill="1" applyBorder="1" applyAlignment="1" applyProtection="1">
      <alignment horizontal="center" vertical="center"/>
    </xf>
    <xf numFmtId="0" fontId="0" fillId="0" borderId="0" xfId="0" applyFill="1"/>
    <xf numFmtId="0" fontId="0" fillId="17" borderId="0" xfId="0" applyFill="1"/>
    <xf numFmtId="3" fontId="24" fillId="7" borderId="10" xfId="0" applyNumberFormat="1" applyFont="1" applyFill="1" applyBorder="1" applyAlignment="1" applyProtection="1">
      <alignment horizontal="center" vertical="center" wrapText="1"/>
    </xf>
    <xf numFmtId="1" fontId="24" fillId="7" borderId="10" xfId="0" applyNumberFormat="1" applyFont="1" applyFill="1" applyBorder="1" applyAlignment="1" applyProtection="1">
      <alignment horizontal="center" vertical="center" wrapText="1"/>
    </xf>
    <xf numFmtId="3" fontId="24" fillId="18" borderId="10" xfId="0" applyNumberFormat="1" applyFont="1" applyFill="1" applyBorder="1" applyAlignment="1" applyProtection="1">
      <alignment horizontal="center" vertical="center" wrapText="1"/>
    </xf>
    <xf numFmtId="1" fontId="24" fillId="18" borderId="10" xfId="0" applyNumberFormat="1" applyFont="1" applyFill="1" applyBorder="1" applyAlignment="1" applyProtection="1">
      <alignment horizontal="center" vertical="center" wrapText="1"/>
    </xf>
    <xf numFmtId="1" fontId="24" fillId="21" borderId="11" xfId="0" applyNumberFormat="1" applyFont="1" applyFill="1" applyBorder="1" applyAlignment="1" applyProtection="1">
      <alignment horizontal="center" vertical="center" wrapText="1"/>
    </xf>
    <xf numFmtId="3" fontId="24" fillId="0" borderId="10" xfId="0" applyNumberFormat="1" applyFont="1" applyFill="1" applyBorder="1" applyAlignment="1" applyProtection="1">
      <alignment horizontal="center" vertical="center" wrapText="1"/>
      <protection locked="0"/>
    </xf>
    <xf numFmtId="1" fontId="24" fillId="0" borderId="10" xfId="0" applyNumberFormat="1" applyFont="1" applyBorder="1" applyAlignment="1" applyProtection="1">
      <alignment horizontal="center" vertical="center"/>
    </xf>
    <xf numFmtId="1" fontId="22" fillId="0" borderId="10" xfId="0" applyNumberFormat="1" applyFont="1" applyFill="1" applyBorder="1" applyAlignment="1" applyProtection="1"/>
    <xf numFmtId="1" fontId="22" fillId="0" borderId="10" xfId="0" applyNumberFormat="1" applyFont="1" applyFill="1" applyBorder="1" applyAlignment="1" applyProtection="1">
      <alignment horizontal="center"/>
    </xf>
    <xf numFmtId="1" fontId="26" fillId="0" borderId="10" xfId="0" applyNumberFormat="1" applyFont="1" applyFill="1" applyBorder="1" applyAlignment="1" applyProtection="1">
      <alignment horizontal="center"/>
    </xf>
    <xf numFmtId="14" fontId="24" fillId="0" borderId="10" xfId="0" applyNumberFormat="1" applyFont="1" applyFill="1" applyBorder="1" applyAlignment="1" applyProtection="1">
      <alignment horizontal="center" vertical="center"/>
    </xf>
    <xf numFmtId="1" fontId="27" fillId="0" borderId="10" xfId="36" applyNumberFormat="1" applyFont="1" applyBorder="1" applyAlignment="1" applyProtection="1">
      <alignment horizontal="center" vertical="center"/>
      <protection locked="0"/>
    </xf>
    <xf numFmtId="3" fontId="24" fillId="5" borderId="10" xfId="0" applyNumberFormat="1" applyFont="1" applyFill="1" applyBorder="1" applyAlignment="1" applyProtection="1">
      <alignment horizontal="center" vertical="center" wrapText="1"/>
    </xf>
    <xf numFmtId="1" fontId="24" fillId="5" borderId="10" xfId="0" applyNumberFormat="1" applyFont="1" applyFill="1" applyBorder="1" applyAlignment="1" applyProtection="1">
      <alignment horizontal="center" vertical="center"/>
    </xf>
    <xf numFmtId="1" fontId="24" fillId="0" borderId="11" xfId="0" applyNumberFormat="1" applyFont="1" applyBorder="1" applyAlignment="1" applyProtection="1">
      <alignment horizontal="center" vertical="center"/>
    </xf>
    <xf numFmtId="1" fontId="24" fillId="0" borderId="10" xfId="36" applyNumberFormat="1" applyFont="1" applyBorder="1" applyAlignment="1" applyProtection="1">
      <alignment horizontal="center" vertical="center"/>
      <protection locked="0"/>
    </xf>
    <xf numFmtId="0" fontId="0" fillId="0" borderId="0" xfId="0" applyAlignment="1">
      <alignment horizontal="center" vertical="center" wrapText="1"/>
    </xf>
    <xf numFmtId="0" fontId="22" fillId="18" borderId="0" xfId="0" applyFont="1" applyFill="1" applyBorder="1" applyAlignment="1" applyProtection="1"/>
    <xf numFmtId="0" fontId="0" fillId="18" borderId="0" xfId="0" applyFill="1"/>
    <xf numFmtId="0" fontId="25" fillId="10" borderId="16" xfId="0" applyFont="1" applyFill="1" applyBorder="1" applyAlignment="1">
      <alignment vertical="center"/>
    </xf>
    <xf numFmtId="0" fontId="0" fillId="10" borderId="0" xfId="0" applyFill="1"/>
    <xf numFmtId="0" fontId="31" fillId="10" borderId="9" xfId="0" applyFont="1" applyFill="1" applyBorder="1" applyAlignment="1" applyProtection="1">
      <alignment horizontal="center" vertical="center" wrapText="1"/>
    </xf>
    <xf numFmtId="0" fontId="31" fillId="10" borderId="9" xfId="0" applyFont="1" applyFill="1" applyBorder="1" applyAlignment="1" applyProtection="1">
      <alignment horizontal="center" vertical="center"/>
    </xf>
    <xf numFmtId="164" fontId="33" fillId="0" borderId="10" xfId="0" applyNumberFormat="1" applyFont="1" applyBorder="1" applyAlignment="1">
      <alignment horizontal="center" vertical="center" wrapText="1"/>
    </xf>
    <xf numFmtId="164" fontId="33" fillId="0" borderId="9" xfId="0" applyNumberFormat="1" applyFont="1" applyBorder="1" applyAlignment="1">
      <alignment horizontal="center" vertical="center" wrapText="1"/>
    </xf>
    <xf numFmtId="3" fontId="31" fillId="15" borderId="10" xfId="0" applyNumberFormat="1" applyFont="1" applyFill="1" applyBorder="1" applyAlignment="1" applyProtection="1">
      <alignment horizontal="center" vertical="center" wrapText="1"/>
    </xf>
    <xf numFmtId="0" fontId="34" fillId="15" borderId="10" xfId="0" applyFont="1" applyFill="1" applyBorder="1" applyAlignment="1" applyProtection="1">
      <alignment vertical="center" wrapText="1"/>
    </xf>
    <xf numFmtId="4" fontId="34" fillId="15" borderId="10" xfId="0" applyNumberFormat="1" applyFont="1" applyFill="1" applyBorder="1" applyAlignment="1" applyProtection="1">
      <alignment horizontal="left" vertical="center" wrapText="1"/>
    </xf>
    <xf numFmtId="4" fontId="34" fillId="15" borderId="10" xfId="0" applyNumberFormat="1" applyFont="1" applyFill="1" applyBorder="1" applyAlignment="1" applyProtection="1">
      <alignment horizontal="center" vertical="center" wrapText="1"/>
    </xf>
    <xf numFmtId="0" fontId="34" fillId="15" borderId="10" xfId="0" applyFont="1" applyFill="1" applyBorder="1" applyAlignment="1" applyProtection="1">
      <alignment horizontal="center" vertical="center" wrapText="1"/>
    </xf>
    <xf numFmtId="166" fontId="34" fillId="15" borderId="10" xfId="0" applyNumberFormat="1" applyFont="1" applyFill="1" applyBorder="1" applyAlignment="1" applyProtection="1">
      <alignment horizontal="left" vertical="center" wrapText="1"/>
    </xf>
    <xf numFmtId="1" fontId="35" fillId="13" borderId="9" xfId="0" applyNumberFormat="1" applyFont="1" applyFill="1" applyBorder="1" applyAlignment="1">
      <alignment horizontal="center" vertical="center" wrapText="1"/>
    </xf>
    <xf numFmtId="1" fontId="35" fillId="22" borderId="9" xfId="0" applyNumberFormat="1" applyFont="1" applyFill="1" applyBorder="1" applyAlignment="1">
      <alignment horizontal="center" vertical="center" wrapText="1"/>
    </xf>
    <xf numFmtId="1" fontId="35" fillId="23" borderId="9" xfId="0" applyNumberFormat="1" applyFont="1" applyFill="1" applyBorder="1" applyAlignment="1">
      <alignment horizontal="center" vertical="center" wrapText="1"/>
    </xf>
    <xf numFmtId="0" fontId="36" fillId="0" borderId="10" xfId="0" applyFont="1" applyFill="1" applyBorder="1" applyAlignment="1">
      <alignment horizontal="center" vertical="center"/>
    </xf>
    <xf numFmtId="0" fontId="37" fillId="8" borderId="10" xfId="0" applyFont="1" applyFill="1" applyBorder="1" applyAlignment="1" applyProtection="1">
      <alignment horizontal="right" vertical="center" wrapText="1"/>
    </xf>
    <xf numFmtId="4" fontId="34" fillId="8" borderId="10" xfId="0" applyNumberFormat="1" applyFont="1" applyFill="1" applyBorder="1" applyAlignment="1" applyProtection="1">
      <alignment horizontal="left" vertical="center" wrapText="1"/>
    </xf>
    <xf numFmtId="4" fontId="34" fillId="8" borderId="10" xfId="0" applyNumberFormat="1" applyFont="1" applyFill="1" applyBorder="1" applyAlignment="1" applyProtection="1">
      <alignment horizontal="center" vertical="center" wrapText="1"/>
    </xf>
    <xf numFmtId="0" fontId="34" fillId="8" borderId="10" xfId="0" applyFont="1" applyFill="1" applyBorder="1" applyAlignment="1" applyProtection="1">
      <alignment horizontal="center" vertical="center" wrapText="1"/>
    </xf>
    <xf numFmtId="166" fontId="34" fillId="8" borderId="11" xfId="0" applyNumberFormat="1" applyFont="1" applyFill="1" applyBorder="1" applyAlignment="1" applyProtection="1">
      <alignment horizontal="left" vertical="center" wrapText="1"/>
    </xf>
    <xf numFmtId="0" fontId="36" fillId="0" borderId="10" xfId="33" applyNumberFormat="1" applyFont="1" applyFill="1" applyBorder="1" applyAlignment="1" applyProtection="1">
      <alignment horizontal="center" vertical="center" wrapText="1"/>
    </xf>
    <xf numFmtId="1" fontId="36" fillId="0" borderId="10" xfId="0" applyNumberFormat="1" applyFont="1" applyFill="1" applyBorder="1" applyAlignment="1">
      <alignment horizontal="center" vertical="center" wrapText="1"/>
    </xf>
    <xf numFmtId="1" fontId="35" fillId="13" borderId="10" xfId="0" applyNumberFormat="1" applyFont="1" applyFill="1" applyBorder="1" applyAlignment="1">
      <alignment horizontal="center" vertical="center" wrapText="1"/>
    </xf>
    <xf numFmtId="1" fontId="35" fillId="22" borderId="10" xfId="0" applyNumberFormat="1" applyFont="1" applyFill="1" applyBorder="1" applyAlignment="1">
      <alignment horizontal="center" vertical="center" wrapText="1"/>
    </xf>
    <xf numFmtId="1" fontId="35" fillId="22" borderId="11" xfId="0" applyNumberFormat="1" applyFont="1" applyFill="1" applyBorder="1" applyAlignment="1">
      <alignment horizontal="center" vertical="center" wrapText="1"/>
    </xf>
    <xf numFmtId="1" fontId="35" fillId="23" borderId="11" xfId="0" applyNumberFormat="1" applyFont="1" applyFill="1" applyBorder="1" applyAlignment="1">
      <alignment horizontal="center" vertical="center" wrapText="1"/>
    </xf>
    <xf numFmtId="166" fontId="34" fillId="8" borderId="10" xfId="0" applyNumberFormat="1" applyFont="1" applyFill="1" applyBorder="1" applyAlignment="1" applyProtection="1">
      <alignment horizontal="left" vertical="center" wrapText="1"/>
    </xf>
    <xf numFmtId="1" fontId="36" fillId="0" borderId="10" xfId="0" applyNumberFormat="1" applyFont="1" applyFill="1" applyBorder="1" applyAlignment="1" applyProtection="1">
      <alignment horizontal="center" vertical="center"/>
    </xf>
    <xf numFmtId="0" fontId="36" fillId="0" borderId="10" xfId="0" applyFont="1" applyFill="1" applyBorder="1" applyAlignment="1" applyProtection="1">
      <alignment horizontal="center" vertical="center"/>
    </xf>
    <xf numFmtId="0" fontId="36" fillId="0" borderId="10" xfId="0" applyFont="1" applyBorder="1" applyAlignment="1">
      <alignment horizontal="center" vertical="center"/>
    </xf>
    <xf numFmtId="0" fontId="35" fillId="13" borderId="10" xfId="0" applyFont="1" applyFill="1" applyBorder="1" applyAlignment="1" applyProtection="1">
      <alignment horizontal="center" vertical="center" wrapText="1"/>
    </xf>
    <xf numFmtId="9" fontId="35" fillId="13" borderId="10" xfId="0" applyNumberFormat="1" applyFont="1" applyFill="1" applyBorder="1" applyAlignment="1" applyProtection="1">
      <alignment horizontal="center" vertical="center" wrapText="1"/>
    </xf>
    <xf numFmtId="9" fontId="35" fillId="22" borderId="9" xfId="0" applyNumberFormat="1" applyFont="1" applyFill="1" applyBorder="1" applyAlignment="1">
      <alignment horizontal="center" vertical="center" wrapText="1"/>
    </xf>
    <xf numFmtId="9" fontId="35" fillId="22" borderId="11" xfId="0" applyNumberFormat="1" applyFont="1" applyFill="1" applyBorder="1" applyAlignment="1" applyProtection="1">
      <alignment horizontal="center" vertical="center" wrapText="1"/>
    </xf>
    <xf numFmtId="0" fontId="35" fillId="23" borderId="11" xfId="0" applyFont="1" applyFill="1" applyBorder="1" applyAlignment="1" applyProtection="1">
      <alignment horizontal="center" vertical="center" wrapText="1"/>
    </xf>
    <xf numFmtId="9" fontId="35" fillId="23" borderId="11" xfId="0" applyNumberFormat="1" applyFont="1" applyFill="1" applyBorder="1" applyAlignment="1" applyProtection="1">
      <alignment horizontal="center" vertical="center" wrapText="1"/>
    </xf>
    <xf numFmtId="168" fontId="36" fillId="0" borderId="10" xfId="0" applyNumberFormat="1" applyFont="1" applyFill="1" applyBorder="1" applyAlignment="1" applyProtection="1">
      <alignment horizontal="center" vertical="center"/>
    </xf>
    <xf numFmtId="3" fontId="31" fillId="9" borderId="10" xfId="0" applyNumberFormat="1" applyFont="1" applyFill="1" applyBorder="1" applyAlignment="1" applyProtection="1">
      <alignment horizontal="center" vertical="center" wrapText="1"/>
    </xf>
    <xf numFmtId="0" fontId="34" fillId="9" borderId="10" xfId="0" applyFont="1" applyFill="1" applyBorder="1" applyAlignment="1" applyProtection="1">
      <alignment horizontal="left" vertical="center" wrapText="1"/>
    </xf>
    <xf numFmtId="4" fontId="34" fillId="9" borderId="10" xfId="0" applyNumberFormat="1" applyFont="1" applyFill="1" applyBorder="1" applyAlignment="1" applyProtection="1">
      <alignment horizontal="center" vertical="center" wrapText="1"/>
    </xf>
    <xf numFmtId="0" fontId="34" fillId="9" borderId="10" xfId="0" applyFont="1" applyFill="1" applyBorder="1" applyAlignment="1" applyProtection="1">
      <alignment horizontal="center" vertical="center" wrapText="1"/>
    </xf>
    <xf numFmtId="166" fontId="34" fillId="9" borderId="10" xfId="0" applyNumberFormat="1" applyFont="1" applyFill="1" applyBorder="1" applyAlignment="1" applyProtection="1">
      <alignment horizontal="left" vertical="center" wrapText="1"/>
    </xf>
    <xf numFmtId="1" fontId="35" fillId="13" borderId="10" xfId="0" applyNumberFormat="1" applyFont="1" applyFill="1" applyBorder="1" applyAlignment="1" applyProtection="1">
      <alignment horizontal="center" vertical="center" wrapText="1"/>
    </xf>
    <xf numFmtId="1" fontId="35" fillId="22" borderId="10" xfId="0" applyNumberFormat="1" applyFont="1" applyFill="1" applyBorder="1" applyAlignment="1" applyProtection="1">
      <alignment horizontal="center" vertical="center" wrapText="1"/>
    </xf>
    <xf numFmtId="1" fontId="35" fillId="22" borderId="11" xfId="0" applyNumberFormat="1" applyFont="1" applyFill="1" applyBorder="1" applyAlignment="1" applyProtection="1">
      <alignment horizontal="center" vertical="center" wrapText="1"/>
    </xf>
    <xf numFmtId="1" fontId="35" fillId="23" borderId="11" xfId="0" applyNumberFormat="1" applyFont="1" applyFill="1" applyBorder="1" applyAlignment="1" applyProtection="1">
      <alignment horizontal="center" vertical="center" wrapText="1"/>
    </xf>
    <xf numFmtId="4" fontId="37" fillId="11" borderId="10" xfId="0" applyNumberFormat="1" applyFont="1" applyFill="1" applyBorder="1" applyAlignment="1" applyProtection="1">
      <alignment horizontal="right" vertical="center" wrapText="1"/>
    </xf>
    <xf numFmtId="4" fontId="34" fillId="11" borderId="10" xfId="0" applyNumberFormat="1" applyFont="1" applyFill="1" applyBorder="1" applyAlignment="1" applyProtection="1">
      <alignment horizontal="left" vertical="center" wrapText="1"/>
    </xf>
    <xf numFmtId="4" fontId="34" fillId="11" borderId="10" xfId="0" applyNumberFormat="1" applyFont="1" applyFill="1" applyBorder="1" applyAlignment="1" applyProtection="1">
      <alignment horizontal="center" vertical="center" wrapText="1"/>
    </xf>
    <xf numFmtId="0" fontId="34" fillId="11" borderId="10" xfId="0" applyFont="1" applyFill="1" applyBorder="1" applyAlignment="1" applyProtection="1">
      <alignment horizontal="center" vertical="center" wrapText="1"/>
    </xf>
    <xf numFmtId="166" fontId="34" fillId="11" borderId="10" xfId="0" applyNumberFormat="1" applyFont="1" applyFill="1" applyBorder="1" applyAlignment="1" applyProtection="1">
      <alignment horizontal="left" vertical="center" wrapText="1"/>
    </xf>
    <xf numFmtId="1" fontId="38" fillId="13" borderId="10" xfId="0" applyNumberFormat="1" applyFont="1" applyFill="1" applyBorder="1" applyAlignment="1" applyProtection="1">
      <alignment horizontal="center" vertical="center" wrapText="1"/>
    </xf>
    <xf numFmtId="1" fontId="38" fillId="22" borderId="10" xfId="0" applyNumberFormat="1" applyFont="1" applyFill="1" applyBorder="1" applyAlignment="1" applyProtection="1">
      <alignment horizontal="center" vertical="center" wrapText="1"/>
    </xf>
    <xf numFmtId="1" fontId="38" fillId="22" borderId="11" xfId="0" applyNumberFormat="1" applyFont="1" applyFill="1" applyBorder="1" applyAlignment="1" applyProtection="1">
      <alignment horizontal="center" vertical="center" wrapText="1"/>
    </xf>
    <xf numFmtId="1" fontId="38" fillId="23" borderId="11" xfId="0" applyNumberFormat="1" applyFont="1" applyFill="1" applyBorder="1" applyAlignment="1" applyProtection="1">
      <alignment horizontal="center" vertical="center" wrapText="1"/>
    </xf>
    <xf numFmtId="3" fontId="31" fillId="24" borderId="10" xfId="0" applyNumberFormat="1" applyFont="1" applyFill="1" applyBorder="1" applyAlignment="1" applyProtection="1">
      <alignment horizontal="center" vertical="center" wrapText="1"/>
    </xf>
    <xf numFmtId="0" fontId="34" fillId="24" borderId="10" xfId="0" applyFont="1" applyFill="1" applyBorder="1" applyAlignment="1" applyProtection="1">
      <alignment vertical="center" wrapText="1"/>
    </xf>
    <xf numFmtId="4" fontId="34" fillId="24" borderId="10" xfId="0" applyNumberFormat="1" applyFont="1" applyFill="1" applyBorder="1" applyAlignment="1" applyProtection="1">
      <alignment horizontal="left" vertical="center" wrapText="1"/>
    </xf>
    <xf numFmtId="4" fontId="34" fillId="24" borderId="10" xfId="0" applyNumberFormat="1" applyFont="1" applyFill="1" applyBorder="1" applyAlignment="1" applyProtection="1">
      <alignment horizontal="center" vertical="center" wrapText="1"/>
    </xf>
    <xf numFmtId="0" fontId="34" fillId="24" borderId="10" xfId="0" applyFont="1" applyFill="1" applyBorder="1" applyAlignment="1" applyProtection="1">
      <alignment horizontal="center" vertical="center" wrapText="1"/>
    </xf>
    <xf numFmtId="166" fontId="34" fillId="24" borderId="10" xfId="0" applyNumberFormat="1" applyFont="1" applyFill="1" applyBorder="1" applyAlignment="1" applyProtection="1">
      <alignment horizontal="left" vertical="center" wrapText="1"/>
    </xf>
    <xf numFmtId="1" fontId="39" fillId="0" borderId="17" xfId="36" applyNumberFormat="1" applyFont="1" applyFill="1" applyBorder="1" applyAlignment="1" applyProtection="1">
      <alignment horizontal="center" vertical="center"/>
    </xf>
    <xf numFmtId="0" fontId="21" fillId="25" borderId="10" xfId="0" applyFont="1" applyFill="1" applyBorder="1" applyAlignment="1" applyProtection="1"/>
    <xf numFmtId="0" fontId="37" fillId="25" borderId="10" xfId="0" applyFont="1" applyFill="1" applyBorder="1" applyAlignment="1" applyProtection="1">
      <alignment horizontal="right" vertical="center" wrapText="1"/>
    </xf>
    <xf numFmtId="4" fontId="34" fillId="25" borderId="10" xfId="0" applyNumberFormat="1" applyFont="1" applyFill="1" applyBorder="1" applyAlignment="1" applyProtection="1">
      <alignment horizontal="left" vertical="center" wrapText="1"/>
    </xf>
    <xf numFmtId="4" fontId="34" fillId="25" borderId="10" xfId="0" applyNumberFormat="1" applyFont="1" applyFill="1" applyBorder="1" applyAlignment="1" applyProtection="1">
      <alignment horizontal="center" vertical="center" wrapText="1"/>
    </xf>
    <xf numFmtId="0" fontId="34" fillId="25" borderId="10" xfId="0" applyFont="1" applyFill="1" applyBorder="1" applyAlignment="1" applyProtection="1">
      <alignment horizontal="center" vertical="center" wrapText="1"/>
    </xf>
    <xf numFmtId="166" fontId="34" fillId="25" borderId="10" xfId="0" applyNumberFormat="1" applyFont="1" applyFill="1" applyBorder="1" applyAlignment="1" applyProtection="1">
      <alignment horizontal="left" vertical="center" wrapText="1"/>
    </xf>
    <xf numFmtId="1" fontId="39" fillId="0" borderId="18" xfId="36" applyNumberFormat="1" applyFont="1" applyFill="1" applyBorder="1" applyAlignment="1" applyProtection="1">
      <alignment horizontal="center" vertical="center"/>
    </xf>
    <xf numFmtId="0" fontId="34" fillId="24" borderId="10" xfId="0" applyFont="1" applyFill="1" applyBorder="1" applyAlignment="1" applyProtection="1">
      <alignment horizontal="left" vertical="center" wrapText="1"/>
    </xf>
    <xf numFmtId="0" fontId="35" fillId="13" borderId="9" xfId="0" applyNumberFormat="1" applyFont="1" applyFill="1" applyBorder="1" applyAlignment="1">
      <alignment horizontal="center" vertical="center" wrapText="1"/>
    </xf>
    <xf numFmtId="9" fontId="35" fillId="13" borderId="9" xfId="0" applyNumberFormat="1" applyFont="1" applyFill="1" applyBorder="1" applyAlignment="1">
      <alignment horizontal="center" vertical="center" wrapText="1"/>
    </xf>
    <xf numFmtId="0" fontId="35" fillId="22" borderId="9" xfId="0" applyNumberFormat="1" applyFont="1" applyFill="1" applyBorder="1" applyAlignment="1">
      <alignment horizontal="center" vertical="center" wrapText="1"/>
    </xf>
    <xf numFmtId="0" fontId="35" fillId="23" borderId="9" xfId="0" applyNumberFormat="1" applyFont="1" applyFill="1" applyBorder="1" applyAlignment="1">
      <alignment horizontal="center" vertical="center" wrapText="1"/>
    </xf>
    <xf numFmtId="9" fontId="35" fillId="23" borderId="9" xfId="0" applyNumberFormat="1" applyFont="1" applyFill="1" applyBorder="1" applyAlignment="1">
      <alignment horizontal="center" vertical="center" wrapText="1"/>
    </xf>
    <xf numFmtId="168" fontId="39" fillId="0" borderId="10" xfId="0" applyNumberFormat="1" applyFont="1" applyFill="1" applyBorder="1" applyAlignment="1" applyProtection="1">
      <alignment horizontal="center" vertical="center"/>
    </xf>
    <xf numFmtId="168" fontId="36" fillId="19" borderId="10" xfId="0" applyNumberFormat="1" applyFont="1" applyFill="1" applyBorder="1" applyAlignment="1" applyProtection="1">
      <alignment horizontal="center" vertical="center"/>
    </xf>
    <xf numFmtId="0" fontId="38" fillId="5" borderId="10" xfId="0" applyFont="1" applyFill="1" applyBorder="1" applyAlignment="1" applyProtection="1">
      <alignment horizontal="right" vertical="center" wrapText="1"/>
    </xf>
    <xf numFmtId="0" fontId="34" fillId="5" borderId="10" xfId="0" applyFont="1" applyFill="1" applyBorder="1" applyAlignment="1" applyProtection="1">
      <alignment horizontal="left" vertical="center" wrapText="1"/>
    </xf>
    <xf numFmtId="0" fontId="34" fillId="5" borderId="10" xfId="0" applyFont="1" applyFill="1" applyBorder="1" applyAlignment="1" applyProtection="1">
      <alignment horizontal="center" vertical="center" wrapText="1"/>
    </xf>
    <xf numFmtId="166" fontId="34" fillId="5" borderId="10" xfId="0" applyNumberFormat="1" applyFont="1" applyFill="1" applyBorder="1" applyAlignment="1" applyProtection="1">
      <alignment horizontal="left" vertical="center" wrapText="1"/>
    </xf>
    <xf numFmtId="0" fontId="40" fillId="5" borderId="10" xfId="0" applyFont="1" applyFill="1" applyBorder="1" applyAlignment="1" applyProtection="1">
      <alignment horizontal="right" vertical="center" wrapText="1"/>
    </xf>
    <xf numFmtId="1" fontId="35" fillId="26" borderId="10" xfId="0" applyNumberFormat="1" applyFont="1" applyFill="1" applyBorder="1" applyAlignment="1">
      <alignment horizontal="center" vertical="center" wrapText="1"/>
    </xf>
    <xf numFmtId="1" fontId="35" fillId="26" borderId="9" xfId="0" applyNumberFormat="1" applyFont="1" applyFill="1" applyBorder="1" applyAlignment="1">
      <alignment horizontal="center" vertical="center" wrapText="1"/>
    </xf>
    <xf numFmtId="1" fontId="35" fillId="26" borderId="11" xfId="0" applyNumberFormat="1" applyFont="1" applyFill="1" applyBorder="1" applyAlignment="1">
      <alignment horizontal="center" vertical="center" wrapText="1"/>
    </xf>
    <xf numFmtId="1" fontId="35" fillId="26" borderId="19" xfId="0" applyNumberFormat="1" applyFont="1" applyFill="1" applyBorder="1" applyAlignment="1">
      <alignment horizontal="center" vertical="center" wrapText="1"/>
    </xf>
    <xf numFmtId="167" fontId="36" fillId="0" borderId="10" xfId="33" applyFont="1" applyFill="1" applyBorder="1" applyAlignment="1" applyProtection="1">
      <alignment horizontal="center" vertical="center"/>
    </xf>
    <xf numFmtId="0" fontId="37" fillId="25" borderId="9" xfId="0" applyFont="1" applyFill="1" applyBorder="1" applyAlignment="1" applyProtection="1">
      <alignment horizontal="right" vertical="center" wrapText="1"/>
    </xf>
    <xf numFmtId="4" fontId="34" fillId="25" borderId="9" xfId="0" applyNumberFormat="1" applyFont="1" applyFill="1" applyBorder="1" applyAlignment="1" applyProtection="1">
      <alignment horizontal="left" vertical="center" wrapText="1"/>
    </xf>
    <xf numFmtId="4" fontId="34" fillId="25" borderId="9" xfId="0" applyNumberFormat="1" applyFont="1" applyFill="1" applyBorder="1" applyAlignment="1" applyProtection="1">
      <alignment horizontal="center" vertical="center" wrapText="1"/>
    </xf>
    <xf numFmtId="0" fontId="34" fillId="25" borderId="9" xfId="0" applyFont="1" applyFill="1" applyBorder="1" applyAlignment="1" applyProtection="1">
      <alignment horizontal="center" vertical="center" wrapText="1"/>
    </xf>
    <xf numFmtId="166" fontId="34" fillId="25" borderId="20" xfId="0" applyNumberFormat="1" applyFont="1" applyFill="1" applyBorder="1" applyAlignment="1" applyProtection="1">
      <alignment horizontal="left" vertical="center" wrapText="1"/>
    </xf>
    <xf numFmtId="0" fontId="21" fillId="25" borderId="11" xfId="0" applyFont="1" applyFill="1" applyBorder="1" applyAlignment="1" applyProtection="1"/>
    <xf numFmtId="0" fontId="37" fillId="25" borderId="5" xfId="0" applyFont="1" applyFill="1" applyBorder="1" applyAlignment="1" applyProtection="1">
      <alignment horizontal="right" vertical="center" wrapText="1"/>
    </xf>
    <xf numFmtId="4" fontId="34" fillId="25" borderId="5" xfId="0" applyNumberFormat="1" applyFont="1" applyFill="1" applyBorder="1" applyAlignment="1" applyProtection="1">
      <alignment horizontal="left" vertical="center" wrapText="1"/>
    </xf>
    <xf numFmtId="4" fontId="34" fillId="25" borderId="5" xfId="0" applyNumberFormat="1" applyFont="1" applyFill="1" applyBorder="1" applyAlignment="1" applyProtection="1">
      <alignment horizontal="center" vertical="center" wrapText="1"/>
    </xf>
    <xf numFmtId="0" fontId="34" fillId="25" borderId="5" xfId="0" applyFont="1" applyFill="1" applyBorder="1" applyAlignment="1" applyProtection="1">
      <alignment horizontal="center" vertical="center" wrapText="1"/>
    </xf>
    <xf numFmtId="166" fontId="34" fillId="25" borderId="5" xfId="0" applyNumberFormat="1" applyFont="1" applyFill="1" applyBorder="1" applyAlignment="1" applyProtection="1">
      <alignment horizontal="left" vertical="center" wrapText="1"/>
    </xf>
    <xf numFmtId="0" fontId="35" fillId="13" borderId="5" xfId="0" applyNumberFormat="1" applyFont="1" applyFill="1" applyBorder="1" applyAlignment="1">
      <alignment horizontal="center" vertical="center" wrapText="1"/>
    </xf>
    <xf numFmtId="9" fontId="35" fillId="13" borderId="5" xfId="0" applyNumberFormat="1" applyFont="1" applyFill="1" applyBorder="1" applyAlignment="1">
      <alignment horizontal="center" vertical="center" wrapText="1"/>
    </xf>
    <xf numFmtId="0" fontId="35" fillId="22" borderId="5" xfId="0" applyNumberFormat="1" applyFont="1" applyFill="1" applyBorder="1" applyAlignment="1">
      <alignment horizontal="center" vertical="center" wrapText="1"/>
    </xf>
    <xf numFmtId="9" fontId="35" fillId="22" borderId="5" xfId="0" applyNumberFormat="1" applyFont="1" applyFill="1" applyBorder="1" applyAlignment="1">
      <alignment horizontal="center" vertical="center" wrapText="1"/>
    </xf>
    <xf numFmtId="0" fontId="35" fillId="23" borderId="5" xfId="0" applyNumberFormat="1" applyFont="1" applyFill="1" applyBorder="1" applyAlignment="1">
      <alignment horizontal="center" vertical="center" wrapText="1"/>
    </xf>
    <xf numFmtId="9" fontId="35" fillId="23" borderId="5" xfId="0" applyNumberFormat="1" applyFont="1" applyFill="1" applyBorder="1" applyAlignment="1">
      <alignment horizontal="center" vertical="center" wrapText="1"/>
    </xf>
    <xf numFmtId="167" fontId="36" fillId="0" borderId="21" xfId="33" applyFont="1" applyFill="1" applyBorder="1" applyAlignment="1" applyProtection="1">
      <alignment horizontal="center" vertical="center"/>
    </xf>
    <xf numFmtId="0" fontId="41" fillId="0" borderId="0" xfId="0" applyFont="1"/>
    <xf numFmtId="0" fontId="42" fillId="7" borderId="10" xfId="0" applyFont="1" applyFill="1" applyBorder="1" applyAlignment="1">
      <alignment horizontal="center" vertical="center" wrapText="1"/>
    </xf>
    <xf numFmtId="14" fontId="43" fillId="0" borderId="10" xfId="0" applyNumberFormat="1" applyFont="1" applyBorder="1" applyAlignment="1">
      <alignment horizontal="center" vertical="center"/>
    </xf>
    <xf numFmtId="0" fontId="44" fillId="0" borderId="10" xfId="0" applyFont="1" applyBorder="1" applyAlignment="1">
      <alignment horizontal="center" vertical="center" wrapText="1"/>
    </xf>
    <xf numFmtId="0" fontId="45" fillId="0" borderId="10" xfId="0" applyFont="1" applyBorder="1" applyAlignment="1">
      <alignment horizontal="center" vertical="center" wrapText="1"/>
    </xf>
    <xf numFmtId="0" fontId="44" fillId="16" borderId="10" xfId="0" applyFont="1" applyFill="1" applyBorder="1" applyAlignment="1">
      <alignment horizontal="center" vertical="center" wrapText="1"/>
    </xf>
    <xf numFmtId="0" fontId="44" fillId="2" borderId="10" xfId="0" applyFont="1" applyFill="1" applyBorder="1" applyAlignment="1">
      <alignment horizontal="center" vertical="center" wrapText="1"/>
    </xf>
    <xf numFmtId="0" fontId="43" fillId="0" borderId="10" xfId="0" applyFont="1" applyBorder="1" applyAlignment="1">
      <alignment horizontal="center" vertical="center"/>
    </xf>
    <xf numFmtId="0" fontId="43" fillId="0" borderId="10" xfId="0" applyFont="1" applyBorder="1" applyAlignment="1">
      <alignment horizontal="center" vertical="center" wrapText="1"/>
    </xf>
    <xf numFmtId="0" fontId="36" fillId="16" borderId="10" xfId="0" applyFont="1" applyFill="1" applyBorder="1" applyAlignment="1">
      <alignment horizontal="center" vertical="center"/>
    </xf>
    <xf numFmtId="0" fontId="36" fillId="2" borderId="10" xfId="0" applyFont="1" applyFill="1" applyBorder="1" applyAlignment="1">
      <alignment horizontal="center" vertical="center"/>
    </xf>
    <xf numFmtId="0" fontId="47" fillId="0" borderId="0" xfId="0" applyFont="1"/>
    <xf numFmtId="3" fontId="24" fillId="0" borderId="9" xfId="0" applyNumberFormat="1" applyFont="1" applyFill="1" applyBorder="1" applyAlignment="1" applyProtection="1">
      <alignment horizontal="center" vertical="center" wrapText="1"/>
    </xf>
    <xf numFmtId="1" fontId="24" fillId="0" borderId="9" xfId="0" applyNumberFormat="1" applyFont="1" applyBorder="1" applyAlignment="1" applyProtection="1">
      <alignment horizontal="center" vertical="center"/>
    </xf>
    <xf numFmtId="1" fontId="24" fillId="0" borderId="19" xfId="0" applyNumberFormat="1" applyFont="1" applyBorder="1" applyAlignment="1" applyProtection="1">
      <alignment horizontal="center" vertical="center"/>
    </xf>
    <xf numFmtId="0" fontId="0" fillId="0" borderId="22" xfId="0" applyBorder="1"/>
    <xf numFmtId="1" fontId="24" fillId="21" borderId="23" xfId="0" applyNumberFormat="1" applyFont="1" applyFill="1" applyBorder="1" applyAlignment="1" applyProtection="1">
      <alignment horizontal="center" vertical="center" wrapText="1"/>
    </xf>
    <xf numFmtId="1" fontId="24" fillId="21" borderId="24" xfId="0" applyNumberFormat="1" applyFont="1" applyFill="1" applyBorder="1" applyAlignment="1" applyProtection="1">
      <alignment horizontal="center" vertical="center" wrapText="1"/>
    </xf>
    <xf numFmtId="3" fontId="24" fillId="0" borderId="25" xfId="0" applyNumberFormat="1" applyFont="1" applyFill="1" applyBorder="1" applyAlignment="1" applyProtection="1">
      <alignment horizontal="center" vertical="center" wrapText="1"/>
    </xf>
    <xf numFmtId="1" fontId="24" fillId="0" borderId="25" xfId="0" applyNumberFormat="1" applyFont="1" applyBorder="1" applyAlignment="1" applyProtection="1">
      <alignment horizontal="center" vertical="center"/>
    </xf>
    <xf numFmtId="0" fontId="0" fillId="0" borderId="25" xfId="0" applyBorder="1"/>
    <xf numFmtId="1" fontId="36" fillId="27" borderId="10" xfId="0" applyNumberFormat="1" applyFont="1" applyFill="1" applyBorder="1" applyAlignment="1" applyProtection="1">
      <alignment horizontal="center" vertical="center"/>
    </xf>
    <xf numFmtId="0" fontId="49" fillId="0" borderId="0" xfId="36" applyFont="1" applyAlignment="1">
      <alignment wrapText="1"/>
    </xf>
    <xf numFmtId="0" fontId="50" fillId="0" borderId="0" xfId="0" applyFont="1"/>
    <xf numFmtId="0" fontId="51" fillId="0" borderId="0" xfId="36" applyFont="1" applyAlignment="1">
      <alignment wrapText="1"/>
    </xf>
    <xf numFmtId="0" fontId="52" fillId="0" borderId="0" xfId="0" applyFont="1"/>
    <xf numFmtId="0" fontId="53" fillId="0" borderId="0" xfId="0" applyFont="1"/>
    <xf numFmtId="0" fontId="53" fillId="0" borderId="0" xfId="0" applyFont="1" applyAlignment="1">
      <alignment horizontal="center"/>
    </xf>
    <xf numFmtId="0" fontId="11" fillId="0" borderId="5" xfId="36" applyBorder="1" applyAlignment="1">
      <alignment horizontal="center"/>
    </xf>
    <xf numFmtId="0" fontId="54" fillId="0" borderId="0" xfId="0" applyFont="1"/>
    <xf numFmtId="0" fontId="56" fillId="0" borderId="0" xfId="0" applyFont="1"/>
    <xf numFmtId="0" fontId="55" fillId="0" borderId="0" xfId="0" applyFont="1"/>
    <xf numFmtId="0" fontId="57" fillId="0" borderId="0" xfId="36" applyFont="1" applyAlignment="1">
      <alignment wrapText="1"/>
    </xf>
    <xf numFmtId="0" fontId="58" fillId="0" borderId="0" xfId="0" applyFont="1" applyAlignment="1">
      <alignment vertical="center" wrapText="1"/>
    </xf>
    <xf numFmtId="0" fontId="0" fillId="0" borderId="0" xfId="0" applyAlignment="1">
      <alignment wrapText="1"/>
    </xf>
    <xf numFmtId="0" fontId="19" fillId="17" borderId="26" xfId="36" applyFont="1" applyFill="1" applyBorder="1" applyAlignment="1">
      <alignment horizontal="center" vertical="center" wrapText="1"/>
    </xf>
    <xf numFmtId="0" fontId="14" fillId="28" borderId="0" xfId="36" applyFont="1" applyFill="1" applyBorder="1" applyAlignment="1">
      <alignment horizontal="center" vertical="center" wrapText="1"/>
    </xf>
    <xf numFmtId="0" fontId="15" fillId="0" borderId="0" xfId="36" applyFont="1" applyBorder="1" applyAlignment="1">
      <alignment horizontal="center" vertical="center" wrapText="1"/>
    </xf>
    <xf numFmtId="0" fontId="11" fillId="18" borderId="9" xfId="36" applyFill="1" applyBorder="1" applyAlignment="1">
      <alignment horizontal="center" wrapText="1"/>
    </xf>
    <xf numFmtId="0" fontId="23" fillId="20" borderId="27" xfId="0" applyFont="1" applyFill="1" applyBorder="1" applyAlignment="1" applyProtection="1">
      <alignment horizontal="center" vertical="center" wrapText="1"/>
    </xf>
    <xf numFmtId="0" fontId="24" fillId="20" borderId="27" xfId="0" applyFont="1" applyFill="1" applyBorder="1" applyAlignment="1" applyProtection="1">
      <alignment horizontal="center" vertical="center" wrapText="1"/>
    </xf>
    <xf numFmtId="0" fontId="0" fillId="20" borderId="27" xfId="0" applyFill="1" applyBorder="1" applyAlignment="1">
      <alignment horizontal="center"/>
    </xf>
    <xf numFmtId="0" fontId="25" fillId="10" borderId="24" xfId="0" applyFont="1" applyFill="1" applyBorder="1" applyAlignment="1" applyProtection="1">
      <alignment horizontal="center" vertical="center"/>
    </xf>
    <xf numFmtId="0" fontId="24" fillId="21" borderId="10" xfId="0" applyFont="1" applyFill="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10" borderId="10" xfId="0" applyFont="1" applyFill="1" applyBorder="1" applyAlignment="1" applyProtection="1">
      <alignment horizontal="center"/>
    </xf>
    <xf numFmtId="3" fontId="24" fillId="0" borderId="28" xfId="0" applyNumberFormat="1" applyFont="1" applyFill="1" applyBorder="1" applyAlignment="1" applyProtection="1">
      <alignment horizontal="center" vertical="center" wrapText="1"/>
    </xf>
    <xf numFmtId="3" fontId="24" fillId="0" borderId="0" xfId="0" applyNumberFormat="1" applyFont="1" applyFill="1" applyBorder="1" applyAlignment="1" applyProtection="1">
      <alignment horizontal="center" vertical="center" wrapText="1"/>
    </xf>
    <xf numFmtId="0" fontId="24" fillId="21" borderId="23" xfId="0" applyFont="1" applyFill="1" applyBorder="1" applyAlignment="1" applyProtection="1">
      <alignment horizontal="center" vertical="center"/>
    </xf>
    <xf numFmtId="3" fontId="24" fillId="0" borderId="10" xfId="0" applyNumberFormat="1" applyFont="1" applyFill="1" applyBorder="1" applyAlignment="1" applyProtection="1">
      <alignment horizontal="center" vertical="center" wrapText="1"/>
    </xf>
    <xf numFmtId="3" fontId="24" fillId="0" borderId="19" xfId="0" applyNumberFormat="1" applyFont="1" applyFill="1" applyBorder="1" applyAlignment="1" applyProtection="1">
      <alignment horizontal="center" vertical="center" wrapText="1"/>
    </xf>
    <xf numFmtId="3" fontId="24" fillId="0" borderId="27" xfId="0" applyNumberFormat="1" applyFont="1" applyFill="1" applyBorder="1" applyAlignment="1" applyProtection="1">
      <alignment horizontal="center" vertical="center" wrapText="1"/>
    </xf>
    <xf numFmtId="3" fontId="24" fillId="0" borderId="24" xfId="0" applyNumberFormat="1" applyFont="1" applyFill="1" applyBorder="1" applyAlignment="1" applyProtection="1">
      <alignment horizontal="center" vertical="center" wrapText="1"/>
    </xf>
    <xf numFmtId="0" fontId="28" fillId="20" borderId="29" xfId="0" applyFont="1" applyFill="1" applyBorder="1" applyAlignment="1" applyProtection="1">
      <alignment horizontal="center" vertical="center" wrapText="1"/>
    </xf>
    <xf numFmtId="0" fontId="29" fillId="0" borderId="21" xfId="0" applyFont="1" applyBorder="1" applyAlignment="1" applyProtection="1">
      <alignment horizontal="center" vertical="center" wrapText="1"/>
    </xf>
    <xf numFmtId="0" fontId="30" fillId="20" borderId="9" xfId="0" applyFont="1" applyFill="1" applyBorder="1" applyAlignment="1" applyProtection="1">
      <alignment horizontal="center" vertical="center"/>
    </xf>
    <xf numFmtId="0" fontId="24" fillId="29" borderId="29" xfId="0" applyFont="1" applyFill="1" applyBorder="1" applyAlignment="1" applyProtection="1">
      <alignment horizontal="center"/>
    </xf>
    <xf numFmtId="0" fontId="24" fillId="29" borderId="10" xfId="0" applyFont="1" applyFill="1" applyBorder="1" applyAlignment="1" applyProtection="1">
      <alignment horizontal="center" vertical="center"/>
    </xf>
    <xf numFmtId="3" fontId="30" fillId="9" borderId="21" xfId="0" applyNumberFormat="1" applyFont="1" applyFill="1" applyBorder="1" applyAlignment="1" applyProtection="1">
      <alignment horizontal="center" vertical="center" wrapText="1"/>
    </xf>
    <xf numFmtId="0" fontId="30" fillId="24" borderId="20" xfId="0" applyFont="1" applyFill="1" applyBorder="1" applyAlignment="1" applyProtection="1">
      <alignment horizontal="center" vertical="center" wrapText="1"/>
    </xf>
    <xf numFmtId="0" fontId="32" fillId="13" borderId="10" xfId="0" applyFont="1" applyFill="1" applyBorder="1" applyAlignment="1" applyProtection="1">
      <alignment horizontal="center" vertical="center"/>
    </xf>
    <xf numFmtId="0" fontId="31" fillId="30" borderId="10" xfId="0" applyFont="1" applyFill="1" applyBorder="1" applyAlignment="1" applyProtection="1">
      <alignment horizontal="center" vertical="center"/>
    </xf>
    <xf numFmtId="0" fontId="32" fillId="23" borderId="10" xfId="0" applyFont="1" applyFill="1" applyBorder="1" applyAlignment="1" applyProtection="1">
      <alignment horizontal="center" vertical="center"/>
    </xf>
    <xf numFmtId="3" fontId="30" fillId="15" borderId="10" xfId="0" applyNumberFormat="1" applyFont="1" applyFill="1" applyBorder="1" applyAlignment="1" applyProtection="1">
      <alignment horizontal="center" vertical="center" wrapText="1"/>
    </xf>
    <xf numFmtId="3" fontId="31" fillId="15" borderId="10" xfId="0" applyNumberFormat="1" applyFont="1" applyFill="1" applyBorder="1" applyAlignment="1" applyProtection="1">
      <alignment horizontal="center" vertical="center" wrapText="1"/>
    </xf>
  </cellXfs>
  <cellStyles count="4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tas" xfId="32" builtinId="10" customBuiltin="1"/>
    <cellStyle name="Porcentaje" xfId="33" builtinId="5"/>
    <cellStyle name="Salida" xfId="34" builtinId="21" customBuiltin="1"/>
    <cellStyle name="Texto de advertencia" xfId="35" builtinId="11" customBuiltin="1"/>
    <cellStyle name="Texto explicativo" xfId="36" builtinId="53" customBuiltin="1"/>
    <cellStyle name="Título" xfId="37" builtinId="15" customBuiltin="1"/>
    <cellStyle name="Título 2" xfId="38" builtinId="17" customBuiltin="1"/>
    <cellStyle name="Título 3" xfId="39" builtinId="18" customBuiltin="1"/>
    <cellStyle name="Total" xfId="40" builtinId="25" customBuiltin="1"/>
  </cellStyles>
  <dxfs count="552">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
      <font>
        <b val="0"/>
        <condense val="0"/>
        <extend val="0"/>
        <sz val="11"/>
        <color indexed="63"/>
      </font>
      <fill>
        <patternFill patternType="solid">
          <fgColor indexed="52"/>
          <bgColor indexed="53"/>
        </patternFill>
      </fill>
    </dxf>
    <dxf>
      <font>
        <b val="0"/>
        <condense val="0"/>
        <extend val="0"/>
        <sz val="11"/>
        <color indexed="63"/>
      </font>
      <fill>
        <patternFill patternType="solid">
          <fgColor indexed="34"/>
          <bgColor indexed="13"/>
        </patternFill>
      </fill>
    </dxf>
    <dxf>
      <font>
        <b val="0"/>
        <condense val="0"/>
        <extend val="0"/>
        <sz val="11"/>
        <color indexed="63"/>
      </font>
      <fill>
        <patternFill patternType="solid">
          <fgColor indexed="58"/>
          <bgColor indexed="1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FF"/>
      <rgbColor rgb="00FF0000"/>
      <rgbColor rgb="0000FF00"/>
      <rgbColor rgb="000000FF"/>
      <rgbColor rgb="00FFFF00"/>
      <rgbColor rgb="00FF00FF"/>
      <rgbColor rgb="0000FFFF"/>
      <rgbColor rgb="00800000"/>
      <rgbColor rgb="00008000"/>
      <rgbColor rgb="00000080"/>
      <rgbColor rgb="00996600"/>
      <rgbColor rgb="00800080"/>
      <rgbColor rgb="00008080"/>
      <rgbColor rgb="00C0C0C0"/>
      <rgbColor rgb="00808080"/>
      <rgbColor rgb="00CCCCCC"/>
      <rgbColor rgb="00993366"/>
      <rgbColor rgb="00FFFFCC"/>
      <rgbColor rgb="00DDDDDD"/>
      <rgbColor rgb="00660066"/>
      <rgbColor rgb="00FF8080"/>
      <rgbColor rgb="002E75B6"/>
      <rgbColor rgb="00CCCCFF"/>
      <rgbColor rgb="00000080"/>
      <rgbColor rgb="00FF00FF"/>
      <rgbColor rgb="00FFFF00"/>
      <rgbColor rgb="0000FFFF"/>
      <rgbColor rgb="00800080"/>
      <rgbColor rgb="00800000"/>
      <rgbColor rgb="00008080"/>
      <rgbColor rgb="000000FF"/>
      <rgbColor rgb="0000CCFF"/>
      <rgbColor rgb="00D9D9D9"/>
      <rgbColor rgb="00CCFFCC"/>
      <rgbColor rgb="00FFE699"/>
      <rgbColor rgb="0099CCFF"/>
      <rgbColor rgb="00FFCCCC"/>
      <rgbColor rgb="00B4C7E7"/>
      <rgbColor rgb="00FFCC99"/>
      <rgbColor rgb="003366FF"/>
      <rgbColor rgb="0066CC99"/>
      <rgbColor rgb="0099CC00"/>
      <rgbColor rgb="00FFD320"/>
      <rgbColor rgb="00FF950E"/>
      <rgbColor rgb="00FF6600"/>
      <rgbColor rgb="00666699"/>
      <rgbColor rgb="00969696"/>
      <rgbColor rgb="00003366"/>
      <rgbColor rgb="00339966"/>
      <rgbColor rgb="00006600"/>
      <rgbColor rgb="00333F5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57150</xdr:colOff>
      <xdr:row>31</xdr:row>
      <xdr:rowOff>333375</xdr:rowOff>
    </xdr:to>
    <xdr:sp macro="" textlink="">
      <xdr:nvSpPr>
        <xdr:cNvPr id="7681" name="CustomShape 1" hidden="1">
          <a:extLst>
            <a:ext uri="{FF2B5EF4-FFF2-40B4-BE49-F238E27FC236}">
              <a16:creationId xmlns:a16="http://schemas.microsoft.com/office/drawing/2014/main" id="{00000000-0008-0000-0000-0000011E0000}"/>
            </a:ext>
          </a:extLst>
        </xdr:cNvPr>
        <xdr:cNvSpPr>
          <a:spLocks noChangeArrowheads="1"/>
        </xdr:cNvSpPr>
      </xdr:nvSpPr>
      <xdr:spPr bwMode="auto">
        <a:xfrm>
          <a:off x="0" y="0"/>
          <a:ext cx="8391525" cy="9420225"/>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11</xdr:col>
      <xdr:colOff>57150</xdr:colOff>
      <xdr:row>31</xdr:row>
      <xdr:rowOff>333375</xdr:rowOff>
    </xdr:to>
    <xdr:sp macro="" textlink="">
      <xdr:nvSpPr>
        <xdr:cNvPr id="7682" name="CustomShape 1" hidden="1">
          <a:extLst>
            <a:ext uri="{FF2B5EF4-FFF2-40B4-BE49-F238E27FC236}">
              <a16:creationId xmlns:a16="http://schemas.microsoft.com/office/drawing/2014/main" id="{00000000-0008-0000-0000-0000021E0000}"/>
            </a:ext>
          </a:extLst>
        </xdr:cNvPr>
        <xdr:cNvSpPr>
          <a:spLocks noChangeArrowheads="1"/>
        </xdr:cNvSpPr>
      </xdr:nvSpPr>
      <xdr:spPr bwMode="auto">
        <a:xfrm>
          <a:off x="0" y="0"/>
          <a:ext cx="8391525" cy="9420225"/>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11</xdr:col>
      <xdr:colOff>57150</xdr:colOff>
      <xdr:row>31</xdr:row>
      <xdr:rowOff>333375</xdr:rowOff>
    </xdr:to>
    <xdr:sp macro="" textlink="">
      <xdr:nvSpPr>
        <xdr:cNvPr id="7683" name="CustomShape 1" hidden="1">
          <a:extLst>
            <a:ext uri="{FF2B5EF4-FFF2-40B4-BE49-F238E27FC236}">
              <a16:creationId xmlns:a16="http://schemas.microsoft.com/office/drawing/2014/main" id="{00000000-0008-0000-0000-0000031E0000}"/>
            </a:ext>
          </a:extLst>
        </xdr:cNvPr>
        <xdr:cNvSpPr>
          <a:spLocks noChangeArrowheads="1"/>
        </xdr:cNvSpPr>
      </xdr:nvSpPr>
      <xdr:spPr bwMode="auto">
        <a:xfrm>
          <a:off x="0" y="0"/>
          <a:ext cx="8391525" cy="9420225"/>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11</xdr:col>
      <xdr:colOff>57150</xdr:colOff>
      <xdr:row>31</xdr:row>
      <xdr:rowOff>333375</xdr:rowOff>
    </xdr:to>
    <xdr:sp macro="" textlink="">
      <xdr:nvSpPr>
        <xdr:cNvPr id="7684" name="CustomShape 1" hidden="1">
          <a:extLst>
            <a:ext uri="{FF2B5EF4-FFF2-40B4-BE49-F238E27FC236}">
              <a16:creationId xmlns:a16="http://schemas.microsoft.com/office/drawing/2014/main" id="{00000000-0008-0000-0000-0000041E0000}"/>
            </a:ext>
          </a:extLst>
        </xdr:cNvPr>
        <xdr:cNvSpPr>
          <a:spLocks noChangeArrowheads="1"/>
        </xdr:cNvSpPr>
      </xdr:nvSpPr>
      <xdr:spPr bwMode="auto">
        <a:xfrm>
          <a:off x="0" y="0"/>
          <a:ext cx="8391525" cy="9420225"/>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11</xdr:col>
      <xdr:colOff>57150</xdr:colOff>
      <xdr:row>31</xdr:row>
      <xdr:rowOff>333375</xdr:rowOff>
    </xdr:to>
    <xdr:sp macro="" textlink="">
      <xdr:nvSpPr>
        <xdr:cNvPr id="7685" name="CustomShape 1" hidden="1">
          <a:extLst>
            <a:ext uri="{FF2B5EF4-FFF2-40B4-BE49-F238E27FC236}">
              <a16:creationId xmlns:a16="http://schemas.microsoft.com/office/drawing/2014/main" id="{00000000-0008-0000-0000-0000051E0000}"/>
            </a:ext>
          </a:extLst>
        </xdr:cNvPr>
        <xdr:cNvSpPr>
          <a:spLocks noChangeArrowheads="1"/>
        </xdr:cNvSpPr>
      </xdr:nvSpPr>
      <xdr:spPr bwMode="auto">
        <a:xfrm>
          <a:off x="0" y="0"/>
          <a:ext cx="8391525" cy="9420225"/>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11</xdr:col>
      <xdr:colOff>57150</xdr:colOff>
      <xdr:row>31</xdr:row>
      <xdr:rowOff>333375</xdr:rowOff>
    </xdr:to>
    <xdr:sp macro="" textlink="">
      <xdr:nvSpPr>
        <xdr:cNvPr id="7686" name="CustomShape 1" hidden="1">
          <a:extLst>
            <a:ext uri="{FF2B5EF4-FFF2-40B4-BE49-F238E27FC236}">
              <a16:creationId xmlns:a16="http://schemas.microsoft.com/office/drawing/2014/main" id="{00000000-0008-0000-0000-0000061E0000}"/>
            </a:ext>
          </a:extLst>
        </xdr:cNvPr>
        <xdr:cNvSpPr>
          <a:spLocks noChangeArrowheads="1"/>
        </xdr:cNvSpPr>
      </xdr:nvSpPr>
      <xdr:spPr bwMode="auto">
        <a:xfrm>
          <a:off x="0" y="0"/>
          <a:ext cx="8391525" cy="9420225"/>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11</xdr:col>
      <xdr:colOff>57150</xdr:colOff>
      <xdr:row>31</xdr:row>
      <xdr:rowOff>333375</xdr:rowOff>
    </xdr:to>
    <xdr:sp macro="" textlink="">
      <xdr:nvSpPr>
        <xdr:cNvPr id="7687" name="CustomShape 1" hidden="1">
          <a:extLst>
            <a:ext uri="{FF2B5EF4-FFF2-40B4-BE49-F238E27FC236}">
              <a16:creationId xmlns:a16="http://schemas.microsoft.com/office/drawing/2014/main" id="{00000000-0008-0000-0000-0000071E0000}"/>
            </a:ext>
          </a:extLst>
        </xdr:cNvPr>
        <xdr:cNvSpPr>
          <a:spLocks noChangeArrowheads="1"/>
        </xdr:cNvSpPr>
      </xdr:nvSpPr>
      <xdr:spPr bwMode="auto">
        <a:xfrm>
          <a:off x="0" y="0"/>
          <a:ext cx="8391525" cy="9420225"/>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11</xdr:col>
      <xdr:colOff>57150</xdr:colOff>
      <xdr:row>31</xdr:row>
      <xdr:rowOff>333375</xdr:rowOff>
    </xdr:to>
    <xdr:sp macro="" textlink="">
      <xdr:nvSpPr>
        <xdr:cNvPr id="7688" name="CustomShape 1" hidden="1">
          <a:extLst>
            <a:ext uri="{FF2B5EF4-FFF2-40B4-BE49-F238E27FC236}">
              <a16:creationId xmlns:a16="http://schemas.microsoft.com/office/drawing/2014/main" id="{00000000-0008-0000-0000-0000081E0000}"/>
            </a:ext>
          </a:extLst>
        </xdr:cNvPr>
        <xdr:cNvSpPr>
          <a:spLocks noChangeArrowheads="1"/>
        </xdr:cNvSpPr>
      </xdr:nvSpPr>
      <xdr:spPr bwMode="auto">
        <a:xfrm>
          <a:off x="0" y="0"/>
          <a:ext cx="8391525" cy="9420225"/>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11</xdr:col>
      <xdr:colOff>57150</xdr:colOff>
      <xdr:row>31</xdr:row>
      <xdr:rowOff>333375</xdr:rowOff>
    </xdr:to>
    <xdr:sp macro="" textlink="">
      <xdr:nvSpPr>
        <xdr:cNvPr id="7689" name="CustomShape 1" hidden="1">
          <a:extLst>
            <a:ext uri="{FF2B5EF4-FFF2-40B4-BE49-F238E27FC236}">
              <a16:creationId xmlns:a16="http://schemas.microsoft.com/office/drawing/2014/main" id="{00000000-0008-0000-0000-0000091E0000}"/>
            </a:ext>
          </a:extLst>
        </xdr:cNvPr>
        <xdr:cNvSpPr>
          <a:spLocks noChangeArrowheads="1"/>
        </xdr:cNvSpPr>
      </xdr:nvSpPr>
      <xdr:spPr bwMode="auto">
        <a:xfrm>
          <a:off x="0" y="0"/>
          <a:ext cx="8391525" cy="9420225"/>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11</xdr:col>
      <xdr:colOff>57150</xdr:colOff>
      <xdr:row>31</xdr:row>
      <xdr:rowOff>333375</xdr:rowOff>
    </xdr:to>
    <xdr:sp macro="" textlink="">
      <xdr:nvSpPr>
        <xdr:cNvPr id="7690" name="CustomShape 1" hidden="1">
          <a:extLst>
            <a:ext uri="{FF2B5EF4-FFF2-40B4-BE49-F238E27FC236}">
              <a16:creationId xmlns:a16="http://schemas.microsoft.com/office/drawing/2014/main" id="{00000000-0008-0000-0000-00000A1E0000}"/>
            </a:ext>
          </a:extLst>
        </xdr:cNvPr>
        <xdr:cNvSpPr>
          <a:spLocks noChangeArrowheads="1"/>
        </xdr:cNvSpPr>
      </xdr:nvSpPr>
      <xdr:spPr bwMode="auto">
        <a:xfrm>
          <a:off x="0" y="0"/>
          <a:ext cx="8391525" cy="9420225"/>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691" name="CustomShape 1" hidden="1">
          <a:extLst>
            <a:ext uri="{FF2B5EF4-FFF2-40B4-BE49-F238E27FC236}">
              <a16:creationId xmlns:a16="http://schemas.microsoft.com/office/drawing/2014/main" id="{00000000-0008-0000-0000-00000B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692" name="CustomShape 1" hidden="1">
          <a:extLst>
            <a:ext uri="{FF2B5EF4-FFF2-40B4-BE49-F238E27FC236}">
              <a16:creationId xmlns:a16="http://schemas.microsoft.com/office/drawing/2014/main" id="{00000000-0008-0000-0000-00000C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693" name="CustomShape 1" hidden="1">
          <a:extLst>
            <a:ext uri="{FF2B5EF4-FFF2-40B4-BE49-F238E27FC236}">
              <a16:creationId xmlns:a16="http://schemas.microsoft.com/office/drawing/2014/main" id="{00000000-0008-0000-0000-00000D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694" name="CustomShape 1" hidden="1">
          <a:extLst>
            <a:ext uri="{FF2B5EF4-FFF2-40B4-BE49-F238E27FC236}">
              <a16:creationId xmlns:a16="http://schemas.microsoft.com/office/drawing/2014/main" id="{00000000-0008-0000-0000-00000E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695" name="CustomShape 1" hidden="1">
          <a:extLst>
            <a:ext uri="{FF2B5EF4-FFF2-40B4-BE49-F238E27FC236}">
              <a16:creationId xmlns:a16="http://schemas.microsoft.com/office/drawing/2014/main" id="{00000000-0008-0000-0000-00000F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696" name="CustomShape 1" hidden="1">
          <a:extLst>
            <a:ext uri="{FF2B5EF4-FFF2-40B4-BE49-F238E27FC236}">
              <a16:creationId xmlns:a16="http://schemas.microsoft.com/office/drawing/2014/main" id="{00000000-0008-0000-0000-000010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697" name="CustomShape 1" hidden="1">
          <a:extLst>
            <a:ext uri="{FF2B5EF4-FFF2-40B4-BE49-F238E27FC236}">
              <a16:creationId xmlns:a16="http://schemas.microsoft.com/office/drawing/2014/main" id="{00000000-0008-0000-0000-000011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698" name="CustomShape 1" hidden="1">
          <a:extLst>
            <a:ext uri="{FF2B5EF4-FFF2-40B4-BE49-F238E27FC236}">
              <a16:creationId xmlns:a16="http://schemas.microsoft.com/office/drawing/2014/main" id="{00000000-0008-0000-0000-000012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699" name="CustomShape 1" hidden="1">
          <a:extLst>
            <a:ext uri="{FF2B5EF4-FFF2-40B4-BE49-F238E27FC236}">
              <a16:creationId xmlns:a16="http://schemas.microsoft.com/office/drawing/2014/main" id="{00000000-0008-0000-0000-000013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700" name="CustomShape 1" hidden="1">
          <a:extLst>
            <a:ext uri="{FF2B5EF4-FFF2-40B4-BE49-F238E27FC236}">
              <a16:creationId xmlns:a16="http://schemas.microsoft.com/office/drawing/2014/main" id="{00000000-0008-0000-0000-000014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701" name="CustomShape 1" hidden="1">
          <a:extLst>
            <a:ext uri="{FF2B5EF4-FFF2-40B4-BE49-F238E27FC236}">
              <a16:creationId xmlns:a16="http://schemas.microsoft.com/office/drawing/2014/main" id="{00000000-0008-0000-0000-000015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11</xdr:col>
      <xdr:colOff>57150</xdr:colOff>
      <xdr:row>31</xdr:row>
      <xdr:rowOff>323850</xdr:rowOff>
    </xdr:to>
    <xdr:sp macro="" textlink="">
      <xdr:nvSpPr>
        <xdr:cNvPr id="7702" name="CustomShape 1" hidden="1">
          <a:extLst>
            <a:ext uri="{FF2B5EF4-FFF2-40B4-BE49-F238E27FC236}">
              <a16:creationId xmlns:a16="http://schemas.microsoft.com/office/drawing/2014/main" id="{00000000-0008-0000-0000-0000161E0000}"/>
            </a:ext>
          </a:extLst>
        </xdr:cNvPr>
        <xdr:cNvSpPr>
          <a:spLocks noChangeArrowheads="1"/>
        </xdr:cNvSpPr>
      </xdr:nvSpPr>
      <xdr:spPr bwMode="auto">
        <a:xfrm>
          <a:off x="0" y="0"/>
          <a:ext cx="8391525" cy="94107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19</xdr:row>
      <xdr:rowOff>419100</xdr:rowOff>
    </xdr:to>
    <xdr:sp macro="" textlink="">
      <xdr:nvSpPr>
        <xdr:cNvPr id="7703" name="shapetype_202" hidden="1">
          <a:extLst>
            <a:ext uri="{FF2B5EF4-FFF2-40B4-BE49-F238E27FC236}">
              <a16:creationId xmlns:a16="http://schemas.microsoft.com/office/drawing/2014/main" id="{00000000-0008-0000-0000-0000171E0000}"/>
            </a:ext>
          </a:extLst>
        </xdr:cNvPr>
        <xdr:cNvSpPr txBox="1">
          <a:spLocks noChangeArrowheads="1"/>
        </xdr:cNvSpPr>
      </xdr:nvSpPr>
      <xdr:spPr bwMode="auto">
        <a:xfrm>
          <a:off x="0" y="0"/>
          <a:ext cx="2571750" cy="60960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19</xdr:row>
      <xdr:rowOff>419100</xdr:rowOff>
    </xdr:to>
    <xdr:sp macro="" textlink="">
      <xdr:nvSpPr>
        <xdr:cNvPr id="7704" name="Text Box 18" hidden="1">
          <a:extLst>
            <a:ext uri="{FF2B5EF4-FFF2-40B4-BE49-F238E27FC236}">
              <a16:creationId xmlns:a16="http://schemas.microsoft.com/office/drawing/2014/main" id="{00000000-0008-0000-0000-0000181E0000}"/>
            </a:ext>
          </a:extLst>
        </xdr:cNvPr>
        <xdr:cNvSpPr txBox="1">
          <a:spLocks noChangeArrowheads="1"/>
        </xdr:cNvSpPr>
      </xdr:nvSpPr>
      <xdr:spPr bwMode="auto">
        <a:xfrm>
          <a:off x="0" y="0"/>
          <a:ext cx="2571750" cy="60960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19</xdr:row>
      <xdr:rowOff>419100</xdr:rowOff>
    </xdr:to>
    <xdr:sp macro="" textlink="">
      <xdr:nvSpPr>
        <xdr:cNvPr id="7705" name="Text Box 16" hidden="1">
          <a:extLst>
            <a:ext uri="{FF2B5EF4-FFF2-40B4-BE49-F238E27FC236}">
              <a16:creationId xmlns:a16="http://schemas.microsoft.com/office/drawing/2014/main" id="{00000000-0008-0000-0000-0000191E0000}"/>
            </a:ext>
          </a:extLst>
        </xdr:cNvPr>
        <xdr:cNvSpPr txBox="1">
          <a:spLocks noChangeArrowheads="1"/>
        </xdr:cNvSpPr>
      </xdr:nvSpPr>
      <xdr:spPr bwMode="auto">
        <a:xfrm>
          <a:off x="0" y="0"/>
          <a:ext cx="2571750" cy="60960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19</xdr:row>
      <xdr:rowOff>419100</xdr:rowOff>
    </xdr:to>
    <xdr:sp macro="" textlink="">
      <xdr:nvSpPr>
        <xdr:cNvPr id="7706" name="Text Box 14" hidden="1">
          <a:extLst>
            <a:ext uri="{FF2B5EF4-FFF2-40B4-BE49-F238E27FC236}">
              <a16:creationId xmlns:a16="http://schemas.microsoft.com/office/drawing/2014/main" id="{00000000-0008-0000-0000-00001A1E0000}"/>
            </a:ext>
          </a:extLst>
        </xdr:cNvPr>
        <xdr:cNvSpPr txBox="1">
          <a:spLocks noChangeArrowheads="1"/>
        </xdr:cNvSpPr>
      </xdr:nvSpPr>
      <xdr:spPr bwMode="auto">
        <a:xfrm>
          <a:off x="0" y="0"/>
          <a:ext cx="2571750" cy="60960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19</xdr:row>
      <xdr:rowOff>419100</xdr:rowOff>
    </xdr:to>
    <xdr:sp macro="" textlink="">
      <xdr:nvSpPr>
        <xdr:cNvPr id="7707" name="Text Box 12" hidden="1">
          <a:extLst>
            <a:ext uri="{FF2B5EF4-FFF2-40B4-BE49-F238E27FC236}">
              <a16:creationId xmlns:a16="http://schemas.microsoft.com/office/drawing/2014/main" id="{00000000-0008-0000-0000-00001B1E0000}"/>
            </a:ext>
          </a:extLst>
        </xdr:cNvPr>
        <xdr:cNvSpPr txBox="1">
          <a:spLocks noChangeArrowheads="1"/>
        </xdr:cNvSpPr>
      </xdr:nvSpPr>
      <xdr:spPr bwMode="auto">
        <a:xfrm>
          <a:off x="0" y="0"/>
          <a:ext cx="2571750" cy="60960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19</xdr:row>
      <xdr:rowOff>419100</xdr:rowOff>
    </xdr:to>
    <xdr:sp macro="" textlink="">
      <xdr:nvSpPr>
        <xdr:cNvPr id="7708" name="Text Box 10" hidden="1">
          <a:extLst>
            <a:ext uri="{FF2B5EF4-FFF2-40B4-BE49-F238E27FC236}">
              <a16:creationId xmlns:a16="http://schemas.microsoft.com/office/drawing/2014/main" id="{00000000-0008-0000-0000-00001C1E0000}"/>
            </a:ext>
          </a:extLst>
        </xdr:cNvPr>
        <xdr:cNvSpPr txBox="1">
          <a:spLocks noChangeArrowheads="1"/>
        </xdr:cNvSpPr>
      </xdr:nvSpPr>
      <xdr:spPr bwMode="auto">
        <a:xfrm>
          <a:off x="0" y="0"/>
          <a:ext cx="2571750" cy="60960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19</xdr:row>
      <xdr:rowOff>419100</xdr:rowOff>
    </xdr:to>
    <xdr:sp macro="" textlink="">
      <xdr:nvSpPr>
        <xdr:cNvPr id="7709" name="Text Box 8" hidden="1">
          <a:extLst>
            <a:ext uri="{FF2B5EF4-FFF2-40B4-BE49-F238E27FC236}">
              <a16:creationId xmlns:a16="http://schemas.microsoft.com/office/drawing/2014/main" id="{00000000-0008-0000-0000-00001D1E0000}"/>
            </a:ext>
          </a:extLst>
        </xdr:cNvPr>
        <xdr:cNvSpPr txBox="1">
          <a:spLocks noChangeArrowheads="1"/>
        </xdr:cNvSpPr>
      </xdr:nvSpPr>
      <xdr:spPr bwMode="auto">
        <a:xfrm>
          <a:off x="0" y="0"/>
          <a:ext cx="2571750" cy="60960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19</xdr:row>
      <xdr:rowOff>419100</xdr:rowOff>
    </xdr:to>
    <xdr:sp macro="" textlink="">
      <xdr:nvSpPr>
        <xdr:cNvPr id="7710" name="Text Box 6" hidden="1">
          <a:extLst>
            <a:ext uri="{FF2B5EF4-FFF2-40B4-BE49-F238E27FC236}">
              <a16:creationId xmlns:a16="http://schemas.microsoft.com/office/drawing/2014/main" id="{00000000-0008-0000-0000-00001E1E0000}"/>
            </a:ext>
          </a:extLst>
        </xdr:cNvPr>
        <xdr:cNvSpPr txBox="1">
          <a:spLocks noChangeArrowheads="1"/>
        </xdr:cNvSpPr>
      </xdr:nvSpPr>
      <xdr:spPr bwMode="auto">
        <a:xfrm>
          <a:off x="0" y="0"/>
          <a:ext cx="2571750" cy="60960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19</xdr:row>
      <xdr:rowOff>419100</xdr:rowOff>
    </xdr:to>
    <xdr:sp macro="" textlink="">
      <xdr:nvSpPr>
        <xdr:cNvPr id="7711" name="Text Box 4" hidden="1">
          <a:extLst>
            <a:ext uri="{FF2B5EF4-FFF2-40B4-BE49-F238E27FC236}">
              <a16:creationId xmlns:a16="http://schemas.microsoft.com/office/drawing/2014/main" id="{00000000-0008-0000-0000-00001F1E0000}"/>
            </a:ext>
          </a:extLst>
        </xdr:cNvPr>
        <xdr:cNvSpPr txBox="1">
          <a:spLocks noChangeArrowheads="1"/>
        </xdr:cNvSpPr>
      </xdr:nvSpPr>
      <xdr:spPr bwMode="auto">
        <a:xfrm>
          <a:off x="0" y="0"/>
          <a:ext cx="2571750" cy="609600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19</xdr:row>
      <xdr:rowOff>419100</xdr:rowOff>
    </xdr:to>
    <xdr:sp macro="" textlink="">
      <xdr:nvSpPr>
        <xdr:cNvPr id="7712" name="Text Box 2" hidden="1">
          <a:extLst>
            <a:ext uri="{FF2B5EF4-FFF2-40B4-BE49-F238E27FC236}">
              <a16:creationId xmlns:a16="http://schemas.microsoft.com/office/drawing/2014/main" id="{00000000-0008-0000-0000-0000201E0000}"/>
            </a:ext>
          </a:extLst>
        </xdr:cNvPr>
        <xdr:cNvSpPr txBox="1">
          <a:spLocks noChangeArrowheads="1"/>
        </xdr:cNvSpPr>
      </xdr:nvSpPr>
      <xdr:spPr bwMode="auto">
        <a:xfrm>
          <a:off x="0" y="0"/>
          <a:ext cx="2571750" cy="6096000"/>
        </a:xfrm>
        <a:prstGeom prst="rect">
          <a:avLst/>
        </a:prstGeom>
        <a:solidFill>
          <a:srgbClr val="FFFFFF"/>
        </a:solidFill>
        <a:ln w="9360" cap="sq">
          <a:solidFill>
            <a:srgbClr val="000000"/>
          </a:solidFill>
          <a:miter lim="800000"/>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714375</xdr:colOff>
      <xdr:row>36</xdr:row>
      <xdr:rowOff>47625</xdr:rowOff>
    </xdr:to>
    <xdr:sp macro="" textlink="">
      <xdr:nvSpPr>
        <xdr:cNvPr id="8545" name="CustomShape 1" hidden="1">
          <a:extLst>
            <a:ext uri="{FF2B5EF4-FFF2-40B4-BE49-F238E27FC236}">
              <a16:creationId xmlns:a16="http://schemas.microsoft.com/office/drawing/2014/main" id="{00000000-0008-0000-0100-000061210000}"/>
            </a:ext>
          </a:extLst>
        </xdr:cNvPr>
        <xdr:cNvSpPr>
          <a:spLocks noChangeArrowheads="1"/>
        </xdr:cNvSpPr>
      </xdr:nvSpPr>
      <xdr:spPr bwMode="auto">
        <a:xfrm>
          <a:off x="0" y="0"/>
          <a:ext cx="8391525" cy="9848850"/>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8</xdr:col>
      <xdr:colOff>714375</xdr:colOff>
      <xdr:row>36</xdr:row>
      <xdr:rowOff>47625</xdr:rowOff>
    </xdr:to>
    <xdr:sp macro="" textlink="">
      <xdr:nvSpPr>
        <xdr:cNvPr id="8546" name="CustomShape 1" hidden="1">
          <a:extLst>
            <a:ext uri="{FF2B5EF4-FFF2-40B4-BE49-F238E27FC236}">
              <a16:creationId xmlns:a16="http://schemas.microsoft.com/office/drawing/2014/main" id="{00000000-0008-0000-0100-000062210000}"/>
            </a:ext>
          </a:extLst>
        </xdr:cNvPr>
        <xdr:cNvSpPr>
          <a:spLocks noChangeArrowheads="1"/>
        </xdr:cNvSpPr>
      </xdr:nvSpPr>
      <xdr:spPr bwMode="auto">
        <a:xfrm>
          <a:off x="0" y="0"/>
          <a:ext cx="8391525" cy="9848850"/>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8</xdr:col>
      <xdr:colOff>714375</xdr:colOff>
      <xdr:row>36</xdr:row>
      <xdr:rowOff>47625</xdr:rowOff>
    </xdr:to>
    <xdr:sp macro="" textlink="">
      <xdr:nvSpPr>
        <xdr:cNvPr id="8547" name="CustomShape 1" hidden="1">
          <a:extLst>
            <a:ext uri="{FF2B5EF4-FFF2-40B4-BE49-F238E27FC236}">
              <a16:creationId xmlns:a16="http://schemas.microsoft.com/office/drawing/2014/main" id="{00000000-0008-0000-0100-000063210000}"/>
            </a:ext>
          </a:extLst>
        </xdr:cNvPr>
        <xdr:cNvSpPr>
          <a:spLocks noChangeArrowheads="1"/>
        </xdr:cNvSpPr>
      </xdr:nvSpPr>
      <xdr:spPr bwMode="auto">
        <a:xfrm>
          <a:off x="0" y="0"/>
          <a:ext cx="8391525" cy="9848850"/>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8</xdr:col>
      <xdr:colOff>714375</xdr:colOff>
      <xdr:row>36</xdr:row>
      <xdr:rowOff>47625</xdr:rowOff>
    </xdr:to>
    <xdr:sp macro="" textlink="">
      <xdr:nvSpPr>
        <xdr:cNvPr id="8548" name="CustomShape 1" hidden="1">
          <a:extLst>
            <a:ext uri="{FF2B5EF4-FFF2-40B4-BE49-F238E27FC236}">
              <a16:creationId xmlns:a16="http://schemas.microsoft.com/office/drawing/2014/main" id="{00000000-0008-0000-0100-000064210000}"/>
            </a:ext>
          </a:extLst>
        </xdr:cNvPr>
        <xdr:cNvSpPr>
          <a:spLocks noChangeArrowheads="1"/>
        </xdr:cNvSpPr>
      </xdr:nvSpPr>
      <xdr:spPr bwMode="auto">
        <a:xfrm>
          <a:off x="0" y="0"/>
          <a:ext cx="8391525" cy="9848850"/>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8</xdr:col>
      <xdr:colOff>714375</xdr:colOff>
      <xdr:row>36</xdr:row>
      <xdr:rowOff>47625</xdr:rowOff>
    </xdr:to>
    <xdr:sp macro="" textlink="">
      <xdr:nvSpPr>
        <xdr:cNvPr id="8549" name="CustomShape 1" hidden="1">
          <a:extLst>
            <a:ext uri="{FF2B5EF4-FFF2-40B4-BE49-F238E27FC236}">
              <a16:creationId xmlns:a16="http://schemas.microsoft.com/office/drawing/2014/main" id="{00000000-0008-0000-0100-000065210000}"/>
            </a:ext>
          </a:extLst>
        </xdr:cNvPr>
        <xdr:cNvSpPr>
          <a:spLocks noChangeArrowheads="1"/>
        </xdr:cNvSpPr>
      </xdr:nvSpPr>
      <xdr:spPr bwMode="auto">
        <a:xfrm>
          <a:off x="0" y="0"/>
          <a:ext cx="8391525" cy="9848850"/>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8</xdr:col>
      <xdr:colOff>714375</xdr:colOff>
      <xdr:row>36</xdr:row>
      <xdr:rowOff>47625</xdr:rowOff>
    </xdr:to>
    <xdr:sp macro="" textlink="">
      <xdr:nvSpPr>
        <xdr:cNvPr id="8550" name="CustomShape 1" hidden="1">
          <a:extLst>
            <a:ext uri="{FF2B5EF4-FFF2-40B4-BE49-F238E27FC236}">
              <a16:creationId xmlns:a16="http://schemas.microsoft.com/office/drawing/2014/main" id="{00000000-0008-0000-0100-000066210000}"/>
            </a:ext>
          </a:extLst>
        </xdr:cNvPr>
        <xdr:cNvSpPr>
          <a:spLocks noChangeArrowheads="1"/>
        </xdr:cNvSpPr>
      </xdr:nvSpPr>
      <xdr:spPr bwMode="auto">
        <a:xfrm>
          <a:off x="0" y="0"/>
          <a:ext cx="8391525" cy="9848850"/>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8</xdr:col>
      <xdr:colOff>714375</xdr:colOff>
      <xdr:row>36</xdr:row>
      <xdr:rowOff>47625</xdr:rowOff>
    </xdr:to>
    <xdr:sp macro="" textlink="">
      <xdr:nvSpPr>
        <xdr:cNvPr id="8551" name="CustomShape 1" hidden="1">
          <a:extLst>
            <a:ext uri="{FF2B5EF4-FFF2-40B4-BE49-F238E27FC236}">
              <a16:creationId xmlns:a16="http://schemas.microsoft.com/office/drawing/2014/main" id="{00000000-0008-0000-0100-000067210000}"/>
            </a:ext>
          </a:extLst>
        </xdr:cNvPr>
        <xdr:cNvSpPr>
          <a:spLocks noChangeArrowheads="1"/>
        </xdr:cNvSpPr>
      </xdr:nvSpPr>
      <xdr:spPr bwMode="auto">
        <a:xfrm>
          <a:off x="0" y="0"/>
          <a:ext cx="8391525" cy="9848850"/>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8</xdr:col>
      <xdr:colOff>714375</xdr:colOff>
      <xdr:row>36</xdr:row>
      <xdr:rowOff>47625</xdr:rowOff>
    </xdr:to>
    <xdr:sp macro="" textlink="">
      <xdr:nvSpPr>
        <xdr:cNvPr id="8552" name="CustomShape 1" hidden="1">
          <a:extLst>
            <a:ext uri="{FF2B5EF4-FFF2-40B4-BE49-F238E27FC236}">
              <a16:creationId xmlns:a16="http://schemas.microsoft.com/office/drawing/2014/main" id="{00000000-0008-0000-0100-000068210000}"/>
            </a:ext>
          </a:extLst>
        </xdr:cNvPr>
        <xdr:cNvSpPr>
          <a:spLocks noChangeArrowheads="1"/>
        </xdr:cNvSpPr>
      </xdr:nvSpPr>
      <xdr:spPr bwMode="auto">
        <a:xfrm>
          <a:off x="0" y="0"/>
          <a:ext cx="8391525" cy="9848850"/>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8</xdr:col>
      <xdr:colOff>714375</xdr:colOff>
      <xdr:row>36</xdr:row>
      <xdr:rowOff>47625</xdr:rowOff>
    </xdr:to>
    <xdr:sp macro="" textlink="">
      <xdr:nvSpPr>
        <xdr:cNvPr id="8553" name="CustomShape 1" hidden="1">
          <a:extLst>
            <a:ext uri="{FF2B5EF4-FFF2-40B4-BE49-F238E27FC236}">
              <a16:creationId xmlns:a16="http://schemas.microsoft.com/office/drawing/2014/main" id="{00000000-0008-0000-0100-000069210000}"/>
            </a:ext>
          </a:extLst>
        </xdr:cNvPr>
        <xdr:cNvSpPr>
          <a:spLocks noChangeArrowheads="1"/>
        </xdr:cNvSpPr>
      </xdr:nvSpPr>
      <xdr:spPr bwMode="auto">
        <a:xfrm>
          <a:off x="0" y="0"/>
          <a:ext cx="8391525" cy="9848850"/>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8</xdr:col>
      <xdr:colOff>714375</xdr:colOff>
      <xdr:row>36</xdr:row>
      <xdr:rowOff>47625</xdr:rowOff>
    </xdr:to>
    <xdr:sp macro="" textlink="">
      <xdr:nvSpPr>
        <xdr:cNvPr id="8554" name="CustomShape 1" hidden="1">
          <a:extLst>
            <a:ext uri="{FF2B5EF4-FFF2-40B4-BE49-F238E27FC236}">
              <a16:creationId xmlns:a16="http://schemas.microsoft.com/office/drawing/2014/main" id="{00000000-0008-0000-0100-00006A210000}"/>
            </a:ext>
          </a:extLst>
        </xdr:cNvPr>
        <xdr:cNvSpPr>
          <a:spLocks noChangeArrowheads="1"/>
        </xdr:cNvSpPr>
      </xdr:nvSpPr>
      <xdr:spPr bwMode="auto">
        <a:xfrm>
          <a:off x="0" y="0"/>
          <a:ext cx="8391525" cy="9848850"/>
        </a:xfrm>
        <a:custGeom>
          <a:avLst/>
          <a:gdLst>
            <a:gd name="T0" fmla="*/ 0 w 21600"/>
            <a:gd name="T1" fmla="*/ 0 h 21600"/>
            <a:gd name="T2" fmla="*/ 2147483646 w 21600"/>
            <a:gd name="T3" fmla="*/ 0 h 21600"/>
            <a:gd name="T4" fmla="*/ 2147483646 w 21600"/>
            <a:gd name="T5" fmla="*/ 2147483646 h 21600"/>
            <a:gd name="T6" fmla="*/ 0 w 21600"/>
            <a:gd name="T7" fmla="*/ 2147483646 h 21600"/>
            <a:gd name="T8" fmla="*/ 0 w 21600"/>
            <a:gd name="T9" fmla="*/ 0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0" t="0" r="r" b="b"/>
          <a:pathLst>
            <a:path w="21600" h="21600">
              <a:moveTo>
                <a:pt x="0" y="0"/>
              </a:moveTo>
              <a:lnTo>
                <a:pt x="21600" y="0"/>
              </a:lnTo>
              <a:lnTo>
                <a:pt x="21600" y="21600"/>
              </a:lnTo>
              <a:lnTo>
                <a:pt x="0" y="21600"/>
              </a:lnTo>
              <a:lnTo>
                <a:pt x="0" y="0"/>
              </a:lnTo>
              <a:close/>
              <a:moveTo>
                <a:pt x="2700" y="2700"/>
              </a:moveTo>
              <a:lnTo>
                <a:pt x="2700" y="18900"/>
              </a:lnTo>
              <a:lnTo>
                <a:pt x="18900" y="18900"/>
              </a:lnTo>
              <a:lnTo>
                <a:pt x="18900" y="2700"/>
              </a:lnTo>
              <a:lnTo>
                <a:pt x="2700" y="2700"/>
              </a:lnTo>
              <a:close/>
            </a:path>
          </a:pathLst>
        </a:custGeom>
        <a:solidFill>
          <a:srgbClr val="FFFFFF"/>
        </a:solidFill>
        <a:ln w="9525" cap="flat">
          <a:noFill/>
          <a:round/>
          <a:headEnd/>
          <a:tailEnd/>
        </a:ln>
        <a:effectLst/>
      </xdr:spPr>
    </xdr:sp>
    <xdr:clientData/>
  </xdr:twoCellAnchor>
  <xdr:twoCellAnchor>
    <xdr:from>
      <xdr:col>0</xdr:col>
      <xdr:colOff>0</xdr:colOff>
      <xdr:row>0</xdr:row>
      <xdr:rowOff>0</xdr:rowOff>
    </xdr:from>
    <xdr:to>
      <xdr:col>8</xdr:col>
      <xdr:colOff>714375</xdr:colOff>
      <xdr:row>35</xdr:row>
      <xdr:rowOff>457200</xdr:rowOff>
    </xdr:to>
    <xdr:sp macro="" textlink="">
      <xdr:nvSpPr>
        <xdr:cNvPr id="8555" name="CustomShape 1" hidden="1">
          <a:extLst>
            <a:ext uri="{FF2B5EF4-FFF2-40B4-BE49-F238E27FC236}">
              <a16:creationId xmlns:a16="http://schemas.microsoft.com/office/drawing/2014/main" id="{00000000-0008-0000-0100-00006B210000}"/>
            </a:ext>
          </a:extLst>
        </xdr:cNvPr>
        <xdr:cNvSpPr>
          <a:spLocks noChangeArrowheads="1"/>
        </xdr:cNvSpPr>
      </xdr:nvSpPr>
      <xdr:spPr bwMode="auto">
        <a:xfrm>
          <a:off x="0" y="0"/>
          <a:ext cx="8391525" cy="977265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8</xdr:col>
      <xdr:colOff>714375</xdr:colOff>
      <xdr:row>35</xdr:row>
      <xdr:rowOff>457200</xdr:rowOff>
    </xdr:to>
    <xdr:sp macro="" textlink="">
      <xdr:nvSpPr>
        <xdr:cNvPr id="8556" name="CustomShape 1" hidden="1">
          <a:extLst>
            <a:ext uri="{FF2B5EF4-FFF2-40B4-BE49-F238E27FC236}">
              <a16:creationId xmlns:a16="http://schemas.microsoft.com/office/drawing/2014/main" id="{00000000-0008-0000-0100-00006C210000}"/>
            </a:ext>
          </a:extLst>
        </xdr:cNvPr>
        <xdr:cNvSpPr>
          <a:spLocks noChangeArrowheads="1"/>
        </xdr:cNvSpPr>
      </xdr:nvSpPr>
      <xdr:spPr bwMode="auto">
        <a:xfrm>
          <a:off x="0" y="0"/>
          <a:ext cx="8391525" cy="977265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8</xdr:col>
      <xdr:colOff>714375</xdr:colOff>
      <xdr:row>35</xdr:row>
      <xdr:rowOff>457200</xdr:rowOff>
    </xdr:to>
    <xdr:sp macro="" textlink="">
      <xdr:nvSpPr>
        <xdr:cNvPr id="8557" name="CustomShape 1" hidden="1">
          <a:extLst>
            <a:ext uri="{FF2B5EF4-FFF2-40B4-BE49-F238E27FC236}">
              <a16:creationId xmlns:a16="http://schemas.microsoft.com/office/drawing/2014/main" id="{00000000-0008-0000-0100-00006D210000}"/>
            </a:ext>
          </a:extLst>
        </xdr:cNvPr>
        <xdr:cNvSpPr>
          <a:spLocks noChangeArrowheads="1"/>
        </xdr:cNvSpPr>
      </xdr:nvSpPr>
      <xdr:spPr bwMode="auto">
        <a:xfrm>
          <a:off x="0" y="0"/>
          <a:ext cx="8391525" cy="977265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8</xdr:col>
      <xdr:colOff>714375</xdr:colOff>
      <xdr:row>35</xdr:row>
      <xdr:rowOff>457200</xdr:rowOff>
    </xdr:to>
    <xdr:sp macro="" textlink="">
      <xdr:nvSpPr>
        <xdr:cNvPr id="8558" name="CustomShape 1" hidden="1">
          <a:extLst>
            <a:ext uri="{FF2B5EF4-FFF2-40B4-BE49-F238E27FC236}">
              <a16:creationId xmlns:a16="http://schemas.microsoft.com/office/drawing/2014/main" id="{00000000-0008-0000-0100-00006E210000}"/>
            </a:ext>
          </a:extLst>
        </xdr:cNvPr>
        <xdr:cNvSpPr>
          <a:spLocks noChangeArrowheads="1"/>
        </xdr:cNvSpPr>
      </xdr:nvSpPr>
      <xdr:spPr bwMode="auto">
        <a:xfrm>
          <a:off x="0" y="0"/>
          <a:ext cx="8391525" cy="977265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8</xdr:col>
      <xdr:colOff>714375</xdr:colOff>
      <xdr:row>35</xdr:row>
      <xdr:rowOff>457200</xdr:rowOff>
    </xdr:to>
    <xdr:sp macro="" textlink="">
      <xdr:nvSpPr>
        <xdr:cNvPr id="8559" name="CustomShape 1" hidden="1">
          <a:extLst>
            <a:ext uri="{FF2B5EF4-FFF2-40B4-BE49-F238E27FC236}">
              <a16:creationId xmlns:a16="http://schemas.microsoft.com/office/drawing/2014/main" id="{00000000-0008-0000-0100-00006F210000}"/>
            </a:ext>
          </a:extLst>
        </xdr:cNvPr>
        <xdr:cNvSpPr>
          <a:spLocks noChangeArrowheads="1"/>
        </xdr:cNvSpPr>
      </xdr:nvSpPr>
      <xdr:spPr bwMode="auto">
        <a:xfrm>
          <a:off x="0" y="0"/>
          <a:ext cx="8391525" cy="977265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8</xdr:col>
      <xdr:colOff>714375</xdr:colOff>
      <xdr:row>35</xdr:row>
      <xdr:rowOff>457200</xdr:rowOff>
    </xdr:to>
    <xdr:sp macro="" textlink="">
      <xdr:nvSpPr>
        <xdr:cNvPr id="8560" name="CustomShape 1" hidden="1">
          <a:extLst>
            <a:ext uri="{FF2B5EF4-FFF2-40B4-BE49-F238E27FC236}">
              <a16:creationId xmlns:a16="http://schemas.microsoft.com/office/drawing/2014/main" id="{00000000-0008-0000-0100-000070210000}"/>
            </a:ext>
          </a:extLst>
        </xdr:cNvPr>
        <xdr:cNvSpPr>
          <a:spLocks noChangeArrowheads="1"/>
        </xdr:cNvSpPr>
      </xdr:nvSpPr>
      <xdr:spPr bwMode="auto">
        <a:xfrm>
          <a:off x="0" y="0"/>
          <a:ext cx="8391525" cy="977265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8</xdr:col>
      <xdr:colOff>714375</xdr:colOff>
      <xdr:row>35</xdr:row>
      <xdr:rowOff>457200</xdr:rowOff>
    </xdr:to>
    <xdr:sp macro="" textlink="">
      <xdr:nvSpPr>
        <xdr:cNvPr id="8561" name="CustomShape 1" hidden="1">
          <a:extLst>
            <a:ext uri="{FF2B5EF4-FFF2-40B4-BE49-F238E27FC236}">
              <a16:creationId xmlns:a16="http://schemas.microsoft.com/office/drawing/2014/main" id="{00000000-0008-0000-0100-000071210000}"/>
            </a:ext>
          </a:extLst>
        </xdr:cNvPr>
        <xdr:cNvSpPr>
          <a:spLocks noChangeArrowheads="1"/>
        </xdr:cNvSpPr>
      </xdr:nvSpPr>
      <xdr:spPr bwMode="auto">
        <a:xfrm>
          <a:off x="0" y="0"/>
          <a:ext cx="8391525" cy="977265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8</xdr:col>
      <xdr:colOff>714375</xdr:colOff>
      <xdr:row>35</xdr:row>
      <xdr:rowOff>457200</xdr:rowOff>
    </xdr:to>
    <xdr:sp macro="" textlink="">
      <xdr:nvSpPr>
        <xdr:cNvPr id="8562" name="CustomShape 1" hidden="1">
          <a:extLst>
            <a:ext uri="{FF2B5EF4-FFF2-40B4-BE49-F238E27FC236}">
              <a16:creationId xmlns:a16="http://schemas.microsoft.com/office/drawing/2014/main" id="{00000000-0008-0000-0100-000072210000}"/>
            </a:ext>
          </a:extLst>
        </xdr:cNvPr>
        <xdr:cNvSpPr>
          <a:spLocks noChangeArrowheads="1"/>
        </xdr:cNvSpPr>
      </xdr:nvSpPr>
      <xdr:spPr bwMode="auto">
        <a:xfrm>
          <a:off x="0" y="0"/>
          <a:ext cx="8391525" cy="977265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8</xdr:col>
      <xdr:colOff>714375</xdr:colOff>
      <xdr:row>35</xdr:row>
      <xdr:rowOff>457200</xdr:rowOff>
    </xdr:to>
    <xdr:sp macro="" textlink="">
      <xdr:nvSpPr>
        <xdr:cNvPr id="8563" name="CustomShape 1" hidden="1">
          <a:extLst>
            <a:ext uri="{FF2B5EF4-FFF2-40B4-BE49-F238E27FC236}">
              <a16:creationId xmlns:a16="http://schemas.microsoft.com/office/drawing/2014/main" id="{00000000-0008-0000-0100-000073210000}"/>
            </a:ext>
          </a:extLst>
        </xdr:cNvPr>
        <xdr:cNvSpPr>
          <a:spLocks noChangeArrowheads="1"/>
        </xdr:cNvSpPr>
      </xdr:nvSpPr>
      <xdr:spPr bwMode="auto">
        <a:xfrm>
          <a:off x="0" y="0"/>
          <a:ext cx="8391525" cy="977265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8</xdr:col>
      <xdr:colOff>714375</xdr:colOff>
      <xdr:row>35</xdr:row>
      <xdr:rowOff>457200</xdr:rowOff>
    </xdr:to>
    <xdr:sp macro="" textlink="">
      <xdr:nvSpPr>
        <xdr:cNvPr id="8564" name="CustomShape 1" hidden="1">
          <a:extLst>
            <a:ext uri="{FF2B5EF4-FFF2-40B4-BE49-F238E27FC236}">
              <a16:creationId xmlns:a16="http://schemas.microsoft.com/office/drawing/2014/main" id="{00000000-0008-0000-0100-000074210000}"/>
            </a:ext>
          </a:extLst>
        </xdr:cNvPr>
        <xdr:cNvSpPr>
          <a:spLocks noChangeArrowheads="1"/>
        </xdr:cNvSpPr>
      </xdr:nvSpPr>
      <xdr:spPr bwMode="auto">
        <a:xfrm>
          <a:off x="0" y="0"/>
          <a:ext cx="8391525" cy="9772650"/>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21</xdr:row>
      <xdr:rowOff>28575</xdr:rowOff>
    </xdr:to>
    <xdr:sp macro="" textlink="">
      <xdr:nvSpPr>
        <xdr:cNvPr id="8565" name="shapetype_202" hidden="1">
          <a:extLst>
            <a:ext uri="{FF2B5EF4-FFF2-40B4-BE49-F238E27FC236}">
              <a16:creationId xmlns:a16="http://schemas.microsoft.com/office/drawing/2014/main" id="{00000000-0008-0000-0100-000075210000}"/>
            </a:ext>
          </a:extLst>
        </xdr:cNvPr>
        <xdr:cNvSpPr txBox="1">
          <a:spLocks noChangeArrowheads="1"/>
        </xdr:cNvSpPr>
      </xdr:nvSpPr>
      <xdr:spPr bwMode="auto">
        <a:xfrm>
          <a:off x="0" y="0"/>
          <a:ext cx="3048000" cy="6257925"/>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21</xdr:row>
      <xdr:rowOff>28575</xdr:rowOff>
    </xdr:to>
    <xdr:sp macro="" textlink="">
      <xdr:nvSpPr>
        <xdr:cNvPr id="8566" name="Text Box 18" hidden="1">
          <a:extLst>
            <a:ext uri="{FF2B5EF4-FFF2-40B4-BE49-F238E27FC236}">
              <a16:creationId xmlns:a16="http://schemas.microsoft.com/office/drawing/2014/main" id="{00000000-0008-0000-0100-000076210000}"/>
            </a:ext>
          </a:extLst>
        </xdr:cNvPr>
        <xdr:cNvSpPr txBox="1">
          <a:spLocks noChangeArrowheads="1"/>
        </xdr:cNvSpPr>
      </xdr:nvSpPr>
      <xdr:spPr bwMode="auto">
        <a:xfrm>
          <a:off x="0" y="0"/>
          <a:ext cx="3048000" cy="6257925"/>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21</xdr:row>
      <xdr:rowOff>28575</xdr:rowOff>
    </xdr:to>
    <xdr:sp macro="" textlink="">
      <xdr:nvSpPr>
        <xdr:cNvPr id="8567" name="Text Box 16" hidden="1">
          <a:extLst>
            <a:ext uri="{FF2B5EF4-FFF2-40B4-BE49-F238E27FC236}">
              <a16:creationId xmlns:a16="http://schemas.microsoft.com/office/drawing/2014/main" id="{00000000-0008-0000-0100-000077210000}"/>
            </a:ext>
          </a:extLst>
        </xdr:cNvPr>
        <xdr:cNvSpPr txBox="1">
          <a:spLocks noChangeArrowheads="1"/>
        </xdr:cNvSpPr>
      </xdr:nvSpPr>
      <xdr:spPr bwMode="auto">
        <a:xfrm>
          <a:off x="0" y="0"/>
          <a:ext cx="3048000" cy="6257925"/>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21</xdr:row>
      <xdr:rowOff>28575</xdr:rowOff>
    </xdr:to>
    <xdr:sp macro="" textlink="">
      <xdr:nvSpPr>
        <xdr:cNvPr id="8568" name="Text Box 14" hidden="1">
          <a:extLst>
            <a:ext uri="{FF2B5EF4-FFF2-40B4-BE49-F238E27FC236}">
              <a16:creationId xmlns:a16="http://schemas.microsoft.com/office/drawing/2014/main" id="{00000000-0008-0000-0100-000078210000}"/>
            </a:ext>
          </a:extLst>
        </xdr:cNvPr>
        <xdr:cNvSpPr txBox="1">
          <a:spLocks noChangeArrowheads="1"/>
        </xdr:cNvSpPr>
      </xdr:nvSpPr>
      <xdr:spPr bwMode="auto">
        <a:xfrm>
          <a:off x="0" y="0"/>
          <a:ext cx="3048000" cy="6257925"/>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21</xdr:row>
      <xdr:rowOff>28575</xdr:rowOff>
    </xdr:to>
    <xdr:sp macro="" textlink="">
      <xdr:nvSpPr>
        <xdr:cNvPr id="8569" name="Text Box 12" hidden="1">
          <a:extLst>
            <a:ext uri="{FF2B5EF4-FFF2-40B4-BE49-F238E27FC236}">
              <a16:creationId xmlns:a16="http://schemas.microsoft.com/office/drawing/2014/main" id="{00000000-0008-0000-0100-000079210000}"/>
            </a:ext>
          </a:extLst>
        </xdr:cNvPr>
        <xdr:cNvSpPr txBox="1">
          <a:spLocks noChangeArrowheads="1"/>
        </xdr:cNvSpPr>
      </xdr:nvSpPr>
      <xdr:spPr bwMode="auto">
        <a:xfrm>
          <a:off x="0" y="0"/>
          <a:ext cx="3048000" cy="6257925"/>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21</xdr:row>
      <xdr:rowOff>28575</xdr:rowOff>
    </xdr:to>
    <xdr:sp macro="" textlink="">
      <xdr:nvSpPr>
        <xdr:cNvPr id="8570" name="Text Box 10" hidden="1">
          <a:extLst>
            <a:ext uri="{FF2B5EF4-FFF2-40B4-BE49-F238E27FC236}">
              <a16:creationId xmlns:a16="http://schemas.microsoft.com/office/drawing/2014/main" id="{00000000-0008-0000-0100-00007A210000}"/>
            </a:ext>
          </a:extLst>
        </xdr:cNvPr>
        <xdr:cNvSpPr txBox="1">
          <a:spLocks noChangeArrowheads="1"/>
        </xdr:cNvSpPr>
      </xdr:nvSpPr>
      <xdr:spPr bwMode="auto">
        <a:xfrm>
          <a:off x="0" y="0"/>
          <a:ext cx="3048000" cy="6257925"/>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21</xdr:row>
      <xdr:rowOff>28575</xdr:rowOff>
    </xdr:to>
    <xdr:sp macro="" textlink="">
      <xdr:nvSpPr>
        <xdr:cNvPr id="8571" name="Text Box 8" hidden="1">
          <a:extLst>
            <a:ext uri="{FF2B5EF4-FFF2-40B4-BE49-F238E27FC236}">
              <a16:creationId xmlns:a16="http://schemas.microsoft.com/office/drawing/2014/main" id="{00000000-0008-0000-0100-00007B210000}"/>
            </a:ext>
          </a:extLst>
        </xdr:cNvPr>
        <xdr:cNvSpPr txBox="1">
          <a:spLocks noChangeArrowheads="1"/>
        </xdr:cNvSpPr>
      </xdr:nvSpPr>
      <xdr:spPr bwMode="auto">
        <a:xfrm>
          <a:off x="0" y="0"/>
          <a:ext cx="3048000" cy="6257925"/>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21</xdr:row>
      <xdr:rowOff>28575</xdr:rowOff>
    </xdr:to>
    <xdr:sp macro="" textlink="">
      <xdr:nvSpPr>
        <xdr:cNvPr id="8572" name="Text Box 6" hidden="1">
          <a:extLst>
            <a:ext uri="{FF2B5EF4-FFF2-40B4-BE49-F238E27FC236}">
              <a16:creationId xmlns:a16="http://schemas.microsoft.com/office/drawing/2014/main" id="{00000000-0008-0000-0100-00007C210000}"/>
            </a:ext>
          </a:extLst>
        </xdr:cNvPr>
        <xdr:cNvSpPr txBox="1">
          <a:spLocks noChangeArrowheads="1"/>
        </xdr:cNvSpPr>
      </xdr:nvSpPr>
      <xdr:spPr bwMode="auto">
        <a:xfrm>
          <a:off x="0" y="0"/>
          <a:ext cx="3048000" cy="6257925"/>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21</xdr:row>
      <xdr:rowOff>28575</xdr:rowOff>
    </xdr:to>
    <xdr:sp macro="" textlink="">
      <xdr:nvSpPr>
        <xdr:cNvPr id="8573" name="Text Box 4" hidden="1">
          <a:extLst>
            <a:ext uri="{FF2B5EF4-FFF2-40B4-BE49-F238E27FC236}">
              <a16:creationId xmlns:a16="http://schemas.microsoft.com/office/drawing/2014/main" id="{00000000-0008-0000-0100-00007D210000}"/>
            </a:ext>
          </a:extLst>
        </xdr:cNvPr>
        <xdr:cNvSpPr txBox="1">
          <a:spLocks noChangeArrowheads="1"/>
        </xdr:cNvSpPr>
      </xdr:nvSpPr>
      <xdr:spPr bwMode="auto">
        <a:xfrm>
          <a:off x="0" y="0"/>
          <a:ext cx="3048000" cy="6257925"/>
        </a:xfrm>
        <a:prstGeom prst="rect">
          <a:avLst/>
        </a:prstGeom>
        <a:solidFill>
          <a:srgbClr val="FFFFFF"/>
        </a:solidFill>
        <a:ln w="9360" cap="sq">
          <a:solidFill>
            <a:srgbClr val="000000"/>
          </a:solidFill>
          <a:miter lim="800000"/>
          <a:headEnd/>
          <a:tailEnd/>
        </a:ln>
        <a:effectLst/>
      </xdr:spPr>
    </xdr:sp>
    <xdr:clientData/>
  </xdr:twoCellAnchor>
  <xdr:twoCellAnchor>
    <xdr:from>
      <xdr:col>0</xdr:col>
      <xdr:colOff>0</xdr:colOff>
      <xdr:row>0</xdr:row>
      <xdr:rowOff>0</xdr:rowOff>
    </xdr:from>
    <xdr:to>
      <xdr:col>2</xdr:col>
      <xdr:colOff>0</xdr:colOff>
      <xdr:row>21</xdr:row>
      <xdr:rowOff>28575</xdr:rowOff>
    </xdr:to>
    <xdr:sp macro="" textlink="">
      <xdr:nvSpPr>
        <xdr:cNvPr id="8574" name="Text Box 2" hidden="1">
          <a:extLst>
            <a:ext uri="{FF2B5EF4-FFF2-40B4-BE49-F238E27FC236}">
              <a16:creationId xmlns:a16="http://schemas.microsoft.com/office/drawing/2014/main" id="{00000000-0008-0000-0100-00007E210000}"/>
            </a:ext>
          </a:extLst>
        </xdr:cNvPr>
        <xdr:cNvSpPr txBox="1">
          <a:spLocks noChangeArrowheads="1"/>
        </xdr:cNvSpPr>
      </xdr:nvSpPr>
      <xdr:spPr bwMode="auto">
        <a:xfrm>
          <a:off x="0" y="0"/>
          <a:ext cx="3048000" cy="6257925"/>
        </a:xfrm>
        <a:prstGeom prst="rect">
          <a:avLst/>
        </a:prstGeom>
        <a:solidFill>
          <a:srgbClr val="FFFFFF"/>
        </a:solidFill>
        <a:ln w="9360" cap="sq">
          <a:solidFill>
            <a:srgbClr val="000000"/>
          </a:solidFill>
          <a:miter lim="800000"/>
          <a:headEnd/>
          <a:tailEnd/>
        </a:ln>
        <a:effec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8"/>
  <sheetViews>
    <sheetView tabSelected="1" zoomScale="90" zoomScaleNormal="90" workbookViewId="0">
      <selection sqref="A1:N1"/>
    </sheetView>
  </sheetViews>
  <sheetFormatPr baseColWidth="10" defaultColWidth="12.85546875" defaultRowHeight="12.75" x14ac:dyDescent="0.2"/>
  <cols>
    <col min="1" max="1" width="28.140625" style="1" customWidth="1"/>
    <col min="2" max="2" width="103.85546875" style="2" customWidth="1"/>
    <col min="3" max="6" width="9" style="3" hidden="1" customWidth="1"/>
    <col min="7" max="7" width="14.42578125" style="3" hidden="1" customWidth="1"/>
    <col min="8" max="9" width="9" style="3" hidden="1" customWidth="1"/>
    <col min="10" max="14" width="9" style="3" customWidth="1"/>
    <col min="15" max="21" width="9.140625" style="4" customWidth="1"/>
    <col min="22" max="16384" width="12.85546875" style="4"/>
  </cols>
  <sheetData>
    <row r="1" spans="1:28" ht="38.25" customHeight="1" x14ac:dyDescent="0.2">
      <c r="A1" s="214" t="s">
        <v>0</v>
      </c>
      <c r="B1" s="214"/>
      <c r="C1" s="214"/>
      <c r="D1" s="214"/>
      <c r="E1" s="214"/>
      <c r="F1" s="214"/>
      <c r="G1" s="214"/>
      <c r="H1" s="214"/>
      <c r="I1" s="214"/>
      <c r="J1" s="214"/>
      <c r="K1" s="214"/>
      <c r="L1" s="214"/>
      <c r="M1" s="214"/>
      <c r="N1" s="214"/>
    </row>
    <row r="2" spans="1:28" s="8" customFormat="1" x14ac:dyDescent="0.2">
      <c r="A2" s="5"/>
      <c r="B2" s="6"/>
      <c r="C2" s="7"/>
      <c r="D2" s="7"/>
      <c r="E2" s="7"/>
      <c r="F2" s="7"/>
      <c r="G2" s="7"/>
      <c r="H2" s="7"/>
      <c r="I2" s="7"/>
      <c r="J2" s="7"/>
      <c r="K2" s="7"/>
      <c r="L2" s="7"/>
      <c r="M2" s="7"/>
      <c r="N2" s="7"/>
    </row>
    <row r="3" spans="1:28" ht="62.25" customHeight="1" x14ac:dyDescent="0.2">
      <c r="A3" s="215" t="s">
        <v>1</v>
      </c>
      <c r="B3" s="215"/>
      <c r="C3" s="215"/>
      <c r="D3" s="215"/>
      <c r="E3" s="215"/>
      <c r="F3" s="215"/>
      <c r="G3" s="215"/>
      <c r="H3" s="215"/>
      <c r="I3" s="215"/>
      <c r="J3" s="215"/>
      <c r="K3" s="215"/>
      <c r="L3" s="215"/>
      <c r="M3" s="215"/>
      <c r="N3" s="215"/>
    </row>
    <row r="4" spans="1:28" ht="15" x14ac:dyDescent="0.2">
      <c r="C4" s="9">
        <v>43252</v>
      </c>
      <c r="D4" s="9">
        <v>43282</v>
      </c>
      <c r="E4" s="9">
        <v>43313</v>
      </c>
      <c r="F4" s="9">
        <v>43344</v>
      </c>
      <c r="G4" s="9">
        <v>43374</v>
      </c>
      <c r="H4" s="9">
        <v>43405</v>
      </c>
      <c r="I4" s="9">
        <v>43435</v>
      </c>
      <c r="J4" s="9">
        <v>43466</v>
      </c>
      <c r="K4" s="9">
        <v>43497</v>
      </c>
      <c r="L4" s="9">
        <v>43525</v>
      </c>
      <c r="M4" s="9">
        <v>43556</v>
      </c>
      <c r="N4" s="9">
        <v>43586</v>
      </c>
      <c r="O4" s="9">
        <v>43617</v>
      </c>
      <c r="P4" s="9">
        <v>43647</v>
      </c>
      <c r="Q4" s="9">
        <v>43678</v>
      </c>
      <c r="R4" s="9">
        <v>43709</v>
      </c>
      <c r="S4" s="9">
        <v>43739</v>
      </c>
      <c r="T4" s="9">
        <v>43770</v>
      </c>
      <c r="U4" s="9">
        <v>43800</v>
      </c>
      <c r="V4" s="9">
        <v>43831</v>
      </c>
      <c r="W4" s="9">
        <v>43862</v>
      </c>
      <c r="X4" s="9">
        <v>43891</v>
      </c>
      <c r="Y4" s="9">
        <v>43922</v>
      </c>
      <c r="Z4" s="9">
        <v>43952</v>
      </c>
      <c r="AA4" s="9">
        <v>43983</v>
      </c>
      <c r="AB4" s="9">
        <v>44013</v>
      </c>
    </row>
    <row r="5" spans="1:28" ht="39" customHeight="1" x14ac:dyDescent="0.2">
      <c r="A5" s="10" t="s">
        <v>2</v>
      </c>
      <c r="B5" s="11"/>
      <c r="C5" s="12">
        <v>21</v>
      </c>
      <c r="D5" s="12">
        <v>21</v>
      </c>
      <c r="E5" s="12">
        <v>21</v>
      </c>
      <c r="F5" s="12">
        <v>20</v>
      </c>
      <c r="G5" s="12">
        <v>22</v>
      </c>
      <c r="H5" s="12">
        <v>22</v>
      </c>
      <c r="I5" s="12">
        <v>15</v>
      </c>
      <c r="J5" s="12">
        <v>19</v>
      </c>
      <c r="K5" s="12">
        <v>20</v>
      </c>
      <c r="L5" s="12">
        <v>21</v>
      </c>
      <c r="M5" s="12">
        <v>16</v>
      </c>
      <c r="N5" s="13">
        <v>22</v>
      </c>
      <c r="O5" s="13">
        <v>20</v>
      </c>
      <c r="P5" s="13">
        <v>22</v>
      </c>
      <c r="Q5" s="13">
        <v>20</v>
      </c>
      <c r="R5" s="13">
        <v>21</v>
      </c>
      <c r="S5" s="13">
        <v>22</v>
      </c>
      <c r="T5" s="13">
        <v>21</v>
      </c>
      <c r="U5" s="13">
        <v>15</v>
      </c>
      <c r="V5" s="13">
        <v>20</v>
      </c>
      <c r="W5" s="13">
        <v>20</v>
      </c>
      <c r="X5" s="13">
        <v>15</v>
      </c>
      <c r="Y5" s="13">
        <v>14</v>
      </c>
      <c r="Z5" s="13">
        <v>20</v>
      </c>
      <c r="AA5" s="13">
        <v>22</v>
      </c>
      <c r="AB5" s="13">
        <v>22</v>
      </c>
    </row>
    <row r="6" spans="1:28" ht="81.599999999999994" customHeight="1" x14ac:dyDescent="0.2">
      <c r="A6" s="15" t="s">
        <v>3</v>
      </c>
      <c r="B6" s="16"/>
      <c r="C6" s="17"/>
      <c r="D6" s="17"/>
      <c r="E6" s="17"/>
      <c r="F6" s="17"/>
      <c r="G6" s="17"/>
      <c r="H6" s="17"/>
      <c r="I6" s="17"/>
      <c r="J6" s="17"/>
      <c r="K6" s="17"/>
      <c r="L6" s="17"/>
      <c r="M6" s="17"/>
      <c r="N6" s="18"/>
      <c r="O6" s="18"/>
      <c r="P6" s="18"/>
      <c r="Q6" s="18"/>
      <c r="R6" s="18"/>
      <c r="S6" s="18"/>
      <c r="T6" s="18"/>
      <c r="U6" s="18"/>
      <c r="V6" s="18"/>
      <c r="W6" s="18"/>
      <c r="X6" s="18"/>
      <c r="Y6" s="18"/>
      <c r="Z6" s="18"/>
      <c r="AA6" s="18"/>
      <c r="AB6" s="18"/>
    </row>
    <row r="7" spans="1:28" x14ac:dyDescent="0.2">
      <c r="A7" s="19" t="s">
        <v>4</v>
      </c>
      <c r="B7" s="216"/>
      <c r="C7" s="12">
        <v>1</v>
      </c>
      <c r="D7" s="12"/>
      <c r="E7" s="12">
        <v>1</v>
      </c>
      <c r="F7" s="12">
        <v>2</v>
      </c>
      <c r="G7" s="12"/>
      <c r="H7" s="12">
        <v>1</v>
      </c>
      <c r="I7" s="12">
        <v>1</v>
      </c>
      <c r="J7" s="12">
        <v>3</v>
      </c>
      <c r="K7" s="12">
        <v>1</v>
      </c>
      <c r="L7" s="12"/>
      <c r="M7" s="12">
        <v>2</v>
      </c>
      <c r="N7" s="13"/>
      <c r="O7" s="12">
        <v>1</v>
      </c>
      <c r="P7" s="12">
        <v>1</v>
      </c>
      <c r="Q7" s="206">
        <v>2</v>
      </c>
      <c r="R7" s="12">
        <v>1</v>
      </c>
      <c r="S7" s="12">
        <v>1</v>
      </c>
      <c r="T7" s="12">
        <v>1</v>
      </c>
      <c r="U7" s="14"/>
      <c r="V7" s="14"/>
      <c r="W7" s="206">
        <v>2</v>
      </c>
      <c r="X7" s="206"/>
      <c r="Y7" s="206"/>
      <c r="Z7" s="206"/>
      <c r="AA7" s="206"/>
      <c r="AB7" s="206"/>
    </row>
    <row r="8" spans="1:28" x14ac:dyDescent="0.2">
      <c r="A8" s="19" t="s">
        <v>5</v>
      </c>
      <c r="B8" s="216"/>
      <c r="C8" s="12"/>
      <c r="D8" s="12">
        <v>3</v>
      </c>
      <c r="E8" s="12"/>
      <c r="F8" s="12"/>
      <c r="G8" s="12">
        <v>1</v>
      </c>
      <c r="H8" s="12">
        <v>1</v>
      </c>
      <c r="I8" s="12"/>
      <c r="J8" s="12"/>
      <c r="K8" s="12">
        <v>1</v>
      </c>
      <c r="L8" s="12"/>
      <c r="M8" s="12"/>
      <c r="N8" s="13">
        <v>2</v>
      </c>
      <c r="O8" s="14"/>
      <c r="P8" s="13"/>
      <c r="Q8" s="206"/>
      <c r="R8" s="12">
        <v>1</v>
      </c>
      <c r="S8" s="14"/>
      <c r="T8" s="12">
        <v>1</v>
      </c>
      <c r="U8" s="14"/>
      <c r="V8" s="14"/>
      <c r="W8" s="206"/>
      <c r="X8" s="206">
        <v>7</v>
      </c>
      <c r="Y8" s="206"/>
      <c r="Z8" s="206"/>
      <c r="AA8" s="206"/>
      <c r="AB8" s="206"/>
    </row>
    <row r="9" spans="1:28" x14ac:dyDescent="0.2">
      <c r="A9" s="19" t="s">
        <v>6</v>
      </c>
      <c r="B9" s="216"/>
      <c r="C9" s="12">
        <v>2</v>
      </c>
      <c r="D9" s="12"/>
      <c r="E9" s="12"/>
      <c r="F9" s="12"/>
      <c r="G9" s="12">
        <v>2</v>
      </c>
      <c r="H9" s="12">
        <v>1</v>
      </c>
      <c r="I9" s="12"/>
      <c r="J9" s="12"/>
      <c r="K9" s="12">
        <v>2</v>
      </c>
      <c r="L9" s="12"/>
      <c r="M9" s="12">
        <v>2</v>
      </c>
      <c r="N9" s="13">
        <v>2</v>
      </c>
      <c r="O9" s="13">
        <v>1</v>
      </c>
      <c r="P9" s="13">
        <v>1</v>
      </c>
      <c r="Q9" s="13"/>
      <c r="R9" s="13">
        <v>1</v>
      </c>
      <c r="S9" s="13">
        <v>1</v>
      </c>
      <c r="T9" s="13">
        <v>1</v>
      </c>
      <c r="U9" s="206">
        <v>4</v>
      </c>
      <c r="V9" s="206"/>
      <c r="W9" s="206">
        <v>2</v>
      </c>
      <c r="X9" s="206"/>
      <c r="Y9" s="206"/>
      <c r="Z9" s="206"/>
      <c r="AA9" s="206"/>
      <c r="AB9" s="206"/>
    </row>
    <row r="10" spans="1:28" x14ac:dyDescent="0.2">
      <c r="A10" s="19" t="s">
        <v>7</v>
      </c>
      <c r="B10" s="216"/>
      <c r="C10" s="12"/>
      <c r="D10" s="12"/>
      <c r="E10" s="12"/>
      <c r="F10" s="12"/>
      <c r="G10" s="12"/>
      <c r="H10" s="12"/>
      <c r="I10" s="12"/>
      <c r="J10" s="12"/>
      <c r="K10" s="12"/>
      <c r="L10" s="12"/>
      <c r="M10" s="12"/>
      <c r="N10" s="13"/>
      <c r="O10" s="14"/>
      <c r="P10" s="14"/>
      <c r="Q10" s="206">
        <v>2</v>
      </c>
      <c r="R10" s="14"/>
      <c r="S10" s="14"/>
      <c r="T10" s="206">
        <v>1</v>
      </c>
      <c r="U10" s="206"/>
      <c r="V10" s="206">
        <v>5</v>
      </c>
      <c r="W10" s="206">
        <v>4.5</v>
      </c>
      <c r="X10" s="206">
        <v>2</v>
      </c>
      <c r="Y10" s="206">
        <v>1</v>
      </c>
      <c r="Z10" s="206">
        <v>3</v>
      </c>
      <c r="AA10" s="206">
        <v>0.5</v>
      </c>
      <c r="AB10" s="206">
        <v>1</v>
      </c>
    </row>
    <row r="11" spans="1:28" x14ac:dyDescent="0.2">
      <c r="A11" s="19" t="s">
        <v>8</v>
      </c>
      <c r="B11" s="216"/>
      <c r="C11" s="12"/>
      <c r="D11" s="12"/>
      <c r="E11" s="12"/>
      <c r="F11" s="12"/>
      <c r="G11" s="12"/>
      <c r="H11" s="12"/>
      <c r="I11" s="12">
        <v>2</v>
      </c>
      <c r="J11" s="12">
        <v>2</v>
      </c>
      <c r="K11" s="12"/>
      <c r="L11" s="12"/>
      <c r="M11" s="12"/>
      <c r="N11" s="13">
        <v>5</v>
      </c>
      <c r="O11" s="14"/>
      <c r="P11" s="14"/>
      <c r="Q11" s="14"/>
      <c r="R11" s="14"/>
      <c r="S11" s="14"/>
      <c r="T11" s="206">
        <v>1</v>
      </c>
      <c r="U11" s="206"/>
      <c r="V11" s="206">
        <v>2.5</v>
      </c>
      <c r="W11" s="206">
        <v>1.5</v>
      </c>
      <c r="X11" s="206"/>
      <c r="Y11" s="206">
        <v>0.5</v>
      </c>
      <c r="Z11" s="206">
        <v>1</v>
      </c>
      <c r="AA11" s="206">
        <v>0.5</v>
      </c>
      <c r="AB11" s="206">
        <v>4.5</v>
      </c>
    </row>
    <row r="12" spans="1:28" x14ac:dyDescent="0.2">
      <c r="A12" s="19" t="s">
        <v>9</v>
      </c>
      <c r="B12" s="216"/>
      <c r="C12" s="12"/>
      <c r="D12" s="12"/>
      <c r="E12" s="12"/>
      <c r="F12" s="12"/>
      <c r="G12" s="12">
        <v>1</v>
      </c>
      <c r="H12" s="12"/>
      <c r="I12" s="12">
        <v>2</v>
      </c>
      <c r="J12" s="12"/>
      <c r="K12" s="12">
        <v>2</v>
      </c>
      <c r="L12" s="12"/>
      <c r="M12" s="12">
        <v>1</v>
      </c>
      <c r="N12" s="13"/>
      <c r="O12" s="14"/>
      <c r="P12" s="14"/>
      <c r="Q12" s="14"/>
      <c r="R12" s="14"/>
      <c r="S12" s="14"/>
      <c r="T12" s="206">
        <v>1</v>
      </c>
      <c r="U12" s="206">
        <v>2</v>
      </c>
      <c r="V12" s="206">
        <v>1.5</v>
      </c>
      <c r="W12" s="206">
        <v>3</v>
      </c>
      <c r="X12" s="206">
        <v>1</v>
      </c>
      <c r="Y12" s="206">
        <v>1.5</v>
      </c>
      <c r="Z12" s="206">
        <v>5.5</v>
      </c>
      <c r="AA12" s="206">
        <v>2.5</v>
      </c>
      <c r="AB12" s="206">
        <v>4</v>
      </c>
    </row>
    <row r="13" spans="1:28" ht="45.75" customHeight="1" x14ac:dyDescent="0.2">
      <c r="A13" s="15" t="s">
        <v>10</v>
      </c>
      <c r="B13" s="16"/>
      <c r="C13" s="17"/>
      <c r="D13" s="17"/>
      <c r="E13" s="17"/>
      <c r="F13" s="17"/>
      <c r="G13" s="17"/>
      <c r="H13" s="17"/>
      <c r="I13" s="17"/>
      <c r="J13" s="17"/>
      <c r="K13" s="17"/>
      <c r="L13" s="17"/>
      <c r="M13" s="17"/>
      <c r="N13" s="18"/>
      <c r="O13" s="18"/>
      <c r="P13" s="18"/>
      <c r="Q13" s="18"/>
      <c r="R13" s="18"/>
      <c r="S13" s="18"/>
      <c r="T13" s="18"/>
      <c r="U13" s="18"/>
      <c r="V13" s="18"/>
      <c r="W13" s="18"/>
      <c r="X13" s="18"/>
      <c r="Y13" s="18"/>
      <c r="Z13" s="18"/>
      <c r="AA13" s="18"/>
      <c r="AB13" s="18"/>
    </row>
    <row r="14" spans="1:28" x14ac:dyDescent="0.2">
      <c r="A14" s="19" t="s">
        <v>4</v>
      </c>
      <c r="B14" s="216"/>
      <c r="C14" s="20">
        <f t="shared" ref="C14:C19" si="0">$C$5-C7</f>
        <v>20</v>
      </c>
      <c r="D14" s="20">
        <f t="shared" ref="D14:D19" si="1">$D$5-D7</f>
        <v>21</v>
      </c>
      <c r="E14" s="20">
        <v>20</v>
      </c>
      <c r="F14" s="20">
        <f t="shared" ref="F14:F19" si="2">$F$5-F7</f>
        <v>18</v>
      </c>
      <c r="G14" s="20">
        <v>22</v>
      </c>
      <c r="H14" s="20">
        <f t="shared" ref="H14:H19" si="3">$H$5-H7</f>
        <v>21</v>
      </c>
      <c r="I14" s="20">
        <f t="shared" ref="I14:I19" si="4">$I$5-I7</f>
        <v>14</v>
      </c>
      <c r="J14" s="20">
        <f>J$5-J7</f>
        <v>16</v>
      </c>
      <c r="K14" s="20">
        <f t="shared" ref="K14:Y14" si="5">K$5-K7</f>
        <v>19</v>
      </c>
      <c r="L14" s="20">
        <f t="shared" si="5"/>
        <v>21</v>
      </c>
      <c r="M14" s="20">
        <f t="shared" si="5"/>
        <v>14</v>
      </c>
      <c r="N14" s="20">
        <f t="shared" si="5"/>
        <v>22</v>
      </c>
      <c r="O14" s="20">
        <f t="shared" si="5"/>
        <v>19</v>
      </c>
      <c r="P14" s="20">
        <f t="shared" si="5"/>
        <v>21</v>
      </c>
      <c r="Q14" s="20">
        <f t="shared" si="5"/>
        <v>18</v>
      </c>
      <c r="R14" s="20">
        <f t="shared" si="5"/>
        <v>20</v>
      </c>
      <c r="S14" s="20">
        <f t="shared" si="5"/>
        <v>21</v>
      </c>
      <c r="T14" s="20">
        <f t="shared" si="5"/>
        <v>20</v>
      </c>
      <c r="U14" s="20">
        <f t="shared" si="5"/>
        <v>15</v>
      </c>
      <c r="V14" s="20">
        <f t="shared" si="5"/>
        <v>20</v>
      </c>
      <c r="W14" s="20">
        <f t="shared" si="5"/>
        <v>18</v>
      </c>
      <c r="X14" s="20">
        <f t="shared" si="5"/>
        <v>15</v>
      </c>
      <c r="Y14" s="20">
        <f t="shared" si="5"/>
        <v>14</v>
      </c>
      <c r="Z14" s="20">
        <f t="shared" ref="Z14:AA14" si="6">Z$5-Z7</f>
        <v>20</v>
      </c>
      <c r="AA14" s="20">
        <f t="shared" si="6"/>
        <v>22</v>
      </c>
      <c r="AB14" s="20">
        <f t="shared" ref="AB14" si="7">AB$5-AB7</f>
        <v>22</v>
      </c>
    </row>
    <row r="15" spans="1:28" x14ac:dyDescent="0.2">
      <c r="A15" s="19" t="s">
        <v>5</v>
      </c>
      <c r="B15" s="216"/>
      <c r="C15" s="20">
        <f t="shared" si="0"/>
        <v>21</v>
      </c>
      <c r="D15" s="20">
        <f t="shared" si="1"/>
        <v>18</v>
      </c>
      <c r="E15" s="20">
        <f>$E$5-E8</f>
        <v>21</v>
      </c>
      <c r="F15" s="20">
        <f t="shared" si="2"/>
        <v>20</v>
      </c>
      <c r="G15" s="20">
        <v>21</v>
      </c>
      <c r="H15" s="20">
        <f t="shared" si="3"/>
        <v>21</v>
      </c>
      <c r="I15" s="20">
        <f t="shared" si="4"/>
        <v>15</v>
      </c>
      <c r="J15" s="20">
        <f t="shared" ref="J15:Y19" si="8">J$5-J8</f>
        <v>19</v>
      </c>
      <c r="K15" s="20">
        <f t="shared" si="8"/>
        <v>19</v>
      </c>
      <c r="L15" s="20">
        <f t="shared" si="8"/>
        <v>21</v>
      </c>
      <c r="M15" s="20">
        <f t="shared" si="8"/>
        <v>16</v>
      </c>
      <c r="N15" s="20">
        <f t="shared" si="8"/>
        <v>20</v>
      </c>
      <c r="O15" s="20">
        <f t="shared" si="8"/>
        <v>20</v>
      </c>
      <c r="P15" s="20">
        <f t="shared" si="8"/>
        <v>22</v>
      </c>
      <c r="Q15" s="20">
        <f t="shared" si="8"/>
        <v>20</v>
      </c>
      <c r="R15" s="20">
        <f t="shared" si="8"/>
        <v>20</v>
      </c>
      <c r="S15" s="20">
        <f t="shared" si="8"/>
        <v>22</v>
      </c>
      <c r="T15" s="20">
        <f t="shared" si="8"/>
        <v>20</v>
      </c>
      <c r="U15" s="20">
        <f t="shared" si="8"/>
        <v>15</v>
      </c>
      <c r="V15" s="20">
        <f t="shared" si="8"/>
        <v>20</v>
      </c>
      <c r="W15" s="20">
        <f t="shared" si="8"/>
        <v>20</v>
      </c>
      <c r="X15" s="20">
        <f t="shared" si="8"/>
        <v>8</v>
      </c>
      <c r="Y15" s="20">
        <f t="shared" si="8"/>
        <v>14</v>
      </c>
      <c r="Z15" s="20">
        <f t="shared" ref="Z15:AA15" si="9">Z$5-Z8</f>
        <v>20</v>
      </c>
      <c r="AA15" s="20">
        <f t="shared" si="9"/>
        <v>22</v>
      </c>
      <c r="AB15" s="20">
        <f t="shared" ref="AB15" si="10">AB$5-AB8</f>
        <v>22</v>
      </c>
    </row>
    <row r="16" spans="1:28" x14ac:dyDescent="0.2">
      <c r="A16" s="19" t="s">
        <v>6</v>
      </c>
      <c r="B16" s="216"/>
      <c r="C16" s="20">
        <f t="shared" si="0"/>
        <v>19</v>
      </c>
      <c r="D16" s="20">
        <f t="shared" si="1"/>
        <v>21</v>
      </c>
      <c r="E16" s="20">
        <f>$E$5-E9</f>
        <v>21</v>
      </c>
      <c r="F16" s="20">
        <f t="shared" si="2"/>
        <v>20</v>
      </c>
      <c r="G16" s="20">
        <v>20</v>
      </c>
      <c r="H16" s="20">
        <f t="shared" si="3"/>
        <v>21</v>
      </c>
      <c r="I16" s="20">
        <f t="shared" si="4"/>
        <v>15</v>
      </c>
      <c r="J16" s="20">
        <f t="shared" si="8"/>
        <v>19</v>
      </c>
      <c r="K16" s="20">
        <f t="shared" si="8"/>
        <v>18</v>
      </c>
      <c r="L16" s="20">
        <f t="shared" si="8"/>
        <v>21</v>
      </c>
      <c r="M16" s="20">
        <f t="shared" si="8"/>
        <v>14</v>
      </c>
      <c r="N16" s="20">
        <f t="shared" si="8"/>
        <v>20</v>
      </c>
      <c r="O16" s="20">
        <f t="shared" si="8"/>
        <v>19</v>
      </c>
      <c r="P16" s="20">
        <f t="shared" si="8"/>
        <v>21</v>
      </c>
      <c r="Q16" s="20">
        <f t="shared" si="8"/>
        <v>20</v>
      </c>
      <c r="R16" s="20">
        <f t="shared" si="8"/>
        <v>20</v>
      </c>
      <c r="S16" s="20">
        <f t="shared" si="8"/>
        <v>21</v>
      </c>
      <c r="T16" s="20">
        <f t="shared" si="8"/>
        <v>20</v>
      </c>
      <c r="U16" s="20">
        <f t="shared" si="8"/>
        <v>11</v>
      </c>
      <c r="V16" s="20">
        <f t="shared" si="8"/>
        <v>20</v>
      </c>
      <c r="W16" s="20">
        <f t="shared" si="8"/>
        <v>18</v>
      </c>
      <c r="X16" s="20">
        <f t="shared" si="8"/>
        <v>15</v>
      </c>
      <c r="Y16" s="20">
        <f t="shared" si="8"/>
        <v>14</v>
      </c>
      <c r="Z16" s="20">
        <f t="shared" ref="Z16:AA16" si="11">Z$5-Z9</f>
        <v>20</v>
      </c>
      <c r="AA16" s="20">
        <f t="shared" si="11"/>
        <v>22</v>
      </c>
      <c r="AB16" s="20">
        <f t="shared" ref="AB16" si="12">AB$5-AB9</f>
        <v>22</v>
      </c>
    </row>
    <row r="17" spans="1:28" x14ac:dyDescent="0.2">
      <c r="A17" s="19" t="s">
        <v>7</v>
      </c>
      <c r="B17" s="216"/>
      <c r="C17" s="20">
        <f t="shared" si="0"/>
        <v>21</v>
      </c>
      <c r="D17" s="20">
        <f t="shared" si="1"/>
        <v>21</v>
      </c>
      <c r="E17" s="20">
        <f>$E$5-E10</f>
        <v>21</v>
      </c>
      <c r="F17" s="20">
        <f t="shared" si="2"/>
        <v>20</v>
      </c>
      <c r="G17" s="20">
        <v>22</v>
      </c>
      <c r="H17" s="20">
        <f t="shared" si="3"/>
        <v>22</v>
      </c>
      <c r="I17" s="20">
        <f t="shared" si="4"/>
        <v>15</v>
      </c>
      <c r="J17" s="20">
        <f t="shared" si="8"/>
        <v>19</v>
      </c>
      <c r="K17" s="20">
        <f t="shared" si="8"/>
        <v>20</v>
      </c>
      <c r="L17" s="20">
        <f t="shared" si="8"/>
        <v>21</v>
      </c>
      <c r="M17" s="20">
        <f t="shared" si="8"/>
        <v>16</v>
      </c>
      <c r="N17" s="20">
        <f t="shared" si="8"/>
        <v>22</v>
      </c>
      <c r="O17" s="20">
        <f t="shared" si="8"/>
        <v>20</v>
      </c>
      <c r="P17" s="20">
        <f t="shared" si="8"/>
        <v>22</v>
      </c>
      <c r="Q17" s="20">
        <f t="shared" si="8"/>
        <v>18</v>
      </c>
      <c r="R17" s="20">
        <f t="shared" si="8"/>
        <v>21</v>
      </c>
      <c r="S17" s="20">
        <f t="shared" si="8"/>
        <v>22</v>
      </c>
      <c r="T17" s="20">
        <f t="shared" si="8"/>
        <v>20</v>
      </c>
      <c r="U17" s="20">
        <f t="shared" si="8"/>
        <v>15</v>
      </c>
      <c r="V17" s="20">
        <f t="shared" si="8"/>
        <v>15</v>
      </c>
      <c r="W17" s="20">
        <f t="shared" si="8"/>
        <v>15.5</v>
      </c>
      <c r="X17" s="20">
        <f t="shared" si="8"/>
        <v>13</v>
      </c>
      <c r="Y17" s="20">
        <f t="shared" si="8"/>
        <v>13</v>
      </c>
      <c r="Z17" s="20">
        <f t="shared" ref="Z17:AA17" si="13">Z$5-Z10</f>
        <v>17</v>
      </c>
      <c r="AA17" s="20">
        <f t="shared" si="13"/>
        <v>21.5</v>
      </c>
      <c r="AB17" s="20">
        <f t="shared" ref="AB17" si="14">AB$5-AB10</f>
        <v>21</v>
      </c>
    </row>
    <row r="18" spans="1:28" x14ac:dyDescent="0.2">
      <c r="A18" s="19" t="s">
        <v>8</v>
      </c>
      <c r="B18" s="216"/>
      <c r="C18" s="20">
        <f t="shared" si="0"/>
        <v>21</v>
      </c>
      <c r="D18" s="20">
        <f t="shared" si="1"/>
        <v>21</v>
      </c>
      <c r="E18" s="20">
        <f>$E$5-E11</f>
        <v>21</v>
      </c>
      <c r="F18" s="20">
        <f t="shared" si="2"/>
        <v>20</v>
      </c>
      <c r="G18" s="20">
        <v>22</v>
      </c>
      <c r="H18" s="20">
        <f t="shared" si="3"/>
        <v>22</v>
      </c>
      <c r="I18" s="20">
        <f t="shared" si="4"/>
        <v>13</v>
      </c>
      <c r="J18" s="20">
        <f t="shared" si="8"/>
        <v>17</v>
      </c>
      <c r="K18" s="20">
        <f t="shared" si="8"/>
        <v>20</v>
      </c>
      <c r="L18" s="20">
        <f t="shared" si="8"/>
        <v>21</v>
      </c>
      <c r="M18" s="20">
        <f t="shared" si="8"/>
        <v>16</v>
      </c>
      <c r="N18" s="20">
        <f t="shared" si="8"/>
        <v>17</v>
      </c>
      <c r="O18" s="20">
        <f t="shared" si="8"/>
        <v>20</v>
      </c>
      <c r="P18" s="20">
        <f t="shared" si="8"/>
        <v>22</v>
      </c>
      <c r="Q18" s="20">
        <f t="shared" si="8"/>
        <v>20</v>
      </c>
      <c r="R18" s="20">
        <f t="shared" si="8"/>
        <v>21</v>
      </c>
      <c r="S18" s="20">
        <f t="shared" si="8"/>
        <v>22</v>
      </c>
      <c r="T18" s="20">
        <f t="shared" si="8"/>
        <v>20</v>
      </c>
      <c r="U18" s="20">
        <f t="shared" si="8"/>
        <v>15</v>
      </c>
      <c r="V18" s="20">
        <f t="shared" si="8"/>
        <v>17.5</v>
      </c>
      <c r="W18" s="20">
        <f t="shared" si="8"/>
        <v>18.5</v>
      </c>
      <c r="X18" s="20">
        <f t="shared" si="8"/>
        <v>15</v>
      </c>
      <c r="Y18" s="20">
        <f t="shared" si="8"/>
        <v>13.5</v>
      </c>
      <c r="Z18" s="20">
        <f t="shared" ref="Z18:AA18" si="15">Z$5-Z11</f>
        <v>19</v>
      </c>
      <c r="AA18" s="20">
        <f t="shared" si="15"/>
        <v>21.5</v>
      </c>
      <c r="AB18" s="20">
        <f t="shared" ref="AB18" si="16">AB$5-AB11</f>
        <v>17.5</v>
      </c>
    </row>
    <row r="19" spans="1:28" x14ac:dyDescent="0.2">
      <c r="A19" s="19" t="s">
        <v>9</v>
      </c>
      <c r="B19" s="216"/>
      <c r="C19" s="20">
        <f t="shared" si="0"/>
        <v>21</v>
      </c>
      <c r="D19" s="20">
        <f t="shared" si="1"/>
        <v>21</v>
      </c>
      <c r="E19" s="20">
        <f>$E$5-E12</f>
        <v>21</v>
      </c>
      <c r="F19" s="20">
        <f t="shared" si="2"/>
        <v>20</v>
      </c>
      <c r="G19" s="20">
        <v>21</v>
      </c>
      <c r="H19" s="20">
        <f t="shared" si="3"/>
        <v>22</v>
      </c>
      <c r="I19" s="20">
        <f t="shared" si="4"/>
        <v>13</v>
      </c>
      <c r="J19" s="20">
        <f t="shared" si="8"/>
        <v>19</v>
      </c>
      <c r="K19" s="20">
        <f t="shared" si="8"/>
        <v>18</v>
      </c>
      <c r="L19" s="20">
        <f t="shared" si="8"/>
        <v>21</v>
      </c>
      <c r="M19" s="20">
        <f t="shared" si="8"/>
        <v>15</v>
      </c>
      <c r="N19" s="20">
        <f t="shared" si="8"/>
        <v>22</v>
      </c>
      <c r="O19" s="20">
        <f t="shared" si="8"/>
        <v>20</v>
      </c>
      <c r="P19" s="20">
        <f t="shared" si="8"/>
        <v>22</v>
      </c>
      <c r="Q19" s="20">
        <f t="shared" si="8"/>
        <v>20</v>
      </c>
      <c r="R19" s="20">
        <f t="shared" si="8"/>
        <v>21</v>
      </c>
      <c r="S19" s="20">
        <f t="shared" si="8"/>
        <v>22</v>
      </c>
      <c r="T19" s="20">
        <f t="shared" si="8"/>
        <v>20</v>
      </c>
      <c r="U19" s="20">
        <f t="shared" si="8"/>
        <v>13</v>
      </c>
      <c r="V19" s="20">
        <f t="shared" si="8"/>
        <v>18.5</v>
      </c>
      <c r="W19" s="20">
        <f t="shared" si="8"/>
        <v>17</v>
      </c>
      <c r="X19" s="20">
        <f t="shared" si="8"/>
        <v>14</v>
      </c>
      <c r="Y19" s="20">
        <f t="shared" si="8"/>
        <v>12.5</v>
      </c>
      <c r="Z19" s="20">
        <f t="shared" ref="Z19:AA19" si="17">Z$5-Z12</f>
        <v>14.5</v>
      </c>
      <c r="AA19" s="20">
        <f t="shared" si="17"/>
        <v>19.5</v>
      </c>
      <c r="AB19" s="20">
        <f t="shared" ref="AB19" si="18">AB$5-AB12</f>
        <v>18</v>
      </c>
    </row>
    <row r="20" spans="1:28" ht="45.75" customHeight="1" x14ac:dyDescent="0.2">
      <c r="A20" s="15" t="s">
        <v>11</v>
      </c>
      <c r="B20" s="21" t="s">
        <v>12</v>
      </c>
      <c r="C20" s="17"/>
      <c r="D20" s="17"/>
      <c r="E20" s="17"/>
      <c r="F20" s="17"/>
      <c r="G20" s="17"/>
      <c r="H20" s="17"/>
      <c r="I20" s="17"/>
      <c r="J20" s="17"/>
      <c r="K20" s="17"/>
      <c r="L20" s="17"/>
      <c r="M20" s="17"/>
      <c r="N20" s="18"/>
      <c r="O20" s="18"/>
      <c r="P20" s="18"/>
      <c r="Q20" s="18"/>
      <c r="R20" s="18"/>
      <c r="S20" s="18"/>
      <c r="T20" s="18"/>
      <c r="U20" s="18"/>
      <c r="V20" s="18"/>
      <c r="W20" s="18"/>
      <c r="X20" s="18"/>
      <c r="Y20" s="18"/>
      <c r="Z20" s="18"/>
      <c r="AA20" s="18"/>
      <c r="AB20" s="18"/>
    </row>
    <row r="21" spans="1:28" x14ac:dyDescent="0.2">
      <c r="A21" s="22" t="s">
        <v>4</v>
      </c>
      <c r="B21" s="23">
        <v>3</v>
      </c>
      <c r="C21" s="20">
        <f t="shared" ref="C21:U21" si="19">C14*$B$21</f>
        <v>60</v>
      </c>
      <c r="D21" s="20">
        <f t="shared" si="19"/>
        <v>63</v>
      </c>
      <c r="E21" s="20">
        <f t="shared" si="19"/>
        <v>60</v>
      </c>
      <c r="F21" s="20">
        <f t="shared" si="19"/>
        <v>54</v>
      </c>
      <c r="G21" s="20">
        <f t="shared" si="19"/>
        <v>66</v>
      </c>
      <c r="H21" s="20">
        <f t="shared" si="19"/>
        <v>63</v>
      </c>
      <c r="I21" s="20">
        <f t="shared" si="19"/>
        <v>42</v>
      </c>
      <c r="J21" s="20">
        <f t="shared" si="19"/>
        <v>48</v>
      </c>
      <c r="K21" s="20">
        <f t="shared" si="19"/>
        <v>57</v>
      </c>
      <c r="L21" s="20">
        <f t="shared" si="19"/>
        <v>63</v>
      </c>
      <c r="M21" s="20">
        <f t="shared" si="19"/>
        <v>42</v>
      </c>
      <c r="N21" s="20">
        <f t="shared" si="19"/>
        <v>66</v>
      </c>
      <c r="O21" s="20">
        <f t="shared" si="19"/>
        <v>57</v>
      </c>
      <c r="P21" s="20">
        <f t="shared" si="19"/>
        <v>63</v>
      </c>
      <c r="Q21" s="20">
        <f t="shared" si="19"/>
        <v>54</v>
      </c>
      <c r="R21" s="20">
        <f t="shared" si="19"/>
        <v>60</v>
      </c>
      <c r="S21" s="20">
        <f t="shared" si="19"/>
        <v>63</v>
      </c>
      <c r="T21" s="20">
        <f t="shared" si="19"/>
        <v>60</v>
      </c>
      <c r="U21" s="20">
        <f t="shared" si="19"/>
        <v>45</v>
      </c>
      <c r="V21" s="20">
        <f t="shared" ref="V21:AA21" si="20">V14*$B$21</f>
        <v>60</v>
      </c>
      <c r="W21" s="20">
        <f t="shared" si="20"/>
        <v>54</v>
      </c>
      <c r="X21" s="20">
        <f t="shared" si="20"/>
        <v>45</v>
      </c>
      <c r="Y21" s="20">
        <f t="shared" si="20"/>
        <v>42</v>
      </c>
      <c r="Z21" s="20">
        <f t="shared" si="20"/>
        <v>60</v>
      </c>
      <c r="AA21" s="20">
        <f t="shared" si="20"/>
        <v>66</v>
      </c>
      <c r="AB21" s="20">
        <f t="shared" ref="AB21" si="21">AB14*$B$21</f>
        <v>66</v>
      </c>
    </row>
    <row r="22" spans="1:28" ht="13.7" customHeight="1" x14ac:dyDescent="0.2">
      <c r="A22" s="22" t="s">
        <v>5</v>
      </c>
      <c r="B22" s="23">
        <v>3</v>
      </c>
      <c r="C22" s="20">
        <f t="shared" ref="C22:U22" si="22">C15*$B$22</f>
        <v>63</v>
      </c>
      <c r="D22" s="20">
        <f t="shared" si="22"/>
        <v>54</v>
      </c>
      <c r="E22" s="20">
        <f t="shared" si="22"/>
        <v>63</v>
      </c>
      <c r="F22" s="20">
        <f t="shared" si="22"/>
        <v>60</v>
      </c>
      <c r="G22" s="20">
        <f t="shared" si="22"/>
        <v>63</v>
      </c>
      <c r="H22" s="20">
        <f t="shared" si="22"/>
        <v>63</v>
      </c>
      <c r="I22" s="20">
        <f t="shared" si="22"/>
        <v>45</v>
      </c>
      <c r="J22" s="20">
        <f t="shared" si="22"/>
        <v>57</v>
      </c>
      <c r="K22" s="20">
        <f t="shared" si="22"/>
        <v>57</v>
      </c>
      <c r="L22" s="20">
        <f t="shared" si="22"/>
        <v>63</v>
      </c>
      <c r="M22" s="20">
        <f t="shared" si="22"/>
        <v>48</v>
      </c>
      <c r="N22" s="20">
        <f t="shared" si="22"/>
        <v>60</v>
      </c>
      <c r="O22" s="20">
        <f t="shared" si="22"/>
        <v>60</v>
      </c>
      <c r="P22" s="20">
        <f t="shared" si="22"/>
        <v>66</v>
      </c>
      <c r="Q22" s="20">
        <f t="shared" si="22"/>
        <v>60</v>
      </c>
      <c r="R22" s="20">
        <f t="shared" si="22"/>
        <v>60</v>
      </c>
      <c r="S22" s="20">
        <f t="shared" si="22"/>
        <v>66</v>
      </c>
      <c r="T22" s="20">
        <f t="shared" si="22"/>
        <v>60</v>
      </c>
      <c r="U22" s="20">
        <f t="shared" si="22"/>
        <v>45</v>
      </c>
      <c r="V22" s="20">
        <f t="shared" ref="V22:AA22" si="23">V15*$B$22</f>
        <v>60</v>
      </c>
      <c r="W22" s="20">
        <f t="shared" si="23"/>
        <v>60</v>
      </c>
      <c r="X22" s="20">
        <f t="shared" si="23"/>
        <v>24</v>
      </c>
      <c r="Y22" s="20">
        <f t="shared" si="23"/>
        <v>42</v>
      </c>
      <c r="Z22" s="20">
        <f t="shared" si="23"/>
        <v>60</v>
      </c>
      <c r="AA22" s="20">
        <f t="shared" si="23"/>
        <v>66</v>
      </c>
      <c r="AB22" s="20">
        <f t="shared" ref="AB22" si="24">AB15*$B$22</f>
        <v>66</v>
      </c>
    </row>
    <row r="23" spans="1:28" x14ac:dyDescent="0.2">
      <c r="A23" s="22" t="s">
        <v>6</v>
      </c>
      <c r="B23" s="23"/>
      <c r="C23" s="20">
        <f t="shared" ref="C23:U23" si="25">C16*$B$23</f>
        <v>0</v>
      </c>
      <c r="D23" s="20">
        <f t="shared" si="25"/>
        <v>0</v>
      </c>
      <c r="E23" s="20">
        <f t="shared" si="25"/>
        <v>0</v>
      </c>
      <c r="F23" s="20">
        <f t="shared" si="25"/>
        <v>0</v>
      </c>
      <c r="G23" s="20">
        <f t="shared" si="25"/>
        <v>0</v>
      </c>
      <c r="H23" s="20">
        <f t="shared" si="25"/>
        <v>0</v>
      </c>
      <c r="I23" s="20">
        <f t="shared" si="25"/>
        <v>0</v>
      </c>
      <c r="J23" s="20">
        <f t="shared" si="25"/>
        <v>0</v>
      </c>
      <c r="K23" s="20">
        <f t="shared" si="25"/>
        <v>0</v>
      </c>
      <c r="L23" s="20">
        <f t="shared" si="25"/>
        <v>0</v>
      </c>
      <c r="M23" s="20">
        <f t="shared" si="25"/>
        <v>0</v>
      </c>
      <c r="N23" s="20">
        <f t="shared" si="25"/>
        <v>0</v>
      </c>
      <c r="O23" s="20">
        <f t="shared" si="25"/>
        <v>0</v>
      </c>
      <c r="P23" s="20">
        <f t="shared" si="25"/>
        <v>0</v>
      </c>
      <c r="Q23" s="20">
        <f t="shared" si="25"/>
        <v>0</v>
      </c>
      <c r="R23" s="20">
        <f t="shared" si="25"/>
        <v>0</v>
      </c>
      <c r="S23" s="20">
        <f t="shared" si="25"/>
        <v>0</v>
      </c>
      <c r="T23" s="20">
        <f t="shared" si="25"/>
        <v>0</v>
      </c>
      <c r="U23" s="20">
        <f t="shared" si="25"/>
        <v>0</v>
      </c>
      <c r="V23" s="20">
        <f t="shared" ref="V23:AA23" si="26">V16*$B$23</f>
        <v>0</v>
      </c>
      <c r="W23" s="20">
        <f t="shared" si="26"/>
        <v>0</v>
      </c>
      <c r="X23" s="20">
        <f t="shared" si="26"/>
        <v>0</v>
      </c>
      <c r="Y23" s="20">
        <f t="shared" si="26"/>
        <v>0</v>
      </c>
      <c r="Z23" s="20">
        <f t="shared" si="26"/>
        <v>0</v>
      </c>
      <c r="AA23" s="20">
        <f t="shared" si="26"/>
        <v>0</v>
      </c>
      <c r="AB23" s="20">
        <f t="shared" ref="AB23" si="27">AB16*$B$23</f>
        <v>0</v>
      </c>
    </row>
    <row r="24" spans="1:28" x14ac:dyDescent="0.2">
      <c r="A24" s="22" t="s">
        <v>7</v>
      </c>
      <c r="B24" s="23">
        <v>0.80900000000000005</v>
      </c>
      <c r="C24" s="24">
        <f t="shared" ref="C24:U24" si="28">C17*$B$24</f>
        <v>16.989000000000001</v>
      </c>
      <c r="D24" s="24">
        <f t="shared" si="28"/>
        <v>16.989000000000001</v>
      </c>
      <c r="E24" s="24">
        <f t="shared" si="28"/>
        <v>16.989000000000001</v>
      </c>
      <c r="F24" s="24">
        <f t="shared" si="28"/>
        <v>16.18</v>
      </c>
      <c r="G24" s="24">
        <f t="shared" si="28"/>
        <v>17.798000000000002</v>
      </c>
      <c r="H24" s="24">
        <f t="shared" si="28"/>
        <v>17.798000000000002</v>
      </c>
      <c r="I24" s="24">
        <f t="shared" si="28"/>
        <v>12.135000000000002</v>
      </c>
      <c r="J24" s="24">
        <f t="shared" si="28"/>
        <v>15.371</v>
      </c>
      <c r="K24" s="24">
        <f t="shared" si="28"/>
        <v>16.18</v>
      </c>
      <c r="L24" s="24">
        <f t="shared" si="28"/>
        <v>16.989000000000001</v>
      </c>
      <c r="M24" s="24">
        <f t="shared" si="28"/>
        <v>12.944000000000001</v>
      </c>
      <c r="N24" s="24">
        <f t="shared" si="28"/>
        <v>17.798000000000002</v>
      </c>
      <c r="O24" s="24">
        <f t="shared" si="28"/>
        <v>16.18</v>
      </c>
      <c r="P24" s="24">
        <f t="shared" si="28"/>
        <v>17.798000000000002</v>
      </c>
      <c r="Q24" s="24">
        <f t="shared" si="28"/>
        <v>14.562000000000001</v>
      </c>
      <c r="R24" s="24">
        <f t="shared" si="28"/>
        <v>16.989000000000001</v>
      </c>
      <c r="S24" s="24">
        <f t="shared" si="28"/>
        <v>17.798000000000002</v>
      </c>
      <c r="T24" s="24">
        <f t="shared" si="28"/>
        <v>16.18</v>
      </c>
      <c r="U24" s="24">
        <f t="shared" si="28"/>
        <v>12.135000000000002</v>
      </c>
      <c r="V24" s="24">
        <f t="shared" ref="V24:AA24" si="29">V17*$B$24</f>
        <v>12.135000000000002</v>
      </c>
      <c r="W24" s="24">
        <f t="shared" si="29"/>
        <v>12.5395</v>
      </c>
      <c r="X24" s="24">
        <f t="shared" si="29"/>
        <v>10.517000000000001</v>
      </c>
      <c r="Y24" s="24">
        <f t="shared" si="29"/>
        <v>10.517000000000001</v>
      </c>
      <c r="Z24" s="24">
        <f t="shared" si="29"/>
        <v>13.753</v>
      </c>
      <c r="AA24" s="24">
        <f t="shared" si="29"/>
        <v>17.3935</v>
      </c>
      <c r="AB24" s="24">
        <f t="shared" ref="AB24" si="30">AB17*$B$24</f>
        <v>16.989000000000001</v>
      </c>
    </row>
    <row r="25" spans="1:28" x14ac:dyDescent="0.2">
      <c r="A25" s="22" t="s">
        <v>8</v>
      </c>
      <c r="B25" s="23">
        <v>0.80900000000000005</v>
      </c>
      <c r="C25" s="24">
        <f t="shared" ref="C25:U25" si="31">C18*$B$25</f>
        <v>16.989000000000001</v>
      </c>
      <c r="D25" s="24">
        <f t="shared" si="31"/>
        <v>16.989000000000001</v>
      </c>
      <c r="E25" s="24">
        <f t="shared" si="31"/>
        <v>16.989000000000001</v>
      </c>
      <c r="F25" s="24">
        <f t="shared" si="31"/>
        <v>16.18</v>
      </c>
      <c r="G25" s="24">
        <f t="shared" si="31"/>
        <v>17.798000000000002</v>
      </c>
      <c r="H25" s="24">
        <f t="shared" si="31"/>
        <v>17.798000000000002</v>
      </c>
      <c r="I25" s="24">
        <f t="shared" si="31"/>
        <v>10.517000000000001</v>
      </c>
      <c r="J25" s="24">
        <f t="shared" si="31"/>
        <v>13.753</v>
      </c>
      <c r="K25" s="24">
        <f t="shared" si="31"/>
        <v>16.18</v>
      </c>
      <c r="L25" s="24">
        <f t="shared" si="31"/>
        <v>16.989000000000001</v>
      </c>
      <c r="M25" s="24">
        <f t="shared" si="31"/>
        <v>12.944000000000001</v>
      </c>
      <c r="N25" s="24">
        <f t="shared" si="31"/>
        <v>13.753</v>
      </c>
      <c r="O25" s="24">
        <f t="shared" si="31"/>
        <v>16.18</v>
      </c>
      <c r="P25" s="24">
        <f t="shared" si="31"/>
        <v>17.798000000000002</v>
      </c>
      <c r="Q25" s="24">
        <f t="shared" si="31"/>
        <v>16.18</v>
      </c>
      <c r="R25" s="24">
        <f t="shared" si="31"/>
        <v>16.989000000000001</v>
      </c>
      <c r="S25" s="24">
        <f t="shared" si="31"/>
        <v>17.798000000000002</v>
      </c>
      <c r="T25" s="24">
        <f t="shared" si="31"/>
        <v>16.18</v>
      </c>
      <c r="U25" s="24">
        <f t="shared" si="31"/>
        <v>12.135000000000002</v>
      </c>
      <c r="V25" s="24">
        <f t="shared" ref="V25:AA25" si="32">V18*$B$25</f>
        <v>14.157500000000001</v>
      </c>
      <c r="W25" s="24">
        <f t="shared" si="32"/>
        <v>14.966500000000002</v>
      </c>
      <c r="X25" s="24">
        <f t="shared" si="32"/>
        <v>12.135000000000002</v>
      </c>
      <c r="Y25" s="24">
        <f t="shared" si="32"/>
        <v>10.9215</v>
      </c>
      <c r="Z25" s="24">
        <f t="shared" si="32"/>
        <v>15.371</v>
      </c>
      <c r="AA25" s="24">
        <f t="shared" si="32"/>
        <v>17.3935</v>
      </c>
      <c r="AB25" s="24">
        <f t="shared" ref="AB25" si="33">AB18*$B$25</f>
        <v>14.157500000000001</v>
      </c>
    </row>
    <row r="26" spans="1:28" x14ac:dyDescent="0.2">
      <c r="A26" s="22" t="s">
        <v>9</v>
      </c>
      <c r="B26" s="23">
        <v>0.80900000000000005</v>
      </c>
      <c r="C26" s="24">
        <f t="shared" ref="C26:U26" si="34">C19*$B$26</f>
        <v>16.989000000000001</v>
      </c>
      <c r="D26" s="24">
        <f t="shared" si="34"/>
        <v>16.989000000000001</v>
      </c>
      <c r="E26" s="24">
        <f t="shared" si="34"/>
        <v>16.989000000000001</v>
      </c>
      <c r="F26" s="24">
        <f t="shared" si="34"/>
        <v>16.18</v>
      </c>
      <c r="G26" s="24">
        <f t="shared" si="34"/>
        <v>16.989000000000001</v>
      </c>
      <c r="H26" s="24">
        <f t="shared" si="34"/>
        <v>17.798000000000002</v>
      </c>
      <c r="I26" s="24">
        <f t="shared" si="34"/>
        <v>10.517000000000001</v>
      </c>
      <c r="J26" s="24">
        <f t="shared" si="34"/>
        <v>15.371</v>
      </c>
      <c r="K26" s="24">
        <f t="shared" si="34"/>
        <v>14.562000000000001</v>
      </c>
      <c r="L26" s="24">
        <f t="shared" si="34"/>
        <v>16.989000000000001</v>
      </c>
      <c r="M26" s="24">
        <f t="shared" si="34"/>
        <v>12.135000000000002</v>
      </c>
      <c r="N26" s="24">
        <f t="shared" si="34"/>
        <v>17.798000000000002</v>
      </c>
      <c r="O26" s="24">
        <f t="shared" si="34"/>
        <v>16.18</v>
      </c>
      <c r="P26" s="24">
        <f t="shared" si="34"/>
        <v>17.798000000000002</v>
      </c>
      <c r="Q26" s="24">
        <f t="shared" si="34"/>
        <v>16.18</v>
      </c>
      <c r="R26" s="24">
        <f t="shared" si="34"/>
        <v>16.989000000000001</v>
      </c>
      <c r="S26" s="24">
        <f t="shared" si="34"/>
        <v>17.798000000000002</v>
      </c>
      <c r="T26" s="24">
        <f t="shared" si="34"/>
        <v>16.18</v>
      </c>
      <c r="U26" s="24">
        <f t="shared" si="34"/>
        <v>10.517000000000001</v>
      </c>
      <c r="V26" s="24">
        <f t="shared" ref="V26:AA26" si="35">V19*$B$26</f>
        <v>14.966500000000002</v>
      </c>
      <c r="W26" s="24">
        <f t="shared" si="35"/>
        <v>13.753</v>
      </c>
      <c r="X26" s="24">
        <f t="shared" si="35"/>
        <v>11.326000000000001</v>
      </c>
      <c r="Y26" s="24">
        <f t="shared" si="35"/>
        <v>10.112500000000001</v>
      </c>
      <c r="Z26" s="24">
        <f t="shared" si="35"/>
        <v>11.730500000000001</v>
      </c>
      <c r="AA26" s="24">
        <f t="shared" si="35"/>
        <v>15.775500000000001</v>
      </c>
      <c r="AB26" s="24">
        <f t="shared" ref="AB26" si="36">AB19*$B$26</f>
        <v>14.562000000000001</v>
      </c>
    </row>
    <row r="29" spans="1:28" ht="44.1" customHeight="1" x14ac:dyDescent="0.2">
      <c r="A29" s="213" t="s">
        <v>13</v>
      </c>
      <c r="B29" s="213"/>
    </row>
    <row r="30" spans="1:28" ht="33" customHeight="1" x14ac:dyDescent="0.2">
      <c r="A30" s="25" t="s">
        <v>14</v>
      </c>
      <c r="B30" s="26">
        <v>63</v>
      </c>
    </row>
    <row r="31" spans="1:28" ht="44.1" customHeight="1" x14ac:dyDescent="0.2">
      <c r="A31" s="25" t="s">
        <v>15</v>
      </c>
      <c r="B31" s="27" t="s">
        <v>16</v>
      </c>
    </row>
    <row r="32" spans="1:28" ht="28.35" customHeight="1" x14ac:dyDescent="0.2">
      <c r="A32" s="25" t="s">
        <v>17</v>
      </c>
      <c r="B32" s="28"/>
    </row>
    <row r="33" spans="1:14" x14ac:dyDescent="0.2">
      <c r="A33" s="29" t="s">
        <v>18</v>
      </c>
      <c r="B33" s="30">
        <v>14</v>
      </c>
    </row>
    <row r="34" spans="1:14" x14ac:dyDescent="0.2">
      <c r="A34" s="29" t="s">
        <v>19</v>
      </c>
      <c r="B34" s="30">
        <v>21</v>
      </c>
    </row>
    <row r="35" spans="1:14" x14ac:dyDescent="0.2">
      <c r="A35" s="31" t="s">
        <v>20</v>
      </c>
      <c r="B35" s="32">
        <v>17</v>
      </c>
    </row>
    <row r="38" spans="1:14" x14ac:dyDescent="0.2">
      <c r="A38" s="33" t="s">
        <v>21</v>
      </c>
    </row>
    <row r="39" spans="1:14" x14ac:dyDescent="0.2">
      <c r="A39" s="33"/>
    </row>
    <row r="40" spans="1:14" ht="15.75" x14ac:dyDescent="0.25">
      <c r="A40" s="201" t="s">
        <v>134</v>
      </c>
      <c r="B40" s="203" t="s">
        <v>139</v>
      </c>
      <c r="C40" s="203"/>
      <c r="D40" s="203"/>
      <c r="E40"/>
      <c r="F40"/>
      <c r="G40"/>
      <c r="H40"/>
      <c r="I40" s="34"/>
      <c r="J40" s="34"/>
      <c r="K40" s="34"/>
      <c r="L40" s="34"/>
      <c r="M40" s="34"/>
      <c r="N40" s="34"/>
    </row>
    <row r="41" spans="1:14" ht="15.75" x14ac:dyDescent="0.25">
      <c r="A41" s="201"/>
      <c r="B41" s="203" t="s">
        <v>143</v>
      </c>
      <c r="C41" s="203"/>
      <c r="D41" s="203"/>
      <c r="E41"/>
      <c r="F41"/>
      <c r="G41"/>
      <c r="H41"/>
      <c r="I41" s="34"/>
      <c r="J41" s="34"/>
      <c r="K41" s="34"/>
      <c r="L41" s="34"/>
      <c r="M41" s="34"/>
      <c r="N41" s="34"/>
    </row>
    <row r="42" spans="1:14" ht="15.75" x14ac:dyDescent="0.25">
      <c r="A42" s="33"/>
      <c r="B42" s="203" t="s">
        <v>145</v>
      </c>
      <c r="C42" s="209"/>
      <c r="D42" s="209"/>
    </row>
    <row r="43" spans="1:14" ht="15.75" x14ac:dyDescent="0.25">
      <c r="A43" s="33"/>
      <c r="B43" s="207"/>
    </row>
    <row r="44" spans="1:14" ht="15.75" x14ac:dyDescent="0.25">
      <c r="A44" s="33"/>
      <c r="B44" s="207"/>
    </row>
    <row r="45" spans="1:14" ht="15" x14ac:dyDescent="0.25">
      <c r="A45" s="202" t="s">
        <v>128</v>
      </c>
      <c r="B45" t="s">
        <v>140</v>
      </c>
      <c r="C45"/>
      <c r="D45"/>
      <c r="E45"/>
      <c r="F45"/>
      <c r="G45"/>
      <c r="H45"/>
    </row>
    <row r="46" spans="1:14" ht="15" x14ac:dyDescent="0.25">
      <c r="A46" s="202"/>
      <c r="B46" t="s">
        <v>144</v>
      </c>
      <c r="C46"/>
      <c r="D46"/>
      <c r="E46"/>
      <c r="F46"/>
      <c r="G46"/>
      <c r="H46"/>
    </row>
    <row r="47" spans="1:14" ht="15" x14ac:dyDescent="0.25">
      <c r="A47"/>
      <c r="B47" t="s">
        <v>138</v>
      </c>
      <c r="C47"/>
      <c r="D47"/>
      <c r="E47"/>
      <c r="F47"/>
      <c r="G47"/>
      <c r="H47"/>
    </row>
    <row r="48" spans="1:14" ht="15.75" x14ac:dyDescent="0.25">
      <c r="A48"/>
      <c r="B48" s="203" t="s">
        <v>142</v>
      </c>
      <c r="C48"/>
      <c r="D48"/>
    </row>
    <row r="49" spans="1:7" ht="15.75" x14ac:dyDescent="0.25">
      <c r="A49"/>
      <c r="B49" s="203"/>
      <c r="C49"/>
      <c r="D49"/>
    </row>
    <row r="50" spans="1:7" ht="15" x14ac:dyDescent="0.25">
      <c r="A50" s="200" t="s">
        <v>129</v>
      </c>
      <c r="B50" t="s">
        <v>141</v>
      </c>
      <c r="C50"/>
      <c r="D50"/>
      <c r="E50"/>
      <c r="F50"/>
      <c r="G50"/>
    </row>
    <row r="51" spans="1:7" ht="45" x14ac:dyDescent="0.25">
      <c r="A51" s="200"/>
      <c r="B51" s="212" t="s">
        <v>137</v>
      </c>
      <c r="C51"/>
      <c r="D51"/>
      <c r="E51"/>
      <c r="F51"/>
      <c r="G51"/>
    </row>
    <row r="52" spans="1:7" ht="15" x14ac:dyDescent="0.25">
      <c r="A52" s="33"/>
      <c r="B52"/>
      <c r="C52"/>
      <c r="D52"/>
      <c r="E52"/>
      <c r="F52"/>
      <c r="G52"/>
    </row>
    <row r="53" spans="1:7" ht="15" x14ac:dyDescent="0.25">
      <c r="A53" s="33"/>
      <c r="B53" s="208"/>
      <c r="C53"/>
      <c r="D53"/>
      <c r="E53"/>
      <c r="F53"/>
      <c r="G53"/>
    </row>
    <row r="54" spans="1:7" ht="15.75" x14ac:dyDescent="0.25">
      <c r="B54" s="203"/>
      <c r="C54" s="203"/>
    </row>
    <row r="55" spans="1:7" ht="15" x14ac:dyDescent="0.25">
      <c r="A55" s="210"/>
      <c r="B55" s="205"/>
      <c r="C55" s="204"/>
    </row>
    <row r="56" spans="1:7" ht="15.75" x14ac:dyDescent="0.25">
      <c r="A56" s="211"/>
      <c r="B56" s="205"/>
      <c r="C56" s="204"/>
    </row>
    <row r="57" spans="1:7" ht="15.75" x14ac:dyDescent="0.25">
      <c r="A57" s="211"/>
      <c r="B57" s="205"/>
      <c r="C57" s="204"/>
    </row>
    <row r="58" spans="1:7" ht="15.75" x14ac:dyDescent="0.2">
      <c r="A58" s="211"/>
    </row>
  </sheetData>
  <sheetProtection selectLockedCells="1" selectUnlockedCells="1"/>
  <mergeCells count="5">
    <mergeCell ref="A29:B29"/>
    <mergeCell ref="A1:N1"/>
    <mergeCell ref="A3:N3"/>
    <mergeCell ref="B7:B12"/>
    <mergeCell ref="B14:B19"/>
  </mergeCells>
  <phoneticPr fontId="46" type="noConversion"/>
  <pageMargins left="0.7" right="0.7" top="0.75" bottom="0.75" header="0.51180555555555551" footer="0.51180555555555551"/>
  <pageSetup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F70"/>
  <sheetViews>
    <sheetView zoomScale="90" zoomScaleNormal="90" workbookViewId="0">
      <pane xSplit="2" ySplit="7" topLeftCell="K51" activePane="bottomRight" state="frozen"/>
      <selection pane="topRight" activeCell="C1" sqref="C1"/>
      <selection pane="bottomLeft" activeCell="A10" sqref="A10"/>
      <selection pane="bottomRight" activeCell="K51" sqref="K51"/>
    </sheetView>
  </sheetViews>
  <sheetFormatPr baseColWidth="10" defaultColWidth="13.140625" defaultRowHeight="15" x14ac:dyDescent="0.25"/>
  <cols>
    <col min="1" max="1" width="6.85546875" style="34" customWidth="1"/>
    <col min="2" max="2" width="38.85546875" style="34" customWidth="1"/>
    <col min="3" max="14" width="11.5703125" style="34" customWidth="1"/>
    <col min="15" max="240" width="13.140625" style="34" customWidth="1"/>
  </cols>
  <sheetData>
    <row r="1" spans="1:65" x14ac:dyDescent="0.25">
      <c r="A1" s="35"/>
      <c r="B1" s="35"/>
      <c r="C1" s="36"/>
      <c r="D1" s="36"/>
      <c r="E1" s="36"/>
      <c r="F1" s="36"/>
      <c r="G1" s="36"/>
      <c r="H1" s="36"/>
      <c r="I1" s="36"/>
      <c r="J1" s="36"/>
      <c r="K1" s="36"/>
      <c r="L1" s="36"/>
      <c r="M1" s="36"/>
      <c r="N1" s="36"/>
    </row>
    <row r="2" spans="1:65" ht="17.45" customHeight="1" x14ac:dyDescent="0.25">
      <c r="A2" s="217" t="s">
        <v>22</v>
      </c>
      <c r="B2" s="217"/>
      <c r="C2" s="217"/>
      <c r="D2" s="217"/>
      <c r="E2" s="217"/>
      <c r="F2" s="217"/>
      <c r="G2" s="217"/>
      <c r="H2" s="217"/>
      <c r="I2" s="217"/>
      <c r="J2" s="217"/>
      <c r="K2" s="217"/>
      <c r="L2" s="217"/>
      <c r="M2" s="217"/>
      <c r="N2" s="217"/>
      <c r="O2" s="217"/>
      <c r="P2" s="217"/>
      <c r="Q2" s="217"/>
      <c r="R2" s="217"/>
      <c r="S2" s="217"/>
      <c r="T2" s="217"/>
      <c r="U2" s="217"/>
      <c r="V2" s="217" t="s">
        <v>22</v>
      </c>
      <c r="W2" s="217"/>
      <c r="X2" s="217"/>
      <c r="Y2" s="217"/>
      <c r="Z2" s="217"/>
      <c r="AA2" s="217"/>
      <c r="AB2" s="217"/>
      <c r="AC2" s="217"/>
      <c r="AD2" s="217"/>
      <c r="AE2" s="217"/>
      <c r="AF2" s="217"/>
      <c r="AG2" s="217"/>
      <c r="AH2" s="217"/>
      <c r="AI2" s="217"/>
      <c r="AJ2" s="217"/>
      <c r="AK2" s="217"/>
      <c r="AL2" s="217"/>
      <c r="AM2" s="217"/>
      <c r="AN2" s="217"/>
      <c r="AO2" s="217"/>
      <c r="AP2" s="217"/>
    </row>
    <row r="3" spans="1:65" ht="13.7" customHeight="1" x14ac:dyDescent="0.25">
      <c r="A3" s="218" t="s">
        <v>23</v>
      </c>
      <c r="B3" s="218"/>
      <c r="C3" s="218"/>
      <c r="D3" s="218"/>
      <c r="E3" s="218"/>
      <c r="F3" s="218"/>
      <c r="G3" s="218"/>
      <c r="H3" s="218"/>
      <c r="I3" s="218"/>
      <c r="J3" s="218"/>
      <c r="K3" s="218"/>
      <c r="L3" s="218"/>
      <c r="M3" s="218"/>
      <c r="N3" s="218"/>
      <c r="O3" s="218"/>
      <c r="P3" s="218"/>
      <c r="Q3" s="218"/>
      <c r="R3" s="218"/>
      <c r="S3" s="218"/>
      <c r="T3" s="218"/>
      <c r="U3" s="218"/>
      <c r="V3" s="218" t="s">
        <v>23</v>
      </c>
      <c r="W3" s="218"/>
      <c r="X3" s="218"/>
      <c r="Y3" s="218"/>
      <c r="Z3" s="218"/>
      <c r="AA3" s="218"/>
      <c r="AB3" s="218"/>
      <c r="AC3" s="218"/>
      <c r="AD3" s="218"/>
      <c r="AE3" s="218"/>
      <c r="AF3" s="218"/>
      <c r="AG3" s="218"/>
      <c r="AH3" s="218"/>
      <c r="AI3" s="218"/>
      <c r="AJ3" s="218"/>
      <c r="AK3" s="218"/>
      <c r="AL3" s="218"/>
      <c r="AM3" s="218"/>
      <c r="AN3" s="218"/>
      <c r="AO3" s="218"/>
      <c r="AP3" s="218"/>
    </row>
    <row r="4" spans="1:65" ht="13.7" customHeight="1" x14ac:dyDescent="0.25">
      <c r="A4" s="219"/>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row>
    <row r="5" spans="1:65" ht="13.7" customHeight="1" x14ac:dyDescent="0.25">
      <c r="A5" s="224" t="s">
        <v>24</v>
      </c>
      <c r="B5" s="224"/>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row>
    <row r="6" spans="1:65" x14ac:dyDescent="0.25">
      <c r="A6" s="37" t="s">
        <v>25</v>
      </c>
      <c r="B6" s="37" t="s">
        <v>26</v>
      </c>
      <c r="C6" s="38">
        <v>43252</v>
      </c>
      <c r="D6" s="38">
        <v>43282</v>
      </c>
      <c r="E6" s="38">
        <v>43313</v>
      </c>
      <c r="F6" s="38">
        <v>43344</v>
      </c>
      <c r="G6" s="38">
        <v>43374</v>
      </c>
      <c r="H6" s="38">
        <v>43405</v>
      </c>
      <c r="I6" s="38">
        <v>43435</v>
      </c>
      <c r="J6" s="38">
        <v>43466</v>
      </c>
      <c r="K6" s="38">
        <v>43497</v>
      </c>
      <c r="L6" s="38">
        <v>43525</v>
      </c>
      <c r="M6" s="38">
        <v>43556</v>
      </c>
      <c r="N6" s="38">
        <v>43586</v>
      </c>
      <c r="O6" s="38">
        <v>43617</v>
      </c>
      <c r="P6" s="38">
        <v>43647</v>
      </c>
      <c r="Q6" s="38">
        <v>43678</v>
      </c>
      <c r="R6" s="38">
        <v>43709</v>
      </c>
      <c r="S6" s="38">
        <v>43739</v>
      </c>
      <c r="T6" s="38">
        <v>43770</v>
      </c>
      <c r="U6" s="38">
        <v>43800</v>
      </c>
      <c r="V6" s="38">
        <v>43831</v>
      </c>
      <c r="W6" s="38">
        <v>43862</v>
      </c>
      <c r="X6" s="38">
        <v>43891</v>
      </c>
      <c r="Y6" s="38">
        <v>43922</v>
      </c>
      <c r="Z6" s="38">
        <v>43952</v>
      </c>
      <c r="AA6" s="38">
        <v>43983</v>
      </c>
      <c r="AB6" s="38">
        <v>44013</v>
      </c>
    </row>
    <row r="7" spans="1:65" ht="13.7" customHeight="1" x14ac:dyDescent="0.25">
      <c r="A7" s="221" t="s">
        <v>27</v>
      </c>
      <c r="B7" s="221"/>
      <c r="C7" s="39">
        <v>2018</v>
      </c>
      <c r="D7" s="39">
        <v>2018</v>
      </c>
      <c r="E7" s="39">
        <v>2018</v>
      </c>
      <c r="F7" s="39">
        <v>2018</v>
      </c>
      <c r="G7" s="39">
        <v>2018</v>
      </c>
      <c r="H7" s="39">
        <v>2018</v>
      </c>
      <c r="I7" s="39">
        <v>2018</v>
      </c>
      <c r="J7" s="39">
        <v>2019</v>
      </c>
      <c r="K7" s="39">
        <v>2019</v>
      </c>
      <c r="L7" s="39">
        <v>2019</v>
      </c>
      <c r="M7" s="39">
        <v>2019</v>
      </c>
      <c r="N7" s="39">
        <v>2019</v>
      </c>
      <c r="O7" s="40">
        <v>2019</v>
      </c>
      <c r="P7" s="40">
        <v>2019</v>
      </c>
      <c r="Q7" s="40">
        <v>2019</v>
      </c>
      <c r="R7" s="40">
        <v>2019</v>
      </c>
      <c r="S7" s="40">
        <v>2019</v>
      </c>
      <c r="T7" s="40">
        <v>2019</v>
      </c>
      <c r="U7" s="40">
        <v>2019</v>
      </c>
      <c r="V7" s="40">
        <v>2020</v>
      </c>
      <c r="W7" s="40">
        <v>2020</v>
      </c>
      <c r="X7" s="40">
        <v>2020</v>
      </c>
      <c r="Y7" s="40">
        <v>2020</v>
      </c>
      <c r="Z7" s="40">
        <v>2020</v>
      </c>
      <c r="AA7" s="40">
        <v>2020</v>
      </c>
      <c r="AB7" s="40">
        <v>2020</v>
      </c>
    </row>
    <row r="8" spans="1:65" ht="25.5" x14ac:dyDescent="0.25">
      <c r="A8" s="41">
        <v>1</v>
      </c>
      <c r="B8" s="42" t="s">
        <v>28</v>
      </c>
      <c r="C8" s="43">
        <v>3</v>
      </c>
      <c r="D8" s="43">
        <v>3</v>
      </c>
      <c r="E8" s="43">
        <v>3</v>
      </c>
      <c r="F8" s="43">
        <v>3</v>
      </c>
      <c r="G8" s="43">
        <v>3</v>
      </c>
      <c r="H8" s="43">
        <v>3</v>
      </c>
      <c r="I8" s="43">
        <v>3</v>
      </c>
      <c r="J8" s="43">
        <v>3</v>
      </c>
      <c r="K8" s="43">
        <v>3</v>
      </c>
      <c r="L8" s="43">
        <v>3</v>
      </c>
      <c r="M8" s="43">
        <v>3</v>
      </c>
      <c r="N8" s="43">
        <v>3</v>
      </c>
      <c r="O8" s="43">
        <v>3</v>
      </c>
      <c r="P8" s="43">
        <v>3</v>
      </c>
      <c r="Q8" s="43">
        <v>3</v>
      </c>
      <c r="R8" s="43">
        <v>3</v>
      </c>
      <c r="S8" s="43">
        <v>3</v>
      </c>
      <c r="T8" s="43">
        <v>3</v>
      </c>
      <c r="U8" s="43">
        <v>3</v>
      </c>
      <c r="V8" s="43">
        <v>3</v>
      </c>
      <c r="W8" s="43">
        <v>3</v>
      </c>
      <c r="X8" s="43">
        <v>3</v>
      </c>
      <c r="Y8" s="43">
        <v>3</v>
      </c>
      <c r="Z8" s="43">
        <v>3</v>
      </c>
      <c r="AA8" s="43">
        <v>3</v>
      </c>
      <c r="AB8" s="43">
        <v>3</v>
      </c>
    </row>
    <row r="9" spans="1:65" ht="25.5" x14ac:dyDescent="0.25">
      <c r="A9" s="41">
        <v>2</v>
      </c>
      <c r="B9" s="42" t="s">
        <v>29</v>
      </c>
      <c r="C9" s="43">
        <v>2</v>
      </c>
      <c r="D9" s="43">
        <v>2</v>
      </c>
      <c r="E9" s="43">
        <v>2</v>
      </c>
      <c r="F9" s="43">
        <v>2</v>
      </c>
      <c r="G9" s="43">
        <v>2</v>
      </c>
      <c r="H9" s="43">
        <v>2</v>
      </c>
      <c r="I9" s="43">
        <v>2</v>
      </c>
      <c r="J9" s="43">
        <v>2</v>
      </c>
      <c r="K9" s="43">
        <v>2</v>
      </c>
      <c r="L9" s="43">
        <v>2</v>
      </c>
      <c r="M9" s="43">
        <v>2</v>
      </c>
      <c r="N9" s="43">
        <v>2</v>
      </c>
      <c r="O9" s="43">
        <v>2</v>
      </c>
      <c r="P9" s="43">
        <v>2</v>
      </c>
      <c r="Q9" s="43">
        <v>2</v>
      </c>
      <c r="R9" s="43">
        <v>2</v>
      </c>
      <c r="S9" s="43">
        <v>2</v>
      </c>
      <c r="T9" s="43">
        <v>2</v>
      </c>
      <c r="U9" s="43">
        <v>2</v>
      </c>
      <c r="V9" s="43">
        <v>2</v>
      </c>
      <c r="W9" s="43">
        <v>2</v>
      </c>
      <c r="X9" s="43">
        <v>2</v>
      </c>
      <c r="Y9" s="43">
        <v>2</v>
      </c>
      <c r="Z9" s="43">
        <v>2</v>
      </c>
      <c r="AA9" s="43">
        <v>2</v>
      </c>
      <c r="AB9" s="43">
        <v>2</v>
      </c>
    </row>
    <row r="10" spans="1:65" ht="21" customHeight="1" x14ac:dyDescent="0.25">
      <c r="A10" s="41">
        <v>3</v>
      </c>
      <c r="B10" s="45" t="s">
        <v>30</v>
      </c>
      <c r="C10" s="46">
        <v>43292</v>
      </c>
      <c r="D10" s="46">
        <v>43328</v>
      </c>
      <c r="E10" s="46">
        <v>43348</v>
      </c>
      <c r="F10" s="46">
        <v>43376</v>
      </c>
      <c r="G10" s="46">
        <v>43409</v>
      </c>
      <c r="H10" s="46">
        <v>43439</v>
      </c>
      <c r="I10" s="46">
        <v>43477</v>
      </c>
      <c r="J10" s="46">
        <v>43500</v>
      </c>
      <c r="K10" s="46">
        <v>43528</v>
      </c>
      <c r="L10" s="46">
        <v>43559</v>
      </c>
      <c r="M10" s="46">
        <v>43592</v>
      </c>
      <c r="N10" s="46">
        <v>43622</v>
      </c>
      <c r="O10" s="46">
        <v>43651</v>
      </c>
      <c r="P10" s="46">
        <v>43689</v>
      </c>
      <c r="Q10" s="46">
        <v>43717</v>
      </c>
      <c r="R10" s="46">
        <v>43748</v>
      </c>
      <c r="S10" s="46">
        <v>43782</v>
      </c>
      <c r="T10" s="46">
        <v>43804</v>
      </c>
      <c r="U10" s="46">
        <v>43844</v>
      </c>
      <c r="V10" s="46">
        <v>43866</v>
      </c>
      <c r="W10" s="46">
        <v>43895</v>
      </c>
      <c r="X10" s="46">
        <v>43936</v>
      </c>
      <c r="Y10" s="46">
        <v>43962</v>
      </c>
      <c r="Z10" s="46">
        <v>43991</v>
      </c>
      <c r="AA10" s="46">
        <v>44020</v>
      </c>
      <c r="AB10" s="46">
        <v>44050</v>
      </c>
    </row>
    <row r="11" spans="1:65" s="52" customFormat="1" ht="35.25" customHeight="1" x14ac:dyDescent="0.25">
      <c r="A11" s="47">
        <v>4</v>
      </c>
      <c r="B11" s="48" t="s">
        <v>31</v>
      </c>
      <c r="C11" s="49">
        <f t="shared" ref="C11:U11" si="0">MIN(C37,C55)</f>
        <v>43277</v>
      </c>
      <c r="D11" s="49">
        <f t="shared" si="0"/>
        <v>43305</v>
      </c>
      <c r="E11" s="49">
        <f t="shared" si="0"/>
        <v>43334</v>
      </c>
      <c r="F11" s="49">
        <f t="shared" si="0"/>
        <v>43369</v>
      </c>
      <c r="G11" s="49">
        <f t="shared" si="0"/>
        <v>43409</v>
      </c>
      <c r="H11" s="49">
        <f t="shared" si="0"/>
        <v>43428</v>
      </c>
      <c r="I11" s="49">
        <f t="shared" si="0"/>
        <v>43440</v>
      </c>
      <c r="J11" s="49">
        <f t="shared" si="0"/>
        <v>43500</v>
      </c>
      <c r="K11" s="49">
        <f t="shared" si="0"/>
        <v>43528</v>
      </c>
      <c r="L11" s="49">
        <f t="shared" si="0"/>
        <v>43530</v>
      </c>
      <c r="M11" s="49">
        <f t="shared" si="0"/>
        <v>43584</v>
      </c>
      <c r="N11" s="49">
        <f t="shared" si="0"/>
        <v>43615</v>
      </c>
      <c r="O11" s="50">
        <f t="shared" si="0"/>
        <v>43643</v>
      </c>
      <c r="P11" s="50">
        <f t="shared" si="0"/>
        <v>43675</v>
      </c>
      <c r="Q11" s="50">
        <f t="shared" si="0"/>
        <v>43717</v>
      </c>
      <c r="R11" s="50">
        <f t="shared" si="0"/>
        <v>43748</v>
      </c>
      <c r="S11" s="50">
        <f t="shared" si="0"/>
        <v>43782</v>
      </c>
      <c r="T11" s="50">
        <f t="shared" si="0"/>
        <v>43804</v>
      </c>
      <c r="U11" s="50">
        <f t="shared" si="0"/>
        <v>43844</v>
      </c>
      <c r="V11" s="50">
        <f t="shared" ref="V11:X12" si="1">MIN(V37,V55)</f>
        <v>43858</v>
      </c>
      <c r="W11" s="50">
        <f t="shared" si="1"/>
        <v>43889</v>
      </c>
      <c r="X11" s="50">
        <f t="shared" si="1"/>
        <v>43907</v>
      </c>
      <c r="Y11" s="50">
        <f t="shared" ref="Y11:Z11" si="2">MIN(Y37,Y55)</f>
        <v>43945</v>
      </c>
      <c r="Z11" s="50">
        <f t="shared" si="2"/>
        <v>43977</v>
      </c>
      <c r="AA11" s="50">
        <f t="shared" ref="AA11:AB11" si="3">MIN(AA37,AA55)</f>
        <v>44005</v>
      </c>
      <c r="AB11" s="50">
        <f t="shared" si="3"/>
        <v>44050</v>
      </c>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row>
    <row r="12" spans="1:65" s="52" customFormat="1" ht="35.25" customHeight="1" x14ac:dyDescent="0.25">
      <c r="A12" s="47"/>
      <c r="B12" s="48" t="s">
        <v>32</v>
      </c>
      <c r="C12" s="49">
        <f t="shared" ref="C12:U12" si="4">MIN(C38,C56)</f>
        <v>0</v>
      </c>
      <c r="D12" s="49">
        <f t="shared" si="4"/>
        <v>0</v>
      </c>
      <c r="E12" s="49">
        <f t="shared" si="4"/>
        <v>43348</v>
      </c>
      <c r="F12" s="49">
        <f t="shared" si="4"/>
        <v>43376</v>
      </c>
      <c r="G12" s="49">
        <f t="shared" si="4"/>
        <v>43409</v>
      </c>
      <c r="H12" s="49">
        <f t="shared" si="4"/>
        <v>43437</v>
      </c>
      <c r="I12" s="49">
        <f t="shared" si="4"/>
        <v>43477</v>
      </c>
      <c r="J12" s="49">
        <f t="shared" si="4"/>
        <v>43500</v>
      </c>
      <c r="K12" s="49">
        <f t="shared" si="4"/>
        <v>43528</v>
      </c>
      <c r="L12" s="49">
        <f t="shared" si="4"/>
        <v>43559</v>
      </c>
      <c r="M12" s="49">
        <f t="shared" si="4"/>
        <v>43592</v>
      </c>
      <c r="N12" s="49">
        <f t="shared" si="4"/>
        <v>43622</v>
      </c>
      <c r="O12" s="49">
        <f t="shared" si="4"/>
        <v>43644</v>
      </c>
      <c r="P12" s="49">
        <f t="shared" si="4"/>
        <v>43689</v>
      </c>
      <c r="Q12" s="49">
        <f t="shared" si="4"/>
        <v>43717</v>
      </c>
      <c r="R12" s="49">
        <f t="shared" si="4"/>
        <v>43748</v>
      </c>
      <c r="S12" s="49">
        <f t="shared" si="4"/>
        <v>43782</v>
      </c>
      <c r="T12" s="49">
        <f t="shared" si="4"/>
        <v>43797</v>
      </c>
      <c r="U12" s="49">
        <f t="shared" si="4"/>
        <v>43819</v>
      </c>
      <c r="V12" s="49">
        <f t="shared" si="1"/>
        <v>43861</v>
      </c>
      <c r="W12" s="49">
        <f t="shared" si="1"/>
        <v>43881</v>
      </c>
      <c r="X12" s="49">
        <f t="shared" si="1"/>
        <v>43936</v>
      </c>
      <c r="Y12" s="49">
        <f t="shared" ref="Y12:Z12" si="5">MIN(Y38,Y56)</f>
        <v>43962</v>
      </c>
      <c r="Z12" s="49">
        <f t="shared" si="5"/>
        <v>43991</v>
      </c>
      <c r="AA12" s="49">
        <f t="shared" ref="AA12:AB12" si="6">MIN(AA38,AA56)</f>
        <v>44020</v>
      </c>
      <c r="AB12" s="49">
        <f t="shared" si="6"/>
        <v>44050</v>
      </c>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row>
    <row r="13" spans="1:65" s="52" customFormat="1" ht="42.6" customHeight="1" x14ac:dyDescent="0.25">
      <c r="A13" s="47">
        <v>5</v>
      </c>
      <c r="B13" s="48" t="s">
        <v>33</v>
      </c>
      <c r="C13" s="49">
        <f>MIN(C38,C56)</f>
        <v>0</v>
      </c>
      <c r="D13" s="49">
        <f>MIN(D36,D56)</f>
        <v>0</v>
      </c>
      <c r="E13" s="49">
        <f>MIN(E36,E56)</f>
        <v>43046</v>
      </c>
      <c r="F13" s="49">
        <f t="shared" ref="F13:T13" si="7">MIN(F38,F56)</f>
        <v>43376</v>
      </c>
      <c r="G13" s="49">
        <f t="shared" si="7"/>
        <v>43409</v>
      </c>
      <c r="H13" s="49">
        <f t="shared" si="7"/>
        <v>43437</v>
      </c>
      <c r="I13" s="49">
        <f t="shared" si="7"/>
        <v>43477</v>
      </c>
      <c r="J13" s="49">
        <f t="shared" si="7"/>
        <v>43500</v>
      </c>
      <c r="K13" s="49">
        <f t="shared" si="7"/>
        <v>43528</v>
      </c>
      <c r="L13" s="49">
        <f t="shared" ref="L13:R13" si="8">MIN(L36,L54)</f>
        <v>43059</v>
      </c>
      <c r="M13" s="49">
        <f t="shared" si="8"/>
        <v>43059</v>
      </c>
      <c r="N13" s="49">
        <f t="shared" si="8"/>
        <v>43082</v>
      </c>
      <c r="O13" s="49">
        <f t="shared" si="8"/>
        <v>43157</v>
      </c>
      <c r="P13" s="49">
        <f t="shared" si="8"/>
        <v>43332</v>
      </c>
      <c r="Q13" s="49">
        <f t="shared" si="8"/>
        <v>43332</v>
      </c>
      <c r="R13" s="49">
        <f t="shared" si="8"/>
        <v>43355</v>
      </c>
      <c r="S13" s="49">
        <f t="shared" si="7"/>
        <v>43782</v>
      </c>
      <c r="T13" s="49">
        <f t="shared" si="7"/>
        <v>43797</v>
      </c>
      <c r="U13" s="49">
        <f t="shared" ref="U13:Z13" si="9">MIN(U36,U54)</f>
        <v>43355</v>
      </c>
      <c r="V13" s="49">
        <f t="shared" si="9"/>
        <v>43355</v>
      </c>
      <c r="W13" s="49">
        <f t="shared" si="9"/>
        <v>43356</v>
      </c>
      <c r="X13" s="49">
        <f t="shared" si="9"/>
        <v>43356</v>
      </c>
      <c r="Y13" s="49">
        <f t="shared" si="9"/>
        <v>43493</v>
      </c>
      <c r="Z13" s="49">
        <f t="shared" si="9"/>
        <v>43684</v>
      </c>
      <c r="AA13" s="49">
        <f t="shared" ref="AA13:AB13" si="10">MIN(AA36,AA54)</f>
        <v>43725</v>
      </c>
      <c r="AB13" s="49">
        <f t="shared" si="10"/>
        <v>43753</v>
      </c>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row>
    <row r="14" spans="1:65" ht="38.25" x14ac:dyDescent="0.25">
      <c r="A14" s="222">
        <v>6</v>
      </c>
      <c r="B14" s="53" t="s">
        <v>34</v>
      </c>
      <c r="C14" s="54">
        <f t="shared" ref="C14:U14" si="11">SUM(C15:C16)</f>
        <v>8</v>
      </c>
      <c r="D14" s="54">
        <f t="shared" si="11"/>
        <v>67</v>
      </c>
      <c r="E14" s="54">
        <f t="shared" si="11"/>
        <v>85</v>
      </c>
      <c r="F14" s="54">
        <f t="shared" si="11"/>
        <v>71</v>
      </c>
      <c r="G14" s="54">
        <f t="shared" si="11"/>
        <v>53</v>
      </c>
      <c r="H14" s="54">
        <f t="shared" si="11"/>
        <v>53</v>
      </c>
      <c r="I14" s="54">
        <f t="shared" si="11"/>
        <v>38</v>
      </c>
      <c r="J14" s="54">
        <f t="shared" si="11"/>
        <v>103</v>
      </c>
      <c r="K14" s="54">
        <f t="shared" si="11"/>
        <v>116</v>
      </c>
      <c r="L14" s="54">
        <f t="shared" si="11"/>
        <v>99</v>
      </c>
      <c r="M14" s="54">
        <f t="shared" si="11"/>
        <v>77</v>
      </c>
      <c r="N14" s="54">
        <f t="shared" si="11"/>
        <v>98</v>
      </c>
      <c r="O14" s="54">
        <f t="shared" si="11"/>
        <v>82</v>
      </c>
      <c r="P14" s="54">
        <f t="shared" si="11"/>
        <v>90</v>
      </c>
      <c r="Q14" s="54">
        <f t="shared" si="11"/>
        <v>71</v>
      </c>
      <c r="R14" s="54">
        <f t="shared" si="11"/>
        <v>33</v>
      </c>
      <c r="S14" s="54">
        <f t="shared" si="11"/>
        <v>89</v>
      </c>
      <c r="T14" s="54">
        <f t="shared" si="11"/>
        <v>131</v>
      </c>
      <c r="U14" s="54">
        <f t="shared" si="11"/>
        <v>67</v>
      </c>
      <c r="V14" s="54">
        <f t="shared" ref="V14:AA14" si="12">SUM(V15:V16)</f>
        <v>73</v>
      </c>
      <c r="W14" s="54">
        <f t="shared" si="12"/>
        <v>78</v>
      </c>
      <c r="X14" s="54">
        <f t="shared" si="12"/>
        <v>43</v>
      </c>
      <c r="Y14" s="54">
        <f t="shared" si="12"/>
        <v>70</v>
      </c>
      <c r="Z14" s="54">
        <f t="shared" si="12"/>
        <v>91</v>
      </c>
      <c r="AA14" s="54">
        <f t="shared" si="12"/>
        <v>70</v>
      </c>
      <c r="AB14" s="54">
        <f t="shared" ref="AB14" si="13">SUM(AB15:AB16)</f>
        <v>78</v>
      </c>
    </row>
    <row r="15" spans="1:65" ht="17.45" customHeight="1" x14ac:dyDescent="0.25">
      <c r="A15" s="222"/>
      <c r="B15" s="55" t="s">
        <v>35</v>
      </c>
      <c r="C15" s="56">
        <f t="shared" ref="C15:U15" si="14">SUM(C41,C59)</f>
        <v>4</v>
      </c>
      <c r="D15" s="56">
        <f t="shared" si="14"/>
        <v>33</v>
      </c>
      <c r="E15" s="56">
        <f t="shared" si="14"/>
        <v>46</v>
      </c>
      <c r="F15" s="56">
        <f t="shared" si="14"/>
        <v>37</v>
      </c>
      <c r="G15" s="56">
        <f t="shared" si="14"/>
        <v>27</v>
      </c>
      <c r="H15" s="56">
        <f t="shared" si="14"/>
        <v>28</v>
      </c>
      <c r="I15" s="56">
        <f t="shared" si="14"/>
        <v>20</v>
      </c>
      <c r="J15" s="56">
        <f t="shared" si="14"/>
        <v>70</v>
      </c>
      <c r="K15" s="56">
        <f t="shared" si="14"/>
        <v>55</v>
      </c>
      <c r="L15" s="56">
        <f t="shared" si="14"/>
        <v>49</v>
      </c>
      <c r="M15" s="56">
        <f t="shared" si="14"/>
        <v>39</v>
      </c>
      <c r="N15" s="56">
        <f t="shared" si="14"/>
        <v>52</v>
      </c>
      <c r="O15" s="56">
        <f t="shared" si="14"/>
        <v>39</v>
      </c>
      <c r="P15" s="56">
        <f t="shared" si="14"/>
        <v>45</v>
      </c>
      <c r="Q15" s="56">
        <f t="shared" si="14"/>
        <v>37</v>
      </c>
      <c r="R15" s="56">
        <f t="shared" si="14"/>
        <v>18</v>
      </c>
      <c r="S15" s="56">
        <f t="shared" si="14"/>
        <v>43</v>
      </c>
      <c r="T15" s="56">
        <f t="shared" si="14"/>
        <v>53</v>
      </c>
      <c r="U15" s="56">
        <f t="shared" si="14"/>
        <v>33</v>
      </c>
      <c r="V15" s="56">
        <f t="shared" ref="V15:W17" si="15">SUM(V41,V59)</f>
        <v>41</v>
      </c>
      <c r="W15" s="56">
        <f t="shared" si="15"/>
        <v>38</v>
      </c>
      <c r="X15" s="56">
        <f t="shared" ref="X15:Y15" si="16">SUM(X41,X59)</f>
        <v>23</v>
      </c>
      <c r="Y15" s="56">
        <f t="shared" si="16"/>
        <v>37</v>
      </c>
      <c r="Z15" s="56">
        <f t="shared" ref="Z15:AA15" si="17">SUM(Z41,Z59)</f>
        <v>46</v>
      </c>
      <c r="AA15" s="56">
        <f t="shared" si="17"/>
        <v>36</v>
      </c>
      <c r="AB15" s="56">
        <f t="shared" ref="AB15" si="18">SUM(AB41,AB59)</f>
        <v>32</v>
      </c>
    </row>
    <row r="16" spans="1:65" ht="17.45" customHeight="1" x14ac:dyDescent="0.25">
      <c r="A16" s="222"/>
      <c r="B16" s="55" t="s">
        <v>36</v>
      </c>
      <c r="C16" s="56">
        <f t="shared" ref="C16:U16" si="19">SUM(C42,C60)</f>
        <v>4</v>
      </c>
      <c r="D16" s="56">
        <f t="shared" si="19"/>
        <v>34</v>
      </c>
      <c r="E16" s="56">
        <f t="shared" si="19"/>
        <v>39</v>
      </c>
      <c r="F16" s="56">
        <f t="shared" si="19"/>
        <v>34</v>
      </c>
      <c r="G16" s="56">
        <f t="shared" si="19"/>
        <v>26</v>
      </c>
      <c r="H16" s="56">
        <f t="shared" si="19"/>
        <v>25</v>
      </c>
      <c r="I16" s="56">
        <f t="shared" si="19"/>
        <v>18</v>
      </c>
      <c r="J16" s="56">
        <f t="shared" si="19"/>
        <v>33</v>
      </c>
      <c r="K16" s="56">
        <f t="shared" si="19"/>
        <v>61</v>
      </c>
      <c r="L16" s="56">
        <f t="shared" si="19"/>
        <v>50</v>
      </c>
      <c r="M16" s="56">
        <f t="shared" si="19"/>
        <v>38</v>
      </c>
      <c r="N16" s="56">
        <f t="shared" si="19"/>
        <v>46</v>
      </c>
      <c r="O16" s="56">
        <f t="shared" si="19"/>
        <v>43</v>
      </c>
      <c r="P16" s="56">
        <f t="shared" si="19"/>
        <v>45</v>
      </c>
      <c r="Q16" s="56">
        <f t="shared" si="19"/>
        <v>34</v>
      </c>
      <c r="R16" s="56">
        <f t="shared" si="19"/>
        <v>15</v>
      </c>
      <c r="S16" s="56">
        <f t="shared" si="19"/>
        <v>46</v>
      </c>
      <c r="T16" s="56">
        <f t="shared" si="19"/>
        <v>78</v>
      </c>
      <c r="U16" s="56">
        <f t="shared" si="19"/>
        <v>34</v>
      </c>
      <c r="V16" s="56">
        <f t="shared" si="15"/>
        <v>32</v>
      </c>
      <c r="W16" s="56">
        <f t="shared" si="15"/>
        <v>40</v>
      </c>
      <c r="X16" s="56">
        <f t="shared" ref="X16:Y16" si="20">SUM(X42,X60)</f>
        <v>20</v>
      </c>
      <c r="Y16" s="56">
        <f t="shared" si="20"/>
        <v>33</v>
      </c>
      <c r="Z16" s="56">
        <f t="shared" ref="Z16:AA16" si="21">SUM(Z42,Z60)</f>
        <v>45</v>
      </c>
      <c r="AA16" s="56">
        <f t="shared" si="21"/>
        <v>34</v>
      </c>
      <c r="AB16" s="56">
        <f t="shared" ref="AB16" si="22">SUM(AB42,AB60)</f>
        <v>46</v>
      </c>
    </row>
    <row r="17" spans="1:28" ht="17.45" customHeight="1" x14ac:dyDescent="0.25">
      <c r="A17" s="222"/>
      <c r="B17" s="55" t="s">
        <v>37</v>
      </c>
      <c r="C17" s="56">
        <f t="shared" ref="C17:U17" si="23">SUM(C43,C61)</f>
        <v>0</v>
      </c>
      <c r="D17" s="56">
        <f t="shared" si="23"/>
        <v>0</v>
      </c>
      <c r="E17" s="56">
        <f t="shared" si="23"/>
        <v>0</v>
      </c>
      <c r="F17" s="56">
        <f t="shared" si="23"/>
        <v>0</v>
      </c>
      <c r="G17" s="56">
        <f t="shared" si="23"/>
        <v>0</v>
      </c>
      <c r="H17" s="56">
        <f t="shared" si="23"/>
        <v>0</v>
      </c>
      <c r="I17" s="56">
        <f t="shared" si="23"/>
        <v>0</v>
      </c>
      <c r="J17" s="56">
        <f t="shared" si="23"/>
        <v>0</v>
      </c>
      <c r="K17" s="56">
        <f t="shared" si="23"/>
        <v>0</v>
      </c>
      <c r="L17" s="56">
        <f t="shared" si="23"/>
        <v>0</v>
      </c>
      <c r="M17" s="56">
        <f t="shared" si="23"/>
        <v>0</v>
      </c>
      <c r="N17" s="56">
        <f t="shared" si="23"/>
        <v>0</v>
      </c>
      <c r="O17" s="56">
        <f t="shared" si="23"/>
        <v>0</v>
      </c>
      <c r="P17" s="56">
        <f t="shared" si="23"/>
        <v>0</v>
      </c>
      <c r="Q17" s="56">
        <f t="shared" si="23"/>
        <v>0</v>
      </c>
      <c r="R17" s="56">
        <f t="shared" si="23"/>
        <v>0</v>
      </c>
      <c r="S17" s="56">
        <f t="shared" si="23"/>
        <v>0</v>
      </c>
      <c r="T17" s="56">
        <f t="shared" si="23"/>
        <v>0</v>
      </c>
      <c r="U17" s="56">
        <f t="shared" si="23"/>
        <v>0</v>
      </c>
      <c r="V17" s="56">
        <f t="shared" si="15"/>
        <v>0</v>
      </c>
      <c r="W17" s="56">
        <f t="shared" si="15"/>
        <v>0</v>
      </c>
      <c r="X17" s="56">
        <f t="shared" ref="X17:Y17" si="24">SUM(X43,X61)</f>
        <v>0</v>
      </c>
      <c r="Y17" s="56">
        <f t="shared" si="24"/>
        <v>0</v>
      </c>
      <c r="Z17" s="56">
        <f t="shared" ref="Z17:AA17" si="25">SUM(Z43,Z61)</f>
        <v>0</v>
      </c>
      <c r="AA17" s="56">
        <f t="shared" si="25"/>
        <v>0</v>
      </c>
      <c r="AB17" s="56">
        <f t="shared" ref="AB17" si="26">SUM(AB43,AB61)</f>
        <v>0</v>
      </c>
    </row>
    <row r="18" spans="1:28" ht="38.25" x14ac:dyDescent="0.25">
      <c r="A18" s="222">
        <v>7</v>
      </c>
      <c r="B18" s="53" t="s">
        <v>38</v>
      </c>
      <c r="C18" s="54">
        <f t="shared" ref="C18:U18" si="27">SUM(C19:C20)</f>
        <v>123</v>
      </c>
      <c r="D18" s="54">
        <f t="shared" si="27"/>
        <v>117</v>
      </c>
      <c r="E18" s="54">
        <f t="shared" si="27"/>
        <v>123</v>
      </c>
      <c r="F18" s="54">
        <f t="shared" si="27"/>
        <v>114</v>
      </c>
      <c r="G18" s="54">
        <f t="shared" si="27"/>
        <v>129</v>
      </c>
      <c r="H18" s="54">
        <f t="shared" si="27"/>
        <v>126</v>
      </c>
      <c r="I18" s="54">
        <f t="shared" si="27"/>
        <v>87</v>
      </c>
      <c r="J18" s="54">
        <f t="shared" si="27"/>
        <v>105</v>
      </c>
      <c r="K18" s="54">
        <f t="shared" si="27"/>
        <v>114</v>
      </c>
      <c r="L18" s="54">
        <f t="shared" si="27"/>
        <v>126</v>
      </c>
      <c r="M18" s="54">
        <f t="shared" si="27"/>
        <v>90</v>
      </c>
      <c r="N18" s="54">
        <f t="shared" si="27"/>
        <v>126</v>
      </c>
      <c r="O18" s="54">
        <f t="shared" si="27"/>
        <v>117</v>
      </c>
      <c r="P18" s="54">
        <f t="shared" si="27"/>
        <v>129</v>
      </c>
      <c r="Q18" s="54">
        <f t="shared" si="27"/>
        <v>114</v>
      </c>
      <c r="R18" s="54">
        <f t="shared" si="27"/>
        <v>120</v>
      </c>
      <c r="S18" s="54">
        <f t="shared" si="27"/>
        <v>129</v>
      </c>
      <c r="T18" s="54">
        <f t="shared" si="27"/>
        <v>120</v>
      </c>
      <c r="U18" s="54">
        <f t="shared" si="27"/>
        <v>90</v>
      </c>
      <c r="V18" s="54">
        <f t="shared" ref="V18:AA18" si="28">SUM(V19:V20)</f>
        <v>120</v>
      </c>
      <c r="W18" s="54">
        <f t="shared" si="28"/>
        <v>114</v>
      </c>
      <c r="X18" s="54">
        <f t="shared" si="28"/>
        <v>69</v>
      </c>
      <c r="Y18" s="54">
        <f t="shared" si="28"/>
        <v>84</v>
      </c>
      <c r="Z18" s="54">
        <f t="shared" si="28"/>
        <v>120</v>
      </c>
      <c r="AA18" s="54">
        <f t="shared" si="28"/>
        <v>132</v>
      </c>
      <c r="AB18" s="54">
        <f t="shared" ref="AB18" si="29">SUM(AB19:AB20)</f>
        <v>132</v>
      </c>
    </row>
    <row r="19" spans="1:28" ht="25.5" x14ac:dyDescent="0.25">
      <c r="A19" s="222"/>
      <c r="B19" s="55" t="s">
        <v>39</v>
      </c>
      <c r="C19" s="56">
        <f>'Cálculo de Cuota'!C21</f>
        <v>60</v>
      </c>
      <c r="D19" s="56">
        <f>'Cálculo de Cuota'!D21</f>
        <v>63</v>
      </c>
      <c r="E19" s="56">
        <f>'Cálculo de Cuota'!E21</f>
        <v>60</v>
      </c>
      <c r="F19" s="56">
        <f>'Cálculo de Cuota'!F21</f>
        <v>54</v>
      </c>
      <c r="G19" s="56">
        <f>'Cálculo de Cuota'!G21</f>
        <v>66</v>
      </c>
      <c r="H19" s="56">
        <f>'Cálculo de Cuota'!H21</f>
        <v>63</v>
      </c>
      <c r="I19" s="56">
        <f>'Cálculo de Cuota'!I21</f>
        <v>42</v>
      </c>
      <c r="J19" s="56">
        <f>'Cálculo de Cuota'!J21</f>
        <v>48</v>
      </c>
      <c r="K19" s="56">
        <f>'Cálculo de Cuota'!K21</f>
        <v>57</v>
      </c>
      <c r="L19" s="56">
        <f>'Cálculo de Cuota'!L21</f>
        <v>63</v>
      </c>
      <c r="M19" s="56">
        <f>'Cálculo de Cuota'!M21</f>
        <v>42</v>
      </c>
      <c r="N19" s="56">
        <f>'Cálculo de Cuota'!N21</f>
        <v>66</v>
      </c>
      <c r="O19" s="56">
        <f>'Cálculo de Cuota'!O21</f>
        <v>57</v>
      </c>
      <c r="P19" s="56">
        <f>'Cálculo de Cuota'!P21</f>
        <v>63</v>
      </c>
      <c r="Q19" s="56">
        <f>'Cálculo de Cuota'!Q21</f>
        <v>54</v>
      </c>
      <c r="R19" s="56">
        <f>'Cálculo de Cuota'!R21</f>
        <v>60</v>
      </c>
      <c r="S19" s="56">
        <f>'Cálculo de Cuota'!S21</f>
        <v>63</v>
      </c>
      <c r="T19" s="56">
        <f>'Cálculo de Cuota'!T21</f>
        <v>60</v>
      </c>
      <c r="U19" s="56">
        <f>'Cálculo de Cuota'!U21</f>
        <v>45</v>
      </c>
      <c r="V19" s="56">
        <f>'Cálculo de Cuota'!V21</f>
        <v>60</v>
      </c>
      <c r="W19" s="56">
        <f>'Cálculo de Cuota'!W21</f>
        <v>54</v>
      </c>
      <c r="X19" s="56">
        <f>'Cálculo de Cuota'!X21</f>
        <v>45</v>
      </c>
      <c r="Y19" s="56">
        <f>'Cálculo de Cuota'!Y21</f>
        <v>42</v>
      </c>
      <c r="Z19" s="56">
        <f>'Cálculo de Cuota'!Z21</f>
        <v>60</v>
      </c>
      <c r="AA19" s="56">
        <f>'Cálculo de Cuota'!AA21</f>
        <v>66</v>
      </c>
      <c r="AB19" s="56">
        <f>'Cálculo de Cuota'!AB21</f>
        <v>66</v>
      </c>
    </row>
    <row r="20" spans="1:28" ht="25.5" x14ac:dyDescent="0.25">
      <c r="A20" s="222"/>
      <c r="B20" s="55" t="s">
        <v>40</v>
      </c>
      <c r="C20" s="56">
        <f>'Cálculo de Cuota'!C22</f>
        <v>63</v>
      </c>
      <c r="D20" s="56">
        <f>'Cálculo de Cuota'!D22</f>
        <v>54</v>
      </c>
      <c r="E20" s="56">
        <f>'Cálculo de Cuota'!E22</f>
        <v>63</v>
      </c>
      <c r="F20" s="56">
        <f>'Cálculo de Cuota'!F22</f>
        <v>60</v>
      </c>
      <c r="G20" s="56">
        <f>'Cálculo de Cuota'!G22</f>
        <v>63</v>
      </c>
      <c r="H20" s="56">
        <f>'Cálculo de Cuota'!H22</f>
        <v>63</v>
      </c>
      <c r="I20" s="56">
        <f>'Cálculo de Cuota'!I22</f>
        <v>45</v>
      </c>
      <c r="J20" s="56">
        <f>'Cálculo de Cuota'!J22</f>
        <v>57</v>
      </c>
      <c r="K20" s="56">
        <f>'Cálculo de Cuota'!K22</f>
        <v>57</v>
      </c>
      <c r="L20" s="56">
        <f>'Cálculo de Cuota'!L22</f>
        <v>63</v>
      </c>
      <c r="M20" s="56">
        <f>'Cálculo de Cuota'!M22</f>
        <v>48</v>
      </c>
      <c r="N20" s="56">
        <f>'Cálculo de Cuota'!N22</f>
        <v>60</v>
      </c>
      <c r="O20" s="56">
        <f>'Cálculo de Cuota'!O22</f>
        <v>60</v>
      </c>
      <c r="P20" s="56">
        <f>'Cálculo de Cuota'!P22</f>
        <v>66</v>
      </c>
      <c r="Q20" s="56">
        <f>'Cálculo de Cuota'!Q22</f>
        <v>60</v>
      </c>
      <c r="R20" s="56">
        <f>'Cálculo de Cuota'!R22</f>
        <v>60</v>
      </c>
      <c r="S20" s="56">
        <f>'Cálculo de Cuota'!S22</f>
        <v>66</v>
      </c>
      <c r="T20" s="56">
        <f>'Cálculo de Cuota'!T22</f>
        <v>60</v>
      </c>
      <c r="U20" s="56">
        <f>'Cálculo de Cuota'!U22</f>
        <v>45</v>
      </c>
      <c r="V20" s="56">
        <f>'Cálculo de Cuota'!V22</f>
        <v>60</v>
      </c>
      <c r="W20" s="56">
        <f>'Cálculo de Cuota'!W22</f>
        <v>60</v>
      </c>
      <c r="X20" s="56">
        <f>'Cálculo de Cuota'!X22</f>
        <v>24</v>
      </c>
      <c r="Y20" s="56">
        <f>'Cálculo de Cuota'!Y22</f>
        <v>42</v>
      </c>
      <c r="Z20" s="56">
        <f>'Cálculo de Cuota'!Z22</f>
        <v>60</v>
      </c>
      <c r="AA20" s="56">
        <f>'Cálculo de Cuota'!AA22</f>
        <v>66</v>
      </c>
      <c r="AB20" s="56">
        <f>'Cálculo de Cuota'!AB22</f>
        <v>66</v>
      </c>
    </row>
    <row r="21" spans="1:28" ht="25.5" x14ac:dyDescent="0.25">
      <c r="A21" s="222"/>
      <c r="B21" s="55" t="s">
        <v>41</v>
      </c>
      <c r="C21" s="56">
        <f>'Cálculo de Cuota'!C23</f>
        <v>0</v>
      </c>
      <c r="D21" s="56">
        <f>'Cálculo de Cuota'!D23</f>
        <v>0</v>
      </c>
      <c r="E21" s="56">
        <f>'Cálculo de Cuota'!E23</f>
        <v>0</v>
      </c>
      <c r="F21" s="56">
        <f>'Cálculo de Cuota'!F23</f>
        <v>0</v>
      </c>
      <c r="G21" s="56">
        <f>'Cálculo de Cuota'!G23</f>
        <v>0</v>
      </c>
      <c r="H21" s="56">
        <f>'Cálculo de Cuota'!H23</f>
        <v>0</v>
      </c>
      <c r="I21" s="56">
        <f>'Cálculo de Cuota'!I23</f>
        <v>0</v>
      </c>
      <c r="J21" s="56">
        <f>'Cálculo de Cuota'!J23</f>
        <v>0</v>
      </c>
      <c r="K21" s="56">
        <f>'Cálculo de Cuota'!K23</f>
        <v>0</v>
      </c>
      <c r="L21" s="56">
        <f>'Cálculo de Cuota'!L23</f>
        <v>0</v>
      </c>
      <c r="M21" s="56">
        <f>'Cálculo de Cuota'!M23</f>
        <v>0</v>
      </c>
      <c r="N21" s="56">
        <f>'Cálculo de Cuota'!N23</f>
        <v>0</v>
      </c>
      <c r="O21" s="56">
        <f>'Cálculo de Cuota'!O23</f>
        <v>0</v>
      </c>
      <c r="P21" s="56">
        <f>'Cálculo de Cuota'!P23</f>
        <v>0</v>
      </c>
      <c r="Q21" s="56">
        <f>'Cálculo de Cuota'!Q23</f>
        <v>0</v>
      </c>
      <c r="R21" s="56">
        <f>'Cálculo de Cuota'!R23</f>
        <v>0</v>
      </c>
      <c r="S21" s="56">
        <f>'Cálculo de Cuota'!S23</f>
        <v>0</v>
      </c>
      <c r="T21" s="56">
        <f>'Cálculo de Cuota'!T23</f>
        <v>0</v>
      </c>
      <c r="U21" s="56">
        <f>'Cálculo de Cuota'!U23</f>
        <v>0</v>
      </c>
      <c r="V21" s="56">
        <f>'Cálculo de Cuota'!V23</f>
        <v>0</v>
      </c>
      <c r="W21" s="56">
        <f>'Cálculo de Cuota'!W23</f>
        <v>0</v>
      </c>
      <c r="X21" s="56">
        <f>'Cálculo de Cuota'!X23</f>
        <v>0</v>
      </c>
      <c r="Y21" s="56">
        <f>'Cálculo de Cuota'!Y23</f>
        <v>0</v>
      </c>
      <c r="Z21" s="56">
        <f>'Cálculo de Cuota'!Z23</f>
        <v>0</v>
      </c>
      <c r="AA21" s="56">
        <f>'Cálculo de Cuota'!AA23</f>
        <v>0</v>
      </c>
      <c r="AB21" s="56">
        <f>'Cálculo de Cuota'!AB23</f>
        <v>0</v>
      </c>
    </row>
    <row r="22" spans="1:28" ht="20.45" customHeight="1" x14ac:dyDescent="0.25">
      <c r="A22" s="223">
        <v>8</v>
      </c>
      <c r="B22" s="53" t="s">
        <v>42</v>
      </c>
      <c r="C22" s="54">
        <f t="shared" ref="C22:U22" si="30">SUM(C23:C25)</f>
        <v>51</v>
      </c>
      <c r="D22" s="54">
        <f t="shared" si="30"/>
        <v>71</v>
      </c>
      <c r="E22" s="54">
        <f t="shared" si="30"/>
        <v>64</v>
      </c>
      <c r="F22" s="54">
        <f t="shared" si="30"/>
        <v>58</v>
      </c>
      <c r="G22" s="54">
        <f t="shared" si="30"/>
        <v>65</v>
      </c>
      <c r="H22" s="54">
        <f t="shared" si="30"/>
        <v>60</v>
      </c>
      <c r="I22" s="54">
        <f t="shared" si="30"/>
        <v>60</v>
      </c>
      <c r="J22" s="54">
        <f t="shared" si="30"/>
        <v>116</v>
      </c>
      <c r="K22" s="54">
        <f t="shared" si="30"/>
        <v>53</v>
      </c>
      <c r="L22" s="54">
        <f t="shared" si="30"/>
        <v>67</v>
      </c>
      <c r="M22" s="54">
        <f t="shared" si="30"/>
        <v>41</v>
      </c>
      <c r="N22" s="54">
        <f t="shared" si="30"/>
        <v>56</v>
      </c>
      <c r="O22" s="54">
        <f t="shared" si="30"/>
        <v>50</v>
      </c>
      <c r="P22" s="54">
        <f t="shared" si="30"/>
        <v>54</v>
      </c>
      <c r="Q22" s="54">
        <f t="shared" si="30"/>
        <v>39</v>
      </c>
      <c r="R22" s="54">
        <f t="shared" si="30"/>
        <v>51</v>
      </c>
      <c r="S22" s="54">
        <f t="shared" si="30"/>
        <v>49</v>
      </c>
      <c r="T22" s="54">
        <f t="shared" si="30"/>
        <v>48</v>
      </c>
      <c r="U22" s="54">
        <f t="shared" si="30"/>
        <v>25</v>
      </c>
      <c r="V22" s="54">
        <f t="shared" ref="V22:AA22" si="31">SUM(V23:V25)</f>
        <v>48</v>
      </c>
      <c r="W22" s="54">
        <f t="shared" si="31"/>
        <v>47</v>
      </c>
      <c r="X22" s="54">
        <f t="shared" si="31"/>
        <v>22</v>
      </c>
      <c r="Y22" s="54">
        <f t="shared" si="31"/>
        <v>53</v>
      </c>
      <c r="Z22" s="54">
        <f t="shared" si="31"/>
        <v>43</v>
      </c>
      <c r="AA22" s="54">
        <f t="shared" si="31"/>
        <v>45</v>
      </c>
      <c r="AB22" s="54">
        <f t="shared" ref="AB22" si="32">SUM(AB23:AB25)</f>
        <v>44</v>
      </c>
    </row>
    <row r="23" spans="1:28" x14ac:dyDescent="0.25">
      <c r="A23" s="223"/>
      <c r="B23" s="55" t="s">
        <v>43</v>
      </c>
      <c r="C23" s="56">
        <f t="shared" ref="C23:U23" si="33">C44+C62</f>
        <v>17</v>
      </c>
      <c r="D23" s="56">
        <f t="shared" si="33"/>
        <v>35</v>
      </c>
      <c r="E23" s="56">
        <f t="shared" si="33"/>
        <v>30</v>
      </c>
      <c r="F23" s="56">
        <f t="shared" si="33"/>
        <v>20</v>
      </c>
      <c r="G23" s="56">
        <f t="shared" si="33"/>
        <v>32</v>
      </c>
      <c r="H23" s="56">
        <f t="shared" si="33"/>
        <v>26</v>
      </c>
      <c r="I23" s="56">
        <f t="shared" si="33"/>
        <v>32</v>
      </c>
      <c r="J23" s="56">
        <f t="shared" si="33"/>
        <v>78</v>
      </c>
      <c r="K23" s="56">
        <f t="shared" si="33"/>
        <v>21</v>
      </c>
      <c r="L23" s="56">
        <f t="shared" si="33"/>
        <v>32</v>
      </c>
      <c r="M23" s="56">
        <f t="shared" si="33"/>
        <v>19</v>
      </c>
      <c r="N23" s="56">
        <f t="shared" si="33"/>
        <v>26</v>
      </c>
      <c r="O23" s="56">
        <f t="shared" si="33"/>
        <v>23</v>
      </c>
      <c r="P23" s="56">
        <f t="shared" si="33"/>
        <v>22</v>
      </c>
      <c r="Q23" s="56">
        <f t="shared" si="33"/>
        <v>16</v>
      </c>
      <c r="R23" s="56">
        <f t="shared" si="33"/>
        <v>17</v>
      </c>
      <c r="S23" s="56">
        <f t="shared" si="33"/>
        <v>18</v>
      </c>
      <c r="T23" s="56">
        <f t="shared" si="33"/>
        <v>20</v>
      </c>
      <c r="U23" s="56">
        <f t="shared" si="33"/>
        <v>1</v>
      </c>
      <c r="V23" s="56">
        <f t="shared" ref="V23:W25" si="34">V44+V62</f>
        <v>17</v>
      </c>
      <c r="W23" s="56">
        <f t="shared" si="34"/>
        <v>21</v>
      </c>
      <c r="X23" s="56">
        <f t="shared" ref="X23:Y23" si="35">X44+X62</f>
        <v>4</v>
      </c>
      <c r="Y23" s="56">
        <f t="shared" si="35"/>
        <v>20</v>
      </c>
      <c r="Z23" s="56">
        <f t="shared" ref="Z23:AA23" si="36">Z44+Z62</f>
        <v>16</v>
      </c>
      <c r="AA23" s="56">
        <f t="shared" si="36"/>
        <v>14</v>
      </c>
      <c r="AB23" s="56">
        <f t="shared" ref="AB23" si="37">AB44+AB62</f>
        <v>13</v>
      </c>
    </row>
    <row r="24" spans="1:28" x14ac:dyDescent="0.25">
      <c r="A24" s="223"/>
      <c r="B24" s="55" t="s">
        <v>44</v>
      </c>
      <c r="C24" s="56">
        <f t="shared" ref="C24:U24" si="38">C45+C63</f>
        <v>17</v>
      </c>
      <c r="D24" s="56">
        <f t="shared" si="38"/>
        <v>19</v>
      </c>
      <c r="E24" s="56">
        <f t="shared" si="38"/>
        <v>17</v>
      </c>
      <c r="F24" s="56">
        <f t="shared" si="38"/>
        <v>17</v>
      </c>
      <c r="G24" s="56">
        <f t="shared" si="38"/>
        <v>16</v>
      </c>
      <c r="H24" s="56">
        <f t="shared" si="38"/>
        <v>17</v>
      </c>
      <c r="I24" s="56">
        <f t="shared" si="38"/>
        <v>15</v>
      </c>
      <c r="J24" s="56">
        <f t="shared" si="38"/>
        <v>19</v>
      </c>
      <c r="K24" s="56">
        <f t="shared" si="38"/>
        <v>20</v>
      </c>
      <c r="L24" s="56">
        <f t="shared" si="38"/>
        <v>17</v>
      </c>
      <c r="M24" s="56">
        <f t="shared" si="38"/>
        <v>9</v>
      </c>
      <c r="N24" s="56">
        <f t="shared" si="38"/>
        <v>12</v>
      </c>
      <c r="O24" s="56">
        <f t="shared" si="38"/>
        <v>9</v>
      </c>
      <c r="P24" s="56">
        <f t="shared" si="38"/>
        <v>15</v>
      </c>
      <c r="Q24" s="56">
        <f t="shared" si="38"/>
        <v>7</v>
      </c>
      <c r="R24" s="56">
        <f t="shared" si="38"/>
        <v>17</v>
      </c>
      <c r="S24" s="56">
        <f t="shared" si="38"/>
        <v>14</v>
      </c>
      <c r="T24" s="56">
        <f t="shared" si="38"/>
        <v>11</v>
      </c>
      <c r="U24" s="56">
        <f t="shared" si="38"/>
        <v>12</v>
      </c>
      <c r="V24" s="56">
        <f t="shared" si="34"/>
        <v>14</v>
      </c>
      <c r="W24" s="56">
        <f t="shared" si="34"/>
        <v>11</v>
      </c>
      <c r="X24" s="56">
        <f t="shared" ref="X24:Y24" si="39">X45+X63</f>
        <v>5</v>
      </c>
      <c r="Y24" s="56">
        <f t="shared" si="39"/>
        <v>15</v>
      </c>
      <c r="Z24" s="56">
        <f t="shared" ref="Z24:AA24" si="40">Z45+Z63</f>
        <v>10</v>
      </c>
      <c r="AA24" s="56">
        <f t="shared" si="40"/>
        <v>13</v>
      </c>
      <c r="AB24" s="56">
        <f t="shared" ref="AB24" si="41">AB45+AB63</f>
        <v>12</v>
      </c>
    </row>
    <row r="25" spans="1:28" x14ac:dyDescent="0.25">
      <c r="A25" s="223"/>
      <c r="B25" s="55" t="s">
        <v>45</v>
      </c>
      <c r="C25" s="56">
        <f t="shared" ref="C25:U25" si="42">C46+C64</f>
        <v>17</v>
      </c>
      <c r="D25" s="56">
        <f t="shared" si="42"/>
        <v>17</v>
      </c>
      <c r="E25" s="56">
        <f t="shared" si="42"/>
        <v>17</v>
      </c>
      <c r="F25" s="56">
        <f t="shared" si="42"/>
        <v>21</v>
      </c>
      <c r="G25" s="56">
        <f t="shared" si="42"/>
        <v>17</v>
      </c>
      <c r="H25" s="56">
        <f t="shared" si="42"/>
        <v>17</v>
      </c>
      <c r="I25" s="56">
        <f t="shared" si="42"/>
        <v>13</v>
      </c>
      <c r="J25" s="56">
        <f t="shared" si="42"/>
        <v>19</v>
      </c>
      <c r="K25" s="56">
        <f t="shared" si="42"/>
        <v>12</v>
      </c>
      <c r="L25" s="56">
        <f t="shared" si="42"/>
        <v>18</v>
      </c>
      <c r="M25" s="56">
        <f t="shared" si="42"/>
        <v>13</v>
      </c>
      <c r="N25" s="56">
        <f t="shared" si="42"/>
        <v>18</v>
      </c>
      <c r="O25" s="56">
        <f t="shared" si="42"/>
        <v>18</v>
      </c>
      <c r="P25" s="56">
        <f t="shared" si="42"/>
        <v>17</v>
      </c>
      <c r="Q25" s="56">
        <f t="shared" si="42"/>
        <v>16</v>
      </c>
      <c r="R25" s="56">
        <f t="shared" si="42"/>
        <v>17</v>
      </c>
      <c r="S25" s="56">
        <f t="shared" si="42"/>
        <v>17</v>
      </c>
      <c r="T25" s="56">
        <f t="shared" si="42"/>
        <v>17</v>
      </c>
      <c r="U25" s="56">
        <f t="shared" si="42"/>
        <v>12</v>
      </c>
      <c r="V25" s="56">
        <f t="shared" si="34"/>
        <v>17</v>
      </c>
      <c r="W25" s="56">
        <f t="shared" si="34"/>
        <v>15</v>
      </c>
      <c r="X25" s="56">
        <f t="shared" ref="X25:Y25" si="43">X46+X64</f>
        <v>13</v>
      </c>
      <c r="Y25" s="56">
        <f t="shared" si="43"/>
        <v>18</v>
      </c>
      <c r="Z25" s="56">
        <f t="shared" ref="Z25:AA25" si="44">Z46+Z64</f>
        <v>17</v>
      </c>
      <c r="AA25" s="56">
        <f t="shared" si="44"/>
        <v>18</v>
      </c>
      <c r="AB25" s="56">
        <f t="shared" ref="AB25" si="45">AB46+AB64</f>
        <v>19</v>
      </c>
    </row>
    <row r="26" spans="1:28" ht="25.5" x14ac:dyDescent="0.25">
      <c r="A26" s="223">
        <v>9</v>
      </c>
      <c r="B26" s="53" t="s">
        <v>46</v>
      </c>
      <c r="C26" s="54">
        <f t="shared" ref="C26:U26" si="46">SUM(C27:C29)</f>
        <v>50.966999999999999</v>
      </c>
      <c r="D26" s="54">
        <f t="shared" si="46"/>
        <v>50.966999999999999</v>
      </c>
      <c r="E26" s="54">
        <f t="shared" si="46"/>
        <v>50.966999999999999</v>
      </c>
      <c r="F26" s="54">
        <f t="shared" si="46"/>
        <v>48.54</v>
      </c>
      <c r="G26" s="54">
        <f t="shared" si="46"/>
        <v>52.585000000000008</v>
      </c>
      <c r="H26" s="54">
        <f t="shared" si="46"/>
        <v>53.394000000000005</v>
      </c>
      <c r="I26" s="54">
        <f t="shared" si="46"/>
        <v>33.169000000000004</v>
      </c>
      <c r="J26" s="54">
        <f t="shared" si="46"/>
        <v>44.495000000000005</v>
      </c>
      <c r="K26" s="54">
        <f t="shared" si="46"/>
        <v>46.921999999999997</v>
      </c>
      <c r="L26" s="54">
        <f t="shared" si="46"/>
        <v>50.966999999999999</v>
      </c>
      <c r="M26" s="54">
        <f t="shared" si="46"/>
        <v>38.023000000000003</v>
      </c>
      <c r="N26" s="54">
        <f t="shared" si="46"/>
        <v>49.349000000000004</v>
      </c>
      <c r="O26" s="54">
        <f t="shared" si="46"/>
        <v>48.54</v>
      </c>
      <c r="P26" s="54">
        <f t="shared" si="46"/>
        <v>53.394000000000005</v>
      </c>
      <c r="Q26" s="54">
        <f t="shared" si="46"/>
        <v>46.921999999999997</v>
      </c>
      <c r="R26" s="54">
        <f t="shared" si="46"/>
        <v>50.966999999999999</v>
      </c>
      <c r="S26" s="54">
        <f t="shared" si="46"/>
        <v>53.394000000000005</v>
      </c>
      <c r="T26" s="54">
        <f t="shared" si="46"/>
        <v>48.54</v>
      </c>
      <c r="U26" s="54">
        <f t="shared" si="46"/>
        <v>34.787000000000006</v>
      </c>
      <c r="V26" s="54">
        <f t="shared" ref="V26:AA26" si="47">SUM(V27:V29)</f>
        <v>41.259000000000007</v>
      </c>
      <c r="W26" s="54">
        <f t="shared" si="47"/>
        <v>41.259</v>
      </c>
      <c r="X26" s="54">
        <f t="shared" si="47"/>
        <v>33.978000000000002</v>
      </c>
      <c r="Y26" s="54">
        <f t="shared" si="47"/>
        <v>31.551000000000002</v>
      </c>
      <c r="Z26" s="54">
        <f t="shared" si="47"/>
        <v>40.854500000000002</v>
      </c>
      <c r="AA26" s="54">
        <f t="shared" si="47"/>
        <v>50.5625</v>
      </c>
      <c r="AB26" s="54">
        <f t="shared" ref="AB26" si="48">SUM(AB27:AB29)</f>
        <v>45.708500000000001</v>
      </c>
    </row>
    <row r="27" spans="1:28" x14ac:dyDescent="0.25">
      <c r="A27" s="223"/>
      <c r="B27" s="55" t="s">
        <v>43</v>
      </c>
      <c r="C27" s="56">
        <f>'Cálculo de Cuota'!C24</f>
        <v>16.989000000000001</v>
      </c>
      <c r="D27" s="56">
        <f>'Cálculo de Cuota'!D24</f>
        <v>16.989000000000001</v>
      </c>
      <c r="E27" s="56">
        <f>'Cálculo de Cuota'!E24</f>
        <v>16.989000000000001</v>
      </c>
      <c r="F27" s="56">
        <f>'Cálculo de Cuota'!F24</f>
        <v>16.18</v>
      </c>
      <c r="G27" s="56">
        <f>'Cálculo de Cuota'!G24</f>
        <v>17.798000000000002</v>
      </c>
      <c r="H27" s="56">
        <f>'Cálculo de Cuota'!H24</f>
        <v>17.798000000000002</v>
      </c>
      <c r="I27" s="56">
        <f>'Cálculo de Cuota'!I24</f>
        <v>12.135000000000002</v>
      </c>
      <c r="J27" s="56">
        <f>'Cálculo de Cuota'!J24</f>
        <v>15.371</v>
      </c>
      <c r="K27" s="56">
        <f>'Cálculo de Cuota'!K24</f>
        <v>16.18</v>
      </c>
      <c r="L27" s="56">
        <f>'Cálculo de Cuota'!L24</f>
        <v>16.989000000000001</v>
      </c>
      <c r="M27" s="56">
        <f>'Cálculo de Cuota'!M24</f>
        <v>12.944000000000001</v>
      </c>
      <c r="N27" s="56">
        <f>'Cálculo de Cuota'!N24</f>
        <v>17.798000000000002</v>
      </c>
      <c r="O27" s="56">
        <f>'Cálculo de Cuota'!O24</f>
        <v>16.18</v>
      </c>
      <c r="P27" s="56">
        <f>'Cálculo de Cuota'!P24</f>
        <v>17.798000000000002</v>
      </c>
      <c r="Q27" s="56">
        <f>'Cálculo de Cuota'!Q24</f>
        <v>14.562000000000001</v>
      </c>
      <c r="R27" s="56">
        <f>'Cálculo de Cuota'!R24</f>
        <v>16.989000000000001</v>
      </c>
      <c r="S27" s="56">
        <f>'Cálculo de Cuota'!S24</f>
        <v>17.798000000000002</v>
      </c>
      <c r="T27" s="56">
        <f>'Cálculo de Cuota'!T24</f>
        <v>16.18</v>
      </c>
      <c r="U27" s="56">
        <f>'Cálculo de Cuota'!U24</f>
        <v>12.135000000000002</v>
      </c>
      <c r="V27" s="56">
        <f>'Cálculo de Cuota'!V24</f>
        <v>12.135000000000002</v>
      </c>
      <c r="W27" s="56">
        <f>'Cálculo de Cuota'!W24</f>
        <v>12.5395</v>
      </c>
      <c r="X27" s="56">
        <f>'Cálculo de Cuota'!X24</f>
        <v>10.517000000000001</v>
      </c>
      <c r="Y27" s="56">
        <f>'Cálculo de Cuota'!Y24</f>
        <v>10.517000000000001</v>
      </c>
      <c r="Z27" s="56">
        <f>'Cálculo de Cuota'!Z24</f>
        <v>13.753</v>
      </c>
      <c r="AA27" s="56">
        <f>'Cálculo de Cuota'!AA24</f>
        <v>17.3935</v>
      </c>
      <c r="AB27" s="56">
        <f>'Cálculo de Cuota'!AB24</f>
        <v>16.989000000000001</v>
      </c>
    </row>
    <row r="28" spans="1:28" x14ac:dyDescent="0.25">
      <c r="A28" s="223"/>
      <c r="B28" s="55" t="s">
        <v>44</v>
      </c>
      <c r="C28" s="56">
        <f>'Cálculo de Cuota'!C25</f>
        <v>16.989000000000001</v>
      </c>
      <c r="D28" s="56">
        <f>'Cálculo de Cuota'!D25</f>
        <v>16.989000000000001</v>
      </c>
      <c r="E28" s="56">
        <f>'Cálculo de Cuota'!E25</f>
        <v>16.989000000000001</v>
      </c>
      <c r="F28" s="56">
        <f>'Cálculo de Cuota'!F25</f>
        <v>16.18</v>
      </c>
      <c r="G28" s="56">
        <f>'Cálculo de Cuota'!G25</f>
        <v>17.798000000000002</v>
      </c>
      <c r="H28" s="56">
        <f>'Cálculo de Cuota'!H25</f>
        <v>17.798000000000002</v>
      </c>
      <c r="I28" s="56">
        <f>'Cálculo de Cuota'!I25</f>
        <v>10.517000000000001</v>
      </c>
      <c r="J28" s="56">
        <f>'Cálculo de Cuota'!J25</f>
        <v>13.753</v>
      </c>
      <c r="K28" s="56">
        <f>'Cálculo de Cuota'!K25</f>
        <v>16.18</v>
      </c>
      <c r="L28" s="56">
        <f>'Cálculo de Cuota'!L25</f>
        <v>16.989000000000001</v>
      </c>
      <c r="M28" s="56">
        <f>'Cálculo de Cuota'!M25</f>
        <v>12.944000000000001</v>
      </c>
      <c r="N28" s="56">
        <f>'Cálculo de Cuota'!N25</f>
        <v>13.753</v>
      </c>
      <c r="O28" s="56">
        <f>'Cálculo de Cuota'!O25</f>
        <v>16.18</v>
      </c>
      <c r="P28" s="56">
        <f>'Cálculo de Cuota'!P25</f>
        <v>17.798000000000002</v>
      </c>
      <c r="Q28" s="56">
        <f>'Cálculo de Cuota'!Q25</f>
        <v>16.18</v>
      </c>
      <c r="R28" s="56">
        <f>'Cálculo de Cuota'!R25</f>
        <v>16.989000000000001</v>
      </c>
      <c r="S28" s="56">
        <f>'Cálculo de Cuota'!S25</f>
        <v>17.798000000000002</v>
      </c>
      <c r="T28" s="56">
        <f>'Cálculo de Cuota'!T25</f>
        <v>16.18</v>
      </c>
      <c r="U28" s="56">
        <f>'Cálculo de Cuota'!U25</f>
        <v>12.135000000000002</v>
      </c>
      <c r="V28" s="56">
        <f>'Cálculo de Cuota'!V25</f>
        <v>14.157500000000001</v>
      </c>
      <c r="W28" s="56">
        <f>'Cálculo de Cuota'!W25</f>
        <v>14.966500000000002</v>
      </c>
      <c r="X28" s="56">
        <f>'Cálculo de Cuota'!X25</f>
        <v>12.135000000000002</v>
      </c>
      <c r="Y28" s="56">
        <f>'Cálculo de Cuota'!Y25</f>
        <v>10.9215</v>
      </c>
      <c r="Z28" s="56">
        <f>'Cálculo de Cuota'!Z25</f>
        <v>15.371</v>
      </c>
      <c r="AA28" s="56">
        <f>'Cálculo de Cuota'!AA25</f>
        <v>17.3935</v>
      </c>
      <c r="AB28" s="56">
        <f>'Cálculo de Cuota'!AB25</f>
        <v>14.157500000000001</v>
      </c>
    </row>
    <row r="29" spans="1:28" x14ac:dyDescent="0.25">
      <c r="A29" s="223"/>
      <c r="B29" s="55" t="s">
        <v>45</v>
      </c>
      <c r="C29" s="56">
        <f>'Cálculo de Cuota'!C26</f>
        <v>16.989000000000001</v>
      </c>
      <c r="D29" s="56">
        <f>'Cálculo de Cuota'!D26</f>
        <v>16.989000000000001</v>
      </c>
      <c r="E29" s="56">
        <f>'Cálculo de Cuota'!E26</f>
        <v>16.989000000000001</v>
      </c>
      <c r="F29" s="56">
        <f>'Cálculo de Cuota'!F26</f>
        <v>16.18</v>
      </c>
      <c r="G29" s="56">
        <f>'Cálculo de Cuota'!G26</f>
        <v>16.989000000000001</v>
      </c>
      <c r="H29" s="56">
        <f>'Cálculo de Cuota'!H26</f>
        <v>17.798000000000002</v>
      </c>
      <c r="I29" s="56">
        <f>'Cálculo de Cuota'!I26</f>
        <v>10.517000000000001</v>
      </c>
      <c r="J29" s="56">
        <f>'Cálculo de Cuota'!J26</f>
        <v>15.371</v>
      </c>
      <c r="K29" s="56">
        <f>'Cálculo de Cuota'!K26</f>
        <v>14.562000000000001</v>
      </c>
      <c r="L29" s="56">
        <f>'Cálculo de Cuota'!L26</f>
        <v>16.989000000000001</v>
      </c>
      <c r="M29" s="56">
        <f>'Cálculo de Cuota'!M26</f>
        <v>12.135000000000002</v>
      </c>
      <c r="N29" s="56">
        <f>'Cálculo de Cuota'!N26</f>
        <v>17.798000000000002</v>
      </c>
      <c r="O29" s="56">
        <f>'Cálculo de Cuota'!O26</f>
        <v>16.18</v>
      </c>
      <c r="P29" s="56">
        <f>'Cálculo de Cuota'!P26</f>
        <v>17.798000000000002</v>
      </c>
      <c r="Q29" s="56">
        <f>'Cálculo de Cuota'!Q26</f>
        <v>16.18</v>
      </c>
      <c r="R29" s="56">
        <f>'Cálculo de Cuota'!R26</f>
        <v>16.989000000000001</v>
      </c>
      <c r="S29" s="56">
        <f>'Cálculo de Cuota'!S26</f>
        <v>17.798000000000002</v>
      </c>
      <c r="T29" s="56">
        <f>'Cálculo de Cuota'!T26</f>
        <v>16.18</v>
      </c>
      <c r="U29" s="56">
        <f>'Cálculo de Cuota'!U26</f>
        <v>10.517000000000001</v>
      </c>
      <c r="V29" s="56">
        <f>'Cálculo de Cuota'!V26</f>
        <v>14.966500000000002</v>
      </c>
      <c r="W29" s="56">
        <f>'Cálculo de Cuota'!W26</f>
        <v>13.753</v>
      </c>
      <c r="X29" s="56">
        <f>'Cálculo de Cuota'!X26</f>
        <v>11.326000000000001</v>
      </c>
      <c r="Y29" s="56">
        <f>'Cálculo de Cuota'!Y26</f>
        <v>10.112500000000001</v>
      </c>
      <c r="Z29" s="56">
        <f>'Cálculo de Cuota'!Z26</f>
        <v>11.730500000000001</v>
      </c>
      <c r="AA29" s="56">
        <f>'Cálculo de Cuota'!AA26</f>
        <v>15.775500000000001</v>
      </c>
      <c r="AB29" s="56">
        <f>'Cálculo de Cuota'!AB26</f>
        <v>14.562000000000001</v>
      </c>
    </row>
    <row r="30" spans="1:28" ht="17.45" customHeight="1" x14ac:dyDescent="0.25">
      <c r="A30" s="221" t="s">
        <v>47</v>
      </c>
      <c r="B30" s="221"/>
      <c r="C30" s="39"/>
      <c r="D30" s="39"/>
      <c r="E30" s="39"/>
      <c r="F30" s="39"/>
      <c r="G30" s="39"/>
      <c r="H30" s="39"/>
      <c r="I30" s="39"/>
      <c r="J30" s="39"/>
      <c r="K30" s="39"/>
      <c r="L30" s="39"/>
      <c r="M30" s="39"/>
      <c r="N30" s="57"/>
      <c r="O30" s="57"/>
      <c r="P30" s="57"/>
      <c r="Q30" s="57"/>
      <c r="R30" s="57"/>
      <c r="S30" s="57"/>
      <c r="T30" s="57"/>
      <c r="U30" s="57"/>
      <c r="V30" s="57"/>
      <c r="W30" s="57"/>
      <c r="X30" s="57"/>
      <c r="Y30" s="57"/>
      <c r="Z30" s="57"/>
      <c r="AA30" s="57"/>
      <c r="AB30" s="57"/>
    </row>
    <row r="31" spans="1:28" ht="18.600000000000001" customHeight="1" x14ac:dyDescent="0.25">
      <c r="A31" s="58">
        <v>10</v>
      </c>
      <c r="B31" s="45" t="s">
        <v>48</v>
      </c>
      <c r="C31" s="59">
        <v>278</v>
      </c>
      <c r="D31" s="59">
        <v>298</v>
      </c>
      <c r="E31" s="59">
        <v>309</v>
      </c>
      <c r="F31" s="59">
        <v>307</v>
      </c>
      <c r="G31" s="59">
        <v>319</v>
      </c>
      <c r="H31" s="59">
        <v>311</v>
      </c>
      <c r="I31" s="59">
        <v>320</v>
      </c>
      <c r="J31" s="59">
        <v>291</v>
      </c>
      <c r="K31" s="59">
        <v>214</v>
      </c>
      <c r="L31" s="59">
        <v>210</v>
      </c>
      <c r="M31" s="59">
        <v>194</v>
      </c>
      <c r="N31" s="59">
        <v>194</v>
      </c>
      <c r="O31" s="59">
        <v>201</v>
      </c>
      <c r="P31" s="59">
        <v>191</v>
      </c>
      <c r="Q31" s="59">
        <v>205</v>
      </c>
      <c r="R31" s="59">
        <v>236</v>
      </c>
      <c r="S31" s="59">
        <v>210</v>
      </c>
      <c r="T31" s="59">
        <v>189</v>
      </c>
      <c r="U31" s="59">
        <v>143</v>
      </c>
      <c r="V31" s="59">
        <v>117</v>
      </c>
      <c r="W31" s="59">
        <v>107</v>
      </c>
      <c r="X31" s="59">
        <v>121</v>
      </c>
      <c r="Y31" s="59">
        <v>123</v>
      </c>
      <c r="Z31" s="59">
        <v>140</v>
      </c>
      <c r="AA31" s="59">
        <v>171</v>
      </c>
      <c r="AB31" s="59">
        <v>168</v>
      </c>
    </row>
    <row r="32" spans="1:28" ht="18.600000000000001" customHeight="1" x14ac:dyDescent="0.25">
      <c r="A32" s="58">
        <v>11</v>
      </c>
      <c r="B32" s="45" t="s">
        <v>49</v>
      </c>
      <c r="C32" s="59">
        <v>35</v>
      </c>
      <c r="D32" s="59">
        <v>46</v>
      </c>
      <c r="E32" s="59">
        <v>32</v>
      </c>
      <c r="F32" s="59">
        <v>36</v>
      </c>
      <c r="G32" s="59">
        <v>28</v>
      </c>
      <c r="H32" s="59">
        <v>32</v>
      </c>
      <c r="I32" s="59">
        <v>19</v>
      </c>
      <c r="J32" s="59">
        <v>35</v>
      </c>
      <c r="K32" s="59">
        <v>38</v>
      </c>
      <c r="L32" s="59">
        <v>31</v>
      </c>
      <c r="M32" s="59">
        <v>29</v>
      </c>
      <c r="N32" s="59">
        <v>57</v>
      </c>
      <c r="O32" s="59">
        <v>42</v>
      </c>
      <c r="P32" s="59">
        <v>39</v>
      </c>
      <c r="Q32" s="59">
        <v>32</v>
      </c>
      <c r="R32" s="59">
        <v>12</v>
      </c>
      <c r="S32" s="59">
        <v>26</v>
      </c>
      <c r="T32" s="59">
        <v>38</v>
      </c>
      <c r="U32" s="59">
        <v>19</v>
      </c>
      <c r="V32" s="59">
        <v>27</v>
      </c>
      <c r="W32" s="59">
        <v>37</v>
      </c>
      <c r="X32" s="59">
        <v>9</v>
      </c>
      <c r="Y32" s="59">
        <v>37</v>
      </c>
      <c r="Z32" s="59">
        <v>53</v>
      </c>
      <c r="AA32" s="59">
        <v>26</v>
      </c>
      <c r="AB32" s="59">
        <v>36</v>
      </c>
    </row>
    <row r="33" spans="1:65" ht="18.600000000000001" customHeight="1" x14ac:dyDescent="0.25">
      <c r="A33" s="58">
        <v>12</v>
      </c>
      <c r="B33" s="45" t="s">
        <v>50</v>
      </c>
      <c r="C33" s="59"/>
      <c r="D33" s="59"/>
      <c r="E33" s="59"/>
      <c r="F33" s="60"/>
      <c r="G33" s="61">
        <v>0</v>
      </c>
      <c r="H33" s="62">
        <v>1</v>
      </c>
      <c r="I33" s="61">
        <v>0</v>
      </c>
      <c r="J33" s="61">
        <v>0</v>
      </c>
      <c r="K33" s="62">
        <v>1</v>
      </c>
      <c r="L33" s="62">
        <v>1</v>
      </c>
      <c r="M33" s="62">
        <v>0</v>
      </c>
      <c r="N33" s="62">
        <v>0</v>
      </c>
      <c r="O33" s="62">
        <v>3</v>
      </c>
      <c r="P33" s="62">
        <v>0</v>
      </c>
      <c r="Q33" s="62">
        <v>0</v>
      </c>
      <c r="R33" s="62">
        <v>0</v>
      </c>
      <c r="S33" s="62">
        <v>0</v>
      </c>
      <c r="T33" s="62">
        <v>0</v>
      </c>
      <c r="U33" s="62">
        <v>2</v>
      </c>
      <c r="V33" s="62">
        <v>0</v>
      </c>
      <c r="W33" s="62">
        <v>0</v>
      </c>
      <c r="X33" s="62">
        <v>0</v>
      </c>
      <c r="Y33" s="62">
        <v>0</v>
      </c>
      <c r="Z33" s="62">
        <v>0</v>
      </c>
      <c r="AA33" s="62">
        <v>0</v>
      </c>
      <c r="AB33" s="62">
        <v>0</v>
      </c>
    </row>
    <row r="34" spans="1:65" ht="18.600000000000001" customHeight="1" x14ac:dyDescent="0.25">
      <c r="A34" s="58">
        <v>13</v>
      </c>
      <c r="B34" s="45" t="s">
        <v>51</v>
      </c>
      <c r="C34" s="59">
        <v>15</v>
      </c>
      <c r="D34" s="59">
        <v>35</v>
      </c>
      <c r="E34" s="59">
        <v>34</v>
      </c>
      <c r="F34" s="59">
        <v>24</v>
      </c>
      <c r="G34" s="59">
        <v>36</v>
      </c>
      <c r="H34" s="59">
        <v>24</v>
      </c>
      <c r="I34" s="59">
        <v>48</v>
      </c>
      <c r="J34" s="59">
        <v>112</v>
      </c>
      <c r="K34" s="59">
        <v>43</v>
      </c>
      <c r="L34" s="59">
        <v>48</v>
      </c>
      <c r="M34" s="59">
        <v>23</v>
      </c>
      <c r="N34" s="59">
        <v>56</v>
      </c>
      <c r="O34" s="59">
        <v>55</v>
      </c>
      <c r="P34" s="59">
        <v>25</v>
      </c>
      <c r="Q34" s="59">
        <v>16</v>
      </c>
      <c r="R34" s="59">
        <v>22</v>
      </c>
      <c r="S34" s="59">
        <v>47</v>
      </c>
      <c r="T34" s="59">
        <v>84</v>
      </c>
      <c r="U34" s="59">
        <v>47</v>
      </c>
      <c r="V34" s="59">
        <v>37</v>
      </c>
      <c r="W34" s="59">
        <v>23</v>
      </c>
      <c r="X34" s="59">
        <v>7</v>
      </c>
      <c r="Y34" s="59">
        <v>21</v>
      </c>
      <c r="Z34" s="59">
        <v>22</v>
      </c>
      <c r="AA34" s="59">
        <v>28</v>
      </c>
      <c r="AB34" s="59">
        <v>18</v>
      </c>
    </row>
    <row r="35" spans="1:65" ht="18.600000000000001" customHeight="1" x14ac:dyDescent="0.25">
      <c r="A35" s="58">
        <v>14</v>
      </c>
      <c r="B35" s="45" t="s">
        <v>52</v>
      </c>
      <c r="C35" s="59">
        <v>298</v>
      </c>
      <c r="D35" s="59">
        <v>309</v>
      </c>
      <c r="E35" s="59">
        <v>307</v>
      </c>
      <c r="F35" s="59">
        <v>319</v>
      </c>
      <c r="G35" s="59">
        <v>311</v>
      </c>
      <c r="H35" s="62">
        <v>320</v>
      </c>
      <c r="I35" s="62">
        <v>291</v>
      </c>
      <c r="J35" s="62">
        <v>214</v>
      </c>
      <c r="K35" s="62">
        <v>210</v>
      </c>
      <c r="L35" s="62">
        <v>194</v>
      </c>
      <c r="M35" s="62">
        <v>200</v>
      </c>
      <c r="N35" s="62">
        <v>201</v>
      </c>
      <c r="O35" s="62">
        <v>191</v>
      </c>
      <c r="P35" s="62">
        <v>205</v>
      </c>
      <c r="Q35" s="62">
        <v>236</v>
      </c>
      <c r="R35" s="62">
        <v>210</v>
      </c>
      <c r="S35" s="62">
        <v>189</v>
      </c>
      <c r="T35" s="62">
        <v>143</v>
      </c>
      <c r="U35" s="62">
        <v>117</v>
      </c>
      <c r="V35" s="62">
        <v>107</v>
      </c>
      <c r="W35" s="62">
        <v>121</v>
      </c>
      <c r="X35" s="62">
        <v>123</v>
      </c>
      <c r="Y35" s="62">
        <v>139</v>
      </c>
      <c r="Z35" s="62">
        <v>171</v>
      </c>
      <c r="AA35" s="62">
        <v>169</v>
      </c>
      <c r="AB35" s="62">
        <v>186</v>
      </c>
    </row>
    <row r="36" spans="1:65" s="52" customFormat="1" ht="38.25" x14ac:dyDescent="0.25">
      <c r="A36" s="58">
        <v>15</v>
      </c>
      <c r="B36" s="45" t="s">
        <v>33</v>
      </c>
      <c r="C36" s="63">
        <v>43040</v>
      </c>
      <c r="D36" s="63">
        <v>43046</v>
      </c>
      <c r="E36" s="63">
        <v>43046</v>
      </c>
      <c r="F36" s="63">
        <v>43046</v>
      </c>
      <c r="G36" s="63">
        <v>43046</v>
      </c>
      <c r="H36" s="63">
        <v>43053</v>
      </c>
      <c r="I36" s="63">
        <v>43053</v>
      </c>
      <c r="J36" s="63">
        <v>43053</v>
      </c>
      <c r="K36" s="63">
        <v>43059</v>
      </c>
      <c r="L36" s="63">
        <v>43059</v>
      </c>
      <c r="M36" s="63">
        <v>43059</v>
      </c>
      <c r="N36" s="63">
        <v>43082</v>
      </c>
      <c r="O36" s="63">
        <v>43157</v>
      </c>
      <c r="P36" s="63">
        <v>43332</v>
      </c>
      <c r="Q36" s="63">
        <v>43332</v>
      </c>
      <c r="R36" s="63">
        <v>43355</v>
      </c>
      <c r="S36" s="63">
        <v>43355</v>
      </c>
      <c r="T36" s="63">
        <v>43355</v>
      </c>
      <c r="U36" s="63">
        <v>43355</v>
      </c>
      <c r="V36" s="63">
        <v>43355</v>
      </c>
      <c r="W36" s="63">
        <v>43356</v>
      </c>
      <c r="X36" s="63">
        <v>43356</v>
      </c>
      <c r="Y36" s="63">
        <v>43493</v>
      </c>
      <c r="Z36" s="63">
        <v>43684</v>
      </c>
      <c r="AA36" s="63">
        <v>43725</v>
      </c>
      <c r="AB36" s="63">
        <v>43753</v>
      </c>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row>
    <row r="37" spans="1:65" s="52" customFormat="1" ht="25.5" x14ac:dyDescent="0.25">
      <c r="A37" s="58">
        <v>16</v>
      </c>
      <c r="B37" s="45" t="s">
        <v>31</v>
      </c>
      <c r="C37" s="63">
        <v>43283</v>
      </c>
      <c r="D37" s="63">
        <v>43308</v>
      </c>
      <c r="E37" s="63">
        <v>43336</v>
      </c>
      <c r="F37" s="63" t="s">
        <v>53</v>
      </c>
      <c r="G37" s="63">
        <v>43409</v>
      </c>
      <c r="H37" s="63">
        <v>43428</v>
      </c>
      <c r="I37" s="63">
        <v>43440</v>
      </c>
      <c r="J37" s="63">
        <v>43500</v>
      </c>
      <c r="K37" s="63">
        <v>43528</v>
      </c>
      <c r="L37" s="63">
        <v>43553</v>
      </c>
      <c r="M37" s="63">
        <v>43592</v>
      </c>
      <c r="N37" s="63">
        <v>43622</v>
      </c>
      <c r="O37" s="63">
        <v>43651</v>
      </c>
      <c r="P37" s="63">
        <v>43675</v>
      </c>
      <c r="Q37" s="63">
        <v>43717</v>
      </c>
      <c r="R37" s="63">
        <v>43748</v>
      </c>
      <c r="S37" s="63">
        <v>43782</v>
      </c>
      <c r="T37" s="63">
        <v>43804</v>
      </c>
      <c r="U37" s="63">
        <v>43844</v>
      </c>
      <c r="V37" s="63">
        <v>43858</v>
      </c>
      <c r="W37" s="63">
        <v>43889</v>
      </c>
      <c r="X37" s="63">
        <v>43907</v>
      </c>
      <c r="Y37" s="63" t="s">
        <v>135</v>
      </c>
      <c r="Z37" s="63">
        <v>43977</v>
      </c>
      <c r="AA37" s="63">
        <v>44005</v>
      </c>
      <c r="AB37" s="63">
        <v>44050</v>
      </c>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row>
    <row r="38" spans="1:65" s="52" customFormat="1" ht="30.6" customHeight="1" x14ac:dyDescent="0.25">
      <c r="A38" s="58">
        <v>17</v>
      </c>
      <c r="B38" s="45" t="s">
        <v>32</v>
      </c>
      <c r="C38" s="63">
        <v>0</v>
      </c>
      <c r="D38" s="63">
        <v>0</v>
      </c>
      <c r="E38" s="46">
        <v>43348</v>
      </c>
      <c r="F38" s="63">
        <v>43376</v>
      </c>
      <c r="G38" s="63">
        <v>43409</v>
      </c>
      <c r="H38" s="63">
        <v>43437</v>
      </c>
      <c r="I38" s="63">
        <v>43477</v>
      </c>
      <c r="J38" s="63">
        <v>43500</v>
      </c>
      <c r="K38" s="63">
        <v>43528</v>
      </c>
      <c r="L38" s="63">
        <v>43559</v>
      </c>
      <c r="M38" s="63">
        <v>43592</v>
      </c>
      <c r="N38" s="63">
        <v>43622</v>
      </c>
      <c r="O38" s="63">
        <v>43651</v>
      </c>
      <c r="P38" s="63">
        <v>43689</v>
      </c>
      <c r="Q38" s="63">
        <v>43717</v>
      </c>
      <c r="R38" s="63">
        <v>43748</v>
      </c>
      <c r="S38" s="63">
        <v>43782</v>
      </c>
      <c r="T38" s="63">
        <v>43797</v>
      </c>
      <c r="U38" s="63">
        <v>43819</v>
      </c>
      <c r="V38" s="63">
        <v>43866</v>
      </c>
      <c r="W38" s="63">
        <v>43881</v>
      </c>
      <c r="X38" s="63">
        <v>43936</v>
      </c>
      <c r="Y38" s="63">
        <v>43962</v>
      </c>
      <c r="Z38" s="63">
        <v>43991</v>
      </c>
      <c r="AA38" s="63">
        <v>44020</v>
      </c>
      <c r="AB38" s="63">
        <v>44050</v>
      </c>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row>
    <row r="39" spans="1:65" ht="27" customHeight="1" x14ac:dyDescent="0.25">
      <c r="A39" s="45">
        <v>18</v>
      </c>
      <c r="B39" s="45" t="s">
        <v>54</v>
      </c>
      <c r="C39" s="64">
        <v>288</v>
      </c>
      <c r="D39" s="64">
        <v>302</v>
      </c>
      <c r="E39" s="64">
        <v>301</v>
      </c>
      <c r="F39" s="64">
        <v>312</v>
      </c>
      <c r="G39" s="64">
        <v>304</v>
      </c>
      <c r="H39" s="64">
        <v>312</v>
      </c>
      <c r="I39" s="64">
        <v>286</v>
      </c>
      <c r="J39" s="64">
        <v>188</v>
      </c>
      <c r="K39" s="64">
        <v>208</v>
      </c>
      <c r="L39" s="64">
        <v>192</v>
      </c>
      <c r="M39" s="64">
        <v>195</v>
      </c>
      <c r="N39" s="64">
        <v>194</v>
      </c>
      <c r="O39" s="64">
        <v>185</v>
      </c>
      <c r="P39" s="64">
        <v>194</v>
      </c>
      <c r="Q39" s="64">
        <v>215</v>
      </c>
      <c r="R39" s="64">
        <v>208</v>
      </c>
      <c r="S39" s="64">
        <v>163</v>
      </c>
      <c r="T39" s="64">
        <v>122</v>
      </c>
      <c r="U39" s="64">
        <v>102</v>
      </c>
      <c r="V39" s="64">
        <v>104</v>
      </c>
      <c r="W39" s="64">
        <v>116</v>
      </c>
      <c r="X39" s="64">
        <v>121</v>
      </c>
      <c r="Y39" s="64">
        <v>136</v>
      </c>
      <c r="Z39" s="64">
        <v>167</v>
      </c>
      <c r="AA39" s="64">
        <v>165</v>
      </c>
      <c r="AB39" s="64">
        <v>191</v>
      </c>
    </row>
    <row r="40" spans="1:65" ht="38.25" x14ac:dyDescent="0.25">
      <c r="A40" s="228">
        <v>19</v>
      </c>
      <c r="B40" s="65" t="s">
        <v>55</v>
      </c>
      <c r="C40" s="66">
        <f t="shared" ref="C40:U40" si="49">SUM(C41:C42)</f>
        <v>4</v>
      </c>
      <c r="D40" s="66">
        <f t="shared" si="49"/>
        <v>45</v>
      </c>
      <c r="E40" s="66">
        <f t="shared" si="49"/>
        <v>37</v>
      </c>
      <c r="F40" s="66">
        <f t="shared" si="49"/>
        <v>38</v>
      </c>
      <c r="G40" s="66">
        <f t="shared" si="49"/>
        <v>35</v>
      </c>
      <c r="H40" s="66">
        <f t="shared" si="49"/>
        <v>34</v>
      </c>
      <c r="I40" s="66">
        <f t="shared" si="49"/>
        <v>21</v>
      </c>
      <c r="J40" s="66">
        <f t="shared" si="49"/>
        <v>76</v>
      </c>
      <c r="K40" s="66">
        <f t="shared" si="49"/>
        <v>90</v>
      </c>
      <c r="L40" s="66">
        <f t="shared" si="49"/>
        <v>78</v>
      </c>
      <c r="M40" s="66">
        <f t="shared" si="49"/>
        <v>43</v>
      </c>
      <c r="N40" s="66">
        <f t="shared" si="49"/>
        <v>75</v>
      </c>
      <c r="O40" s="66">
        <f t="shared" si="49"/>
        <v>48</v>
      </c>
      <c r="P40" s="66">
        <f t="shared" si="49"/>
        <v>50</v>
      </c>
      <c r="Q40" s="66">
        <f t="shared" si="49"/>
        <v>39</v>
      </c>
      <c r="R40" s="66">
        <f t="shared" si="49"/>
        <v>17</v>
      </c>
      <c r="S40" s="66">
        <f t="shared" si="49"/>
        <v>54</v>
      </c>
      <c r="T40" s="66">
        <f t="shared" si="49"/>
        <v>115</v>
      </c>
      <c r="U40" s="66">
        <f t="shared" si="49"/>
        <v>52</v>
      </c>
      <c r="V40" s="66">
        <f t="shared" ref="V40:AA40" si="50">SUM(V41:V42)</f>
        <v>45</v>
      </c>
      <c r="W40" s="66">
        <f t="shared" si="50"/>
        <v>45</v>
      </c>
      <c r="X40" s="66">
        <f t="shared" si="50"/>
        <v>11</v>
      </c>
      <c r="Y40" s="66">
        <f t="shared" si="50"/>
        <v>40</v>
      </c>
      <c r="Z40" s="66">
        <f t="shared" si="50"/>
        <v>60</v>
      </c>
      <c r="AA40" s="66">
        <f t="shared" si="50"/>
        <v>33</v>
      </c>
      <c r="AB40" s="66">
        <f t="shared" ref="AB40" si="51">SUM(AB41:AB42)</f>
        <v>36</v>
      </c>
    </row>
    <row r="41" spans="1:65" ht="22.35" customHeight="1" x14ac:dyDescent="0.25">
      <c r="A41" s="228"/>
      <c r="B41" s="45" t="s">
        <v>56</v>
      </c>
      <c r="C41" s="59">
        <v>1</v>
      </c>
      <c r="D41" s="59">
        <v>23</v>
      </c>
      <c r="E41" s="59">
        <v>21</v>
      </c>
      <c r="F41" s="59">
        <v>20</v>
      </c>
      <c r="G41" s="59">
        <v>16</v>
      </c>
      <c r="H41" s="59">
        <v>16</v>
      </c>
      <c r="I41" s="59">
        <v>11</v>
      </c>
      <c r="J41" s="59">
        <v>55</v>
      </c>
      <c r="K41" s="59">
        <v>43</v>
      </c>
      <c r="L41" s="59">
        <v>38</v>
      </c>
      <c r="M41" s="59">
        <v>20</v>
      </c>
      <c r="N41" s="59">
        <v>42</v>
      </c>
      <c r="O41" s="59">
        <v>21</v>
      </c>
      <c r="P41" s="59">
        <v>24</v>
      </c>
      <c r="Q41" s="59">
        <v>21</v>
      </c>
      <c r="R41" s="59">
        <v>9</v>
      </c>
      <c r="S41" s="59">
        <v>26</v>
      </c>
      <c r="T41" s="59">
        <v>46</v>
      </c>
      <c r="U41" s="59">
        <v>26</v>
      </c>
      <c r="V41" s="59">
        <v>25</v>
      </c>
      <c r="W41" s="59">
        <v>21</v>
      </c>
      <c r="X41" s="59">
        <v>5</v>
      </c>
      <c r="Y41" s="59">
        <v>21</v>
      </c>
      <c r="Z41" s="59">
        <v>33</v>
      </c>
      <c r="AA41" s="59">
        <v>17</v>
      </c>
      <c r="AB41" s="59">
        <v>17</v>
      </c>
    </row>
    <row r="42" spans="1:65" ht="22.35" customHeight="1" x14ac:dyDescent="0.25">
      <c r="A42" s="228"/>
      <c r="B42" s="45" t="s">
        <v>57</v>
      </c>
      <c r="C42" s="59">
        <v>3</v>
      </c>
      <c r="D42" s="59">
        <v>22</v>
      </c>
      <c r="E42" s="59">
        <v>16</v>
      </c>
      <c r="F42" s="59">
        <v>18</v>
      </c>
      <c r="G42" s="59">
        <v>19</v>
      </c>
      <c r="H42" s="59">
        <v>18</v>
      </c>
      <c r="I42" s="59">
        <v>10</v>
      </c>
      <c r="J42" s="59">
        <v>21</v>
      </c>
      <c r="K42" s="59">
        <v>47</v>
      </c>
      <c r="L42" s="59">
        <v>40</v>
      </c>
      <c r="M42" s="59">
        <v>23</v>
      </c>
      <c r="N42" s="59">
        <v>33</v>
      </c>
      <c r="O42" s="59">
        <v>27</v>
      </c>
      <c r="P42" s="59">
        <v>26</v>
      </c>
      <c r="Q42" s="59">
        <v>18</v>
      </c>
      <c r="R42" s="59">
        <v>8</v>
      </c>
      <c r="S42" s="59">
        <v>28</v>
      </c>
      <c r="T42" s="59">
        <v>69</v>
      </c>
      <c r="U42" s="59">
        <v>26</v>
      </c>
      <c r="V42" s="59">
        <v>20</v>
      </c>
      <c r="W42" s="59">
        <v>24</v>
      </c>
      <c r="X42" s="59">
        <v>6</v>
      </c>
      <c r="Y42" s="59">
        <v>19</v>
      </c>
      <c r="Z42" s="59">
        <v>27</v>
      </c>
      <c r="AA42" s="59">
        <v>16</v>
      </c>
      <c r="AB42" s="59">
        <v>19</v>
      </c>
    </row>
    <row r="43" spans="1:65" ht="22.35" customHeight="1" x14ac:dyDescent="0.25">
      <c r="A43" s="228"/>
      <c r="B43" s="190" t="s">
        <v>58</v>
      </c>
      <c r="C43" s="191"/>
      <c r="D43" s="191"/>
      <c r="E43" s="191"/>
      <c r="F43" s="191"/>
      <c r="G43" s="191"/>
      <c r="H43" s="191"/>
      <c r="I43" s="191"/>
      <c r="J43" s="191"/>
      <c r="K43" s="191"/>
      <c r="L43" s="191"/>
      <c r="M43" s="191"/>
      <c r="N43" s="192"/>
      <c r="O43" s="193"/>
      <c r="P43" s="193"/>
      <c r="Q43" s="193"/>
      <c r="R43" s="193"/>
      <c r="S43" s="193"/>
      <c r="T43" s="193"/>
      <c r="U43" s="193"/>
      <c r="V43" s="193"/>
      <c r="W43" s="193"/>
      <c r="X43" s="193"/>
      <c r="Y43" s="193"/>
      <c r="Z43" s="193"/>
      <c r="AA43" s="193"/>
      <c r="AB43" s="193"/>
    </row>
    <row r="44" spans="1:65" ht="32.1" customHeight="1" x14ac:dyDescent="0.25">
      <c r="A44" s="229">
        <v>20</v>
      </c>
      <c r="B44" s="196" t="s">
        <v>59</v>
      </c>
      <c r="C44" s="197">
        <v>17</v>
      </c>
      <c r="D44" s="197">
        <v>31</v>
      </c>
      <c r="E44" s="197">
        <v>26</v>
      </c>
      <c r="F44" s="197">
        <v>16</v>
      </c>
      <c r="G44" s="197">
        <v>28</v>
      </c>
      <c r="H44" s="197">
        <v>22</v>
      </c>
      <c r="I44" s="197">
        <v>28</v>
      </c>
      <c r="J44" s="197">
        <v>78</v>
      </c>
      <c r="K44" s="197">
        <v>17</v>
      </c>
      <c r="L44" s="197">
        <v>28</v>
      </c>
      <c r="M44" s="197">
        <v>15</v>
      </c>
      <c r="N44" s="197">
        <v>22</v>
      </c>
      <c r="O44" s="197">
        <v>22</v>
      </c>
      <c r="P44" s="197">
        <v>22</v>
      </c>
      <c r="Q44" s="197">
        <v>16</v>
      </c>
      <c r="R44" s="197">
        <v>15</v>
      </c>
      <c r="S44" s="197">
        <v>15</v>
      </c>
      <c r="T44" s="197">
        <v>15</v>
      </c>
      <c r="U44" s="197">
        <v>1</v>
      </c>
      <c r="V44" s="197">
        <v>13</v>
      </c>
      <c r="W44" s="197">
        <v>21</v>
      </c>
      <c r="X44" s="197">
        <v>4</v>
      </c>
      <c r="Y44" s="197">
        <v>20</v>
      </c>
      <c r="Z44" s="197">
        <v>16</v>
      </c>
      <c r="AA44" s="197">
        <v>14</v>
      </c>
      <c r="AB44" s="197">
        <v>13</v>
      </c>
    </row>
    <row r="45" spans="1:65" ht="32.1" customHeight="1" x14ac:dyDescent="0.25">
      <c r="A45" s="230"/>
      <c r="B45" s="196" t="s">
        <v>60</v>
      </c>
      <c r="C45" s="197"/>
      <c r="D45" s="197">
        <v>3</v>
      </c>
      <c r="E45" s="197">
        <v>3</v>
      </c>
      <c r="F45" s="197">
        <v>3</v>
      </c>
      <c r="G45" s="197">
        <v>3</v>
      </c>
      <c r="H45" s="197">
        <v>3</v>
      </c>
      <c r="I45" s="197">
        <v>10</v>
      </c>
      <c r="J45" s="197">
        <v>17</v>
      </c>
      <c r="K45" s="197">
        <v>17</v>
      </c>
      <c r="L45" s="197">
        <v>3</v>
      </c>
      <c r="M45" s="197">
        <v>3</v>
      </c>
      <c r="N45" s="197">
        <v>3</v>
      </c>
      <c r="O45" s="197">
        <v>1</v>
      </c>
      <c r="P45" s="197">
        <v>0</v>
      </c>
      <c r="Q45" s="197">
        <v>0</v>
      </c>
      <c r="R45" s="197">
        <v>3</v>
      </c>
      <c r="S45" s="197">
        <v>3</v>
      </c>
      <c r="T45" s="197">
        <v>3</v>
      </c>
      <c r="U45" s="197">
        <v>0</v>
      </c>
      <c r="V45" s="197">
        <v>3</v>
      </c>
      <c r="W45" s="197">
        <v>0</v>
      </c>
      <c r="X45" s="197">
        <v>0</v>
      </c>
      <c r="Y45" s="197">
        <v>0</v>
      </c>
      <c r="Z45" s="197">
        <v>1</v>
      </c>
      <c r="AA45" s="197">
        <v>5</v>
      </c>
      <c r="AB45" s="197">
        <v>0</v>
      </c>
    </row>
    <row r="46" spans="1:65" customFormat="1" ht="32.1" customHeight="1" x14ac:dyDescent="0.25">
      <c r="A46" s="230"/>
      <c r="B46" s="196" t="s">
        <v>61</v>
      </c>
      <c r="C46" s="197"/>
      <c r="D46" s="197">
        <v>3</v>
      </c>
      <c r="E46" s="197">
        <v>3</v>
      </c>
      <c r="F46" s="197">
        <v>6</v>
      </c>
      <c r="G46" s="197">
        <v>3</v>
      </c>
      <c r="H46" s="197">
        <v>3</v>
      </c>
      <c r="I46" s="197">
        <v>5</v>
      </c>
      <c r="J46" s="197">
        <v>15</v>
      </c>
      <c r="K46" s="197">
        <v>10</v>
      </c>
      <c r="L46" s="197">
        <v>8</v>
      </c>
      <c r="M46" s="197">
        <v>4</v>
      </c>
      <c r="N46" s="197">
        <v>5</v>
      </c>
      <c r="O46" s="197">
        <v>5</v>
      </c>
      <c r="P46" s="197">
        <v>3</v>
      </c>
      <c r="Q46" s="197">
        <v>0</v>
      </c>
      <c r="R46" s="197">
        <v>4</v>
      </c>
      <c r="S46" s="197">
        <v>3</v>
      </c>
      <c r="T46" s="197">
        <v>7</v>
      </c>
      <c r="U46" s="197">
        <v>0</v>
      </c>
      <c r="V46" s="197">
        <v>3</v>
      </c>
      <c r="W46" s="197">
        <v>0</v>
      </c>
      <c r="X46" s="197">
        <v>1</v>
      </c>
      <c r="Y46" s="197">
        <v>0</v>
      </c>
      <c r="Z46" s="197">
        <v>4</v>
      </c>
      <c r="AA46" s="197">
        <v>8</v>
      </c>
      <c r="AB46" s="197">
        <v>5</v>
      </c>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row>
    <row r="47" spans="1:65" customFormat="1" ht="32.1" customHeight="1" x14ac:dyDescent="0.25">
      <c r="A47" s="231"/>
      <c r="B47" s="196" t="s">
        <v>133</v>
      </c>
      <c r="C47" s="197"/>
      <c r="D47" s="197"/>
      <c r="E47" s="197"/>
      <c r="F47" s="197"/>
      <c r="G47" s="197"/>
      <c r="H47" s="197"/>
      <c r="I47" s="197"/>
      <c r="J47" s="197"/>
      <c r="K47" s="197"/>
      <c r="L47" s="197">
        <v>10</v>
      </c>
      <c r="M47" s="197">
        <v>8</v>
      </c>
      <c r="N47" s="197">
        <v>16</v>
      </c>
      <c r="O47" s="197">
        <v>15</v>
      </c>
      <c r="P47" s="198"/>
      <c r="Q47" s="198"/>
      <c r="R47" s="198"/>
      <c r="S47" s="197">
        <v>22</v>
      </c>
      <c r="T47" s="197">
        <v>70</v>
      </c>
      <c r="U47" s="197">
        <v>46</v>
      </c>
      <c r="V47" s="197">
        <v>18</v>
      </c>
      <c r="W47" s="197">
        <v>2</v>
      </c>
      <c r="X47" s="197">
        <v>2</v>
      </c>
      <c r="Y47" s="197">
        <v>0</v>
      </c>
      <c r="Z47" s="197">
        <v>0</v>
      </c>
      <c r="AA47" s="197">
        <v>0</v>
      </c>
      <c r="AB47" s="197">
        <v>0</v>
      </c>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row>
    <row r="48" spans="1:65" customFormat="1" ht="18.600000000000001" customHeight="1" x14ac:dyDescent="0.25">
      <c r="A48" s="221" t="s">
        <v>62</v>
      </c>
      <c r="B48" s="227"/>
      <c r="C48" s="194"/>
      <c r="D48" s="194"/>
      <c r="E48" s="194"/>
      <c r="F48" s="194"/>
      <c r="G48" s="194"/>
      <c r="H48" s="194"/>
      <c r="I48" s="194"/>
      <c r="J48" s="194"/>
      <c r="K48" s="194"/>
      <c r="L48" s="194"/>
      <c r="M48" s="194"/>
      <c r="N48" s="195"/>
      <c r="O48" s="195"/>
      <c r="P48" s="195"/>
      <c r="Q48" s="195"/>
      <c r="R48" s="195"/>
      <c r="S48" s="195"/>
      <c r="T48" s="195"/>
      <c r="U48" s="195"/>
      <c r="V48" s="195"/>
      <c r="W48" s="195"/>
      <c r="X48" s="195"/>
      <c r="Y48" s="195"/>
      <c r="Z48" s="195"/>
      <c r="AA48" s="195"/>
      <c r="AB48" s="195"/>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row>
    <row r="49" spans="1:28" customFormat="1" ht="23.1" customHeight="1" x14ac:dyDescent="0.25">
      <c r="A49" s="45">
        <v>21</v>
      </c>
      <c r="B49" s="45" t="s">
        <v>48</v>
      </c>
      <c r="C49" s="59">
        <v>76</v>
      </c>
      <c r="D49" s="59">
        <v>75</v>
      </c>
      <c r="E49" s="59">
        <v>74</v>
      </c>
      <c r="F49" s="59">
        <v>92</v>
      </c>
      <c r="G49" s="59">
        <v>89</v>
      </c>
      <c r="H49" s="59">
        <v>68</v>
      </c>
      <c r="I49" s="59">
        <v>50</v>
      </c>
      <c r="J49" s="59">
        <v>50</v>
      </c>
      <c r="K49" s="59">
        <v>73</v>
      </c>
      <c r="L49" s="59">
        <v>86</v>
      </c>
      <c r="M49" s="59">
        <v>79</v>
      </c>
      <c r="N49" s="59">
        <v>94</v>
      </c>
      <c r="O49" s="59">
        <v>91</v>
      </c>
      <c r="P49" s="59">
        <v>104</v>
      </c>
      <c r="Q49" s="59">
        <v>113</v>
      </c>
      <c r="R49" s="59">
        <v>122</v>
      </c>
      <c r="S49" s="59">
        <v>106</v>
      </c>
      <c r="T49" s="59">
        <v>114</v>
      </c>
      <c r="U49" s="59">
        <v>143</v>
      </c>
      <c r="V49" s="59">
        <v>98</v>
      </c>
      <c r="W49" s="59">
        <v>91</v>
      </c>
      <c r="X49" s="59">
        <v>95</v>
      </c>
      <c r="Y49" s="59">
        <v>110</v>
      </c>
      <c r="Z49" s="59">
        <v>100</v>
      </c>
      <c r="AA49" s="59">
        <v>101</v>
      </c>
      <c r="AB49" s="59">
        <v>116</v>
      </c>
    </row>
    <row r="50" spans="1:28" customFormat="1" ht="23.1" customHeight="1" x14ac:dyDescent="0.25">
      <c r="A50" s="45">
        <v>22</v>
      </c>
      <c r="B50" s="45" t="s">
        <v>49</v>
      </c>
      <c r="C50" s="59">
        <v>38</v>
      </c>
      <c r="D50" s="59">
        <v>28</v>
      </c>
      <c r="E50" s="59">
        <v>51</v>
      </c>
      <c r="F50" s="59">
        <v>30</v>
      </c>
      <c r="G50" s="59">
        <v>12</v>
      </c>
      <c r="H50" s="59">
        <v>13</v>
      </c>
      <c r="I50" s="59">
        <v>15</v>
      </c>
      <c r="J50" s="59">
        <v>27</v>
      </c>
      <c r="K50" s="59">
        <v>26</v>
      </c>
      <c r="L50" s="59">
        <v>21</v>
      </c>
      <c r="M50" s="59">
        <v>33</v>
      </c>
      <c r="N50" s="59">
        <v>23</v>
      </c>
      <c r="O50" s="59">
        <v>33</v>
      </c>
      <c r="P50" s="59">
        <v>40</v>
      </c>
      <c r="Q50" s="59">
        <v>29</v>
      </c>
      <c r="R50" s="59">
        <v>16</v>
      </c>
      <c r="S50" s="59">
        <v>34</v>
      </c>
      <c r="T50" s="59">
        <v>15</v>
      </c>
      <c r="U50" s="59">
        <v>19</v>
      </c>
      <c r="V50" s="59">
        <v>22</v>
      </c>
      <c r="W50" s="59">
        <v>29</v>
      </c>
      <c r="X50" s="59">
        <v>29</v>
      </c>
      <c r="Y50" s="59">
        <v>22</v>
      </c>
      <c r="Z50" s="59">
        <v>23</v>
      </c>
      <c r="AA50" s="59">
        <v>29</v>
      </c>
      <c r="AB50" s="59">
        <v>24</v>
      </c>
    </row>
    <row r="51" spans="1:28" customFormat="1" ht="23.1" customHeight="1" x14ac:dyDescent="0.25">
      <c r="A51" s="45">
        <v>23</v>
      </c>
      <c r="B51" s="45" t="s">
        <v>50</v>
      </c>
      <c r="C51" s="59"/>
      <c r="D51" s="59">
        <v>2</v>
      </c>
      <c r="E51" s="59">
        <v>0</v>
      </c>
      <c r="F51" s="59">
        <v>0</v>
      </c>
      <c r="G51" s="59">
        <v>0</v>
      </c>
      <c r="H51" s="59">
        <v>0</v>
      </c>
      <c r="I51" s="59">
        <v>0</v>
      </c>
      <c r="J51" s="59">
        <v>0</v>
      </c>
      <c r="K51" s="59">
        <v>0</v>
      </c>
      <c r="L51" s="59">
        <v>0</v>
      </c>
      <c r="M51" s="59">
        <v>0</v>
      </c>
      <c r="N51" s="59">
        <v>0</v>
      </c>
      <c r="O51" s="59">
        <v>0</v>
      </c>
      <c r="P51" s="59">
        <v>1</v>
      </c>
      <c r="Q51" s="59">
        <v>0</v>
      </c>
      <c r="R51" s="59">
        <v>0</v>
      </c>
      <c r="S51" s="59">
        <v>1</v>
      </c>
      <c r="T51" s="59">
        <v>0</v>
      </c>
      <c r="U51" s="59">
        <v>2</v>
      </c>
      <c r="V51" s="59">
        <v>0</v>
      </c>
      <c r="W51" s="59">
        <v>0</v>
      </c>
      <c r="X51" s="59">
        <v>0</v>
      </c>
      <c r="Y51" s="59">
        <v>0</v>
      </c>
      <c r="Z51" s="59">
        <v>0</v>
      </c>
      <c r="AA51" s="59">
        <v>0</v>
      </c>
      <c r="AB51" s="59">
        <v>0</v>
      </c>
    </row>
    <row r="52" spans="1:28" customFormat="1" ht="23.1" customHeight="1" x14ac:dyDescent="0.25">
      <c r="A52" s="45">
        <v>24</v>
      </c>
      <c r="B52" s="45" t="s">
        <v>51</v>
      </c>
      <c r="C52" s="59">
        <v>39</v>
      </c>
      <c r="D52" s="59">
        <v>31</v>
      </c>
      <c r="E52" s="59">
        <v>33</v>
      </c>
      <c r="F52" s="59">
        <v>33</v>
      </c>
      <c r="G52" s="59">
        <v>33</v>
      </c>
      <c r="H52" s="59">
        <v>31</v>
      </c>
      <c r="I52" s="59">
        <v>15</v>
      </c>
      <c r="J52" s="59">
        <v>4</v>
      </c>
      <c r="K52" s="59">
        <v>13</v>
      </c>
      <c r="L52" s="59">
        <v>28</v>
      </c>
      <c r="M52" s="59">
        <v>18</v>
      </c>
      <c r="N52" s="59">
        <v>26</v>
      </c>
      <c r="O52" s="59">
        <v>20</v>
      </c>
      <c r="P52" s="59">
        <v>32</v>
      </c>
      <c r="Q52" s="59">
        <v>20</v>
      </c>
      <c r="R52" s="59">
        <v>32</v>
      </c>
      <c r="S52" s="59">
        <v>27</v>
      </c>
      <c r="T52" s="59">
        <v>23</v>
      </c>
      <c r="U52" s="59">
        <v>47</v>
      </c>
      <c r="V52" s="59">
        <v>29</v>
      </c>
      <c r="W52" s="59">
        <v>25</v>
      </c>
      <c r="X52" s="59">
        <v>14</v>
      </c>
      <c r="Y52" s="59">
        <v>32</v>
      </c>
      <c r="Z52" s="59">
        <v>22</v>
      </c>
      <c r="AA52" s="59">
        <v>14</v>
      </c>
      <c r="AB52" s="59">
        <v>29</v>
      </c>
    </row>
    <row r="53" spans="1:28" customFormat="1" ht="23.1" customHeight="1" x14ac:dyDescent="0.25">
      <c r="A53" s="45">
        <v>25</v>
      </c>
      <c r="B53" s="45" t="s">
        <v>52</v>
      </c>
      <c r="C53" s="59">
        <v>75</v>
      </c>
      <c r="D53" s="59">
        <v>74</v>
      </c>
      <c r="E53" s="59">
        <v>92</v>
      </c>
      <c r="F53" s="59">
        <v>89</v>
      </c>
      <c r="G53" s="59">
        <v>68</v>
      </c>
      <c r="H53" s="59">
        <v>50</v>
      </c>
      <c r="I53" s="59">
        <v>50</v>
      </c>
      <c r="J53" s="59">
        <v>73</v>
      </c>
      <c r="K53" s="59">
        <v>86</v>
      </c>
      <c r="L53" s="59">
        <v>79</v>
      </c>
      <c r="M53" s="59">
        <v>94</v>
      </c>
      <c r="N53" s="59">
        <v>91</v>
      </c>
      <c r="O53" s="59">
        <v>104</v>
      </c>
      <c r="P53" s="59">
        <v>113</v>
      </c>
      <c r="Q53" s="59">
        <v>122</v>
      </c>
      <c r="R53" s="59">
        <v>106</v>
      </c>
      <c r="S53" s="59">
        <v>114</v>
      </c>
      <c r="T53" s="59">
        <v>106</v>
      </c>
      <c r="U53" s="59">
        <v>117</v>
      </c>
      <c r="V53" s="59">
        <v>91</v>
      </c>
      <c r="W53" s="59">
        <v>95</v>
      </c>
      <c r="X53" s="59">
        <v>110</v>
      </c>
      <c r="Y53" s="59">
        <v>100</v>
      </c>
      <c r="Z53" s="59">
        <v>101</v>
      </c>
      <c r="AA53" s="59">
        <v>116</v>
      </c>
      <c r="AB53" s="59">
        <v>111</v>
      </c>
    </row>
    <row r="54" spans="1:28" s="51" customFormat="1" ht="41.25" customHeight="1" x14ac:dyDescent="0.25">
      <c r="A54" s="45">
        <v>26</v>
      </c>
      <c r="B54" s="45" t="s">
        <v>33</v>
      </c>
      <c r="C54" s="63">
        <v>43161</v>
      </c>
      <c r="D54" s="63">
        <v>43200</v>
      </c>
      <c r="E54" s="63">
        <v>43222</v>
      </c>
      <c r="F54" s="63">
        <v>43262</v>
      </c>
      <c r="G54" s="63">
        <v>43270</v>
      </c>
      <c r="H54" s="63">
        <v>43291</v>
      </c>
      <c r="I54" s="63">
        <v>43313</v>
      </c>
      <c r="J54" s="63">
        <v>43329</v>
      </c>
      <c r="K54" s="63">
        <v>43334</v>
      </c>
      <c r="L54" s="63">
        <v>43417</v>
      </c>
      <c r="M54" s="63">
        <v>43434</v>
      </c>
      <c r="N54" s="63">
        <v>43434</v>
      </c>
      <c r="O54" s="63">
        <v>43441</v>
      </c>
      <c r="P54" s="63">
        <v>43482</v>
      </c>
      <c r="Q54" s="63">
        <v>43482</v>
      </c>
      <c r="R54" s="63">
        <v>43521</v>
      </c>
      <c r="S54" s="63">
        <v>43550</v>
      </c>
      <c r="T54" s="63">
        <v>43564</v>
      </c>
      <c r="U54" s="63">
        <v>43607</v>
      </c>
      <c r="V54" s="63">
        <v>43607</v>
      </c>
      <c r="W54" s="63">
        <v>43607</v>
      </c>
      <c r="X54" s="63">
        <v>43668</v>
      </c>
      <c r="Y54" s="63" t="s">
        <v>136</v>
      </c>
      <c r="Z54" s="63">
        <v>43773</v>
      </c>
      <c r="AA54" s="63">
        <v>43795</v>
      </c>
      <c r="AB54" s="63">
        <v>43867</v>
      </c>
    </row>
    <row r="55" spans="1:28" s="51" customFormat="1" ht="30.75" customHeight="1" x14ac:dyDescent="0.25">
      <c r="A55" s="45">
        <v>27</v>
      </c>
      <c r="B55" s="45" t="s">
        <v>31</v>
      </c>
      <c r="C55" s="63">
        <v>43277</v>
      </c>
      <c r="D55" s="63">
        <v>43305</v>
      </c>
      <c r="E55" s="63">
        <v>43334</v>
      </c>
      <c r="F55" s="63">
        <v>43369</v>
      </c>
      <c r="G55" s="63">
        <v>43409</v>
      </c>
      <c r="H55" s="63">
        <v>43428</v>
      </c>
      <c r="I55" s="63">
        <v>43441</v>
      </c>
      <c r="J55" s="63">
        <v>43500</v>
      </c>
      <c r="K55" s="63">
        <v>43528</v>
      </c>
      <c r="L55" s="63">
        <v>43530</v>
      </c>
      <c r="M55" s="63">
        <v>43584</v>
      </c>
      <c r="N55" s="63">
        <v>43615</v>
      </c>
      <c r="O55" s="63">
        <v>43643</v>
      </c>
      <c r="P55" s="63">
        <v>43676</v>
      </c>
      <c r="Q55" s="63">
        <v>43717</v>
      </c>
      <c r="R55" s="63">
        <v>43748</v>
      </c>
      <c r="S55" s="63">
        <v>43782</v>
      </c>
      <c r="T55" s="63">
        <v>43804</v>
      </c>
      <c r="U55" s="63">
        <v>43844</v>
      </c>
      <c r="V55" s="63">
        <v>43861</v>
      </c>
      <c r="W55" s="63">
        <v>43895</v>
      </c>
      <c r="X55" s="63">
        <v>43909</v>
      </c>
      <c r="Y55" s="63">
        <v>43945</v>
      </c>
      <c r="Z55" s="63">
        <v>43991</v>
      </c>
      <c r="AA55" s="63">
        <v>44020</v>
      </c>
      <c r="AB55" s="63">
        <v>44050</v>
      </c>
    </row>
    <row r="56" spans="1:28" s="51" customFormat="1" ht="30.75" customHeight="1" x14ac:dyDescent="0.25">
      <c r="A56" s="45">
        <v>28</v>
      </c>
      <c r="B56" s="45" t="s">
        <v>32</v>
      </c>
      <c r="C56" s="63">
        <v>43292</v>
      </c>
      <c r="D56" s="63">
        <v>0</v>
      </c>
      <c r="E56" s="46">
        <v>43348</v>
      </c>
      <c r="F56" s="63">
        <v>43376</v>
      </c>
      <c r="G56" s="63">
        <v>43409</v>
      </c>
      <c r="H56" s="63">
        <v>43437</v>
      </c>
      <c r="I56" s="63">
        <v>43477</v>
      </c>
      <c r="J56" s="63">
        <v>43500</v>
      </c>
      <c r="K56" s="63">
        <v>43528</v>
      </c>
      <c r="L56" s="63">
        <v>43559</v>
      </c>
      <c r="M56" s="63">
        <v>43592</v>
      </c>
      <c r="N56" s="63">
        <v>43622</v>
      </c>
      <c r="O56" s="63">
        <v>43644</v>
      </c>
      <c r="P56" s="63">
        <v>43689</v>
      </c>
      <c r="Q56" s="63">
        <v>43717</v>
      </c>
      <c r="R56" s="63">
        <v>43748</v>
      </c>
      <c r="S56" s="63">
        <v>43782</v>
      </c>
      <c r="T56" s="63">
        <v>43804</v>
      </c>
      <c r="U56" s="63">
        <v>43844</v>
      </c>
      <c r="V56" s="63">
        <v>43861</v>
      </c>
      <c r="W56" s="63">
        <v>43895</v>
      </c>
      <c r="X56" s="63">
        <v>43936</v>
      </c>
      <c r="Y56" s="63">
        <v>43962</v>
      </c>
      <c r="Z56" s="63">
        <v>43991</v>
      </c>
      <c r="AA56" s="63">
        <v>44020</v>
      </c>
      <c r="AB56" s="63">
        <v>44050</v>
      </c>
    </row>
    <row r="57" spans="1:28" customFormat="1" ht="29.45" customHeight="1" x14ac:dyDescent="0.25">
      <c r="A57" s="45">
        <v>29</v>
      </c>
      <c r="B57" s="45" t="s">
        <v>54</v>
      </c>
      <c r="C57" s="68">
        <v>66</v>
      </c>
      <c r="D57" s="68">
        <v>64</v>
      </c>
      <c r="E57" s="68">
        <v>81</v>
      </c>
      <c r="F57" s="68">
        <v>83</v>
      </c>
      <c r="G57" s="68">
        <v>66</v>
      </c>
      <c r="H57" s="68">
        <v>45</v>
      </c>
      <c r="I57" s="68">
        <v>43</v>
      </c>
      <c r="J57" s="68">
        <v>61</v>
      </c>
      <c r="K57" s="68">
        <v>71</v>
      </c>
      <c r="L57" s="68">
        <v>67</v>
      </c>
      <c r="M57" s="68">
        <v>84</v>
      </c>
      <c r="N57" s="68">
        <v>80</v>
      </c>
      <c r="O57" s="68">
        <v>95</v>
      </c>
      <c r="P57" s="68">
        <v>104</v>
      </c>
      <c r="Q57" s="68">
        <v>104</v>
      </c>
      <c r="R57" s="68">
        <v>97</v>
      </c>
      <c r="S57" s="68">
        <v>105</v>
      </c>
      <c r="T57" s="68">
        <v>96</v>
      </c>
      <c r="U57" s="68">
        <v>92</v>
      </c>
      <c r="V57" s="68">
        <v>81</v>
      </c>
      <c r="W57" s="68">
        <v>87</v>
      </c>
      <c r="X57" s="68">
        <v>99</v>
      </c>
      <c r="Y57" s="68">
        <v>90</v>
      </c>
      <c r="Z57" s="68">
        <v>97</v>
      </c>
      <c r="AA57" s="68">
        <v>110</v>
      </c>
      <c r="AB57" s="68">
        <v>111</v>
      </c>
    </row>
    <row r="58" spans="1:28" customFormat="1" ht="38.25" x14ac:dyDescent="0.25">
      <c r="A58" s="228">
        <v>30</v>
      </c>
      <c r="B58" s="65" t="s">
        <v>34</v>
      </c>
      <c r="C58" s="66">
        <f t="shared" ref="C58:U58" si="52">SUM(C59:C60)</f>
        <v>4</v>
      </c>
      <c r="D58" s="66">
        <f t="shared" si="52"/>
        <v>22</v>
      </c>
      <c r="E58" s="66">
        <f t="shared" si="52"/>
        <v>48</v>
      </c>
      <c r="F58" s="66">
        <f t="shared" si="52"/>
        <v>33</v>
      </c>
      <c r="G58" s="66">
        <f t="shared" si="52"/>
        <v>18</v>
      </c>
      <c r="H58" s="66">
        <f t="shared" si="52"/>
        <v>19</v>
      </c>
      <c r="I58" s="66">
        <f t="shared" si="52"/>
        <v>17</v>
      </c>
      <c r="J58" s="66">
        <f t="shared" si="52"/>
        <v>27</v>
      </c>
      <c r="K58" s="66">
        <f t="shared" si="52"/>
        <v>26</v>
      </c>
      <c r="L58" s="66">
        <f t="shared" si="52"/>
        <v>21</v>
      </c>
      <c r="M58" s="66">
        <f t="shared" si="52"/>
        <v>34</v>
      </c>
      <c r="N58" s="66">
        <f t="shared" si="52"/>
        <v>23</v>
      </c>
      <c r="O58" s="66">
        <f t="shared" si="52"/>
        <v>34</v>
      </c>
      <c r="P58" s="66">
        <f t="shared" si="52"/>
        <v>40</v>
      </c>
      <c r="Q58" s="66">
        <f t="shared" si="52"/>
        <v>32</v>
      </c>
      <c r="R58" s="66">
        <f t="shared" si="52"/>
        <v>16</v>
      </c>
      <c r="S58" s="66">
        <f t="shared" si="52"/>
        <v>35</v>
      </c>
      <c r="T58" s="66">
        <f t="shared" si="52"/>
        <v>16</v>
      </c>
      <c r="U58" s="66">
        <f t="shared" si="52"/>
        <v>15</v>
      </c>
      <c r="V58" s="66">
        <f t="shared" ref="V58:AA58" si="53">SUM(V59:V60)</f>
        <v>28</v>
      </c>
      <c r="W58" s="66">
        <f t="shared" si="53"/>
        <v>33</v>
      </c>
      <c r="X58" s="66">
        <f t="shared" si="53"/>
        <v>32</v>
      </c>
      <c r="Y58" s="66">
        <f t="shared" si="53"/>
        <v>30</v>
      </c>
      <c r="Z58" s="66">
        <f t="shared" si="53"/>
        <v>31</v>
      </c>
      <c r="AA58" s="66">
        <f t="shared" si="53"/>
        <v>37</v>
      </c>
      <c r="AB58" s="66">
        <f t="shared" ref="AB58" si="54">SUM(AB59:AB60)</f>
        <v>42</v>
      </c>
    </row>
    <row r="59" spans="1:28" customFormat="1" ht="17.45" customHeight="1" x14ac:dyDescent="0.25">
      <c r="A59" s="228"/>
      <c r="B59" s="45" t="s">
        <v>56</v>
      </c>
      <c r="C59" s="59">
        <v>3</v>
      </c>
      <c r="D59" s="59">
        <v>10</v>
      </c>
      <c r="E59" s="59">
        <v>25</v>
      </c>
      <c r="F59" s="59">
        <v>17</v>
      </c>
      <c r="G59" s="59">
        <v>11</v>
      </c>
      <c r="H59" s="59">
        <v>12</v>
      </c>
      <c r="I59" s="59">
        <v>9</v>
      </c>
      <c r="J59" s="59">
        <v>15</v>
      </c>
      <c r="K59" s="59">
        <v>12</v>
      </c>
      <c r="L59" s="59">
        <v>11</v>
      </c>
      <c r="M59" s="59">
        <v>19</v>
      </c>
      <c r="N59" s="59">
        <v>10</v>
      </c>
      <c r="O59" s="59">
        <v>18</v>
      </c>
      <c r="P59" s="59">
        <v>21</v>
      </c>
      <c r="Q59" s="59">
        <v>16</v>
      </c>
      <c r="R59" s="59">
        <v>9</v>
      </c>
      <c r="S59" s="59">
        <v>17</v>
      </c>
      <c r="T59" s="59">
        <v>7</v>
      </c>
      <c r="U59" s="59">
        <v>7</v>
      </c>
      <c r="V59" s="59">
        <v>16</v>
      </c>
      <c r="W59" s="59">
        <v>17</v>
      </c>
      <c r="X59" s="59">
        <v>18</v>
      </c>
      <c r="Y59" s="59">
        <v>16</v>
      </c>
      <c r="Z59" s="59">
        <v>13</v>
      </c>
      <c r="AA59" s="59">
        <v>19</v>
      </c>
      <c r="AB59" s="59">
        <v>15</v>
      </c>
    </row>
    <row r="60" spans="1:28" customFormat="1" ht="17.45" customHeight="1" x14ac:dyDescent="0.25">
      <c r="A60" s="228"/>
      <c r="B60" s="45" t="s">
        <v>57</v>
      </c>
      <c r="C60" s="59">
        <v>1</v>
      </c>
      <c r="D60" s="59">
        <v>12</v>
      </c>
      <c r="E60" s="59">
        <v>23</v>
      </c>
      <c r="F60" s="59">
        <v>16</v>
      </c>
      <c r="G60" s="59">
        <v>7</v>
      </c>
      <c r="H60" s="59">
        <v>7</v>
      </c>
      <c r="I60" s="59">
        <v>8</v>
      </c>
      <c r="J60" s="59">
        <v>12</v>
      </c>
      <c r="K60" s="59">
        <v>14</v>
      </c>
      <c r="L60" s="59">
        <v>10</v>
      </c>
      <c r="M60" s="59">
        <v>15</v>
      </c>
      <c r="N60" s="59">
        <v>13</v>
      </c>
      <c r="O60" s="59">
        <v>16</v>
      </c>
      <c r="P60" s="59">
        <v>19</v>
      </c>
      <c r="Q60" s="59">
        <v>16</v>
      </c>
      <c r="R60" s="59">
        <v>7</v>
      </c>
      <c r="S60" s="59">
        <v>18</v>
      </c>
      <c r="T60" s="59">
        <v>9</v>
      </c>
      <c r="U60" s="59">
        <v>8</v>
      </c>
      <c r="V60" s="59">
        <v>12</v>
      </c>
      <c r="W60" s="59">
        <v>16</v>
      </c>
      <c r="X60" s="59">
        <v>14</v>
      </c>
      <c r="Y60" s="59">
        <v>14</v>
      </c>
      <c r="Z60" s="59">
        <v>18</v>
      </c>
      <c r="AA60" s="59">
        <v>18</v>
      </c>
      <c r="AB60" s="59">
        <v>27</v>
      </c>
    </row>
    <row r="61" spans="1:28" customFormat="1" ht="17.45" customHeight="1" x14ac:dyDescent="0.25">
      <c r="A61" s="228"/>
      <c r="B61" s="45" t="s">
        <v>58</v>
      </c>
      <c r="C61" s="59"/>
      <c r="D61" s="59"/>
      <c r="E61" s="59"/>
      <c r="F61" s="59"/>
      <c r="G61" s="59"/>
      <c r="H61" s="59"/>
      <c r="I61" s="59"/>
      <c r="J61" s="59"/>
      <c r="K61" s="59"/>
      <c r="L61" s="59"/>
      <c r="M61" s="59"/>
      <c r="N61" s="67"/>
      <c r="O61" s="44"/>
      <c r="P61" s="44"/>
      <c r="Q61" s="44"/>
      <c r="R61" s="44"/>
      <c r="S61" s="44"/>
      <c r="T61" s="44"/>
      <c r="U61" s="44"/>
      <c r="V61" s="44"/>
      <c r="W61" s="44"/>
      <c r="X61" s="44"/>
      <c r="Y61" s="44"/>
      <c r="Z61" s="44"/>
      <c r="AA61" s="44"/>
      <c r="AB61" s="44"/>
    </row>
    <row r="62" spans="1:28" customFormat="1" ht="30" customHeight="1" x14ac:dyDescent="0.25">
      <c r="A62" s="225">
        <v>31</v>
      </c>
      <c r="B62" s="45" t="s">
        <v>59</v>
      </c>
      <c r="C62" s="34"/>
      <c r="D62" s="59">
        <v>4</v>
      </c>
      <c r="E62" s="59">
        <v>4</v>
      </c>
      <c r="F62" s="59">
        <v>4</v>
      </c>
      <c r="G62" s="59">
        <v>4</v>
      </c>
      <c r="H62" s="59">
        <v>4</v>
      </c>
      <c r="I62" s="59">
        <v>4</v>
      </c>
      <c r="J62" s="59">
        <v>0</v>
      </c>
      <c r="K62" s="59">
        <v>4</v>
      </c>
      <c r="L62" s="59">
        <v>4</v>
      </c>
      <c r="M62" s="59">
        <v>4</v>
      </c>
      <c r="N62" s="59">
        <v>4</v>
      </c>
      <c r="O62" s="59">
        <v>1</v>
      </c>
      <c r="P62" s="59">
        <v>0</v>
      </c>
      <c r="Q62" s="59">
        <v>0</v>
      </c>
      <c r="R62" s="59">
        <v>2</v>
      </c>
      <c r="S62" s="59">
        <v>3</v>
      </c>
      <c r="T62" s="59">
        <v>5</v>
      </c>
      <c r="U62" s="59">
        <v>0</v>
      </c>
      <c r="V62" s="59">
        <v>4</v>
      </c>
      <c r="W62" s="59">
        <v>0</v>
      </c>
      <c r="X62" s="59">
        <v>0</v>
      </c>
      <c r="Y62" s="59">
        <v>0</v>
      </c>
      <c r="Z62" s="59">
        <v>0</v>
      </c>
      <c r="AA62" s="59">
        <v>0</v>
      </c>
      <c r="AB62" s="59">
        <v>0</v>
      </c>
    </row>
    <row r="63" spans="1:28" customFormat="1" ht="25.5" x14ac:dyDescent="0.25">
      <c r="A63" s="226"/>
      <c r="B63" s="45" t="s">
        <v>60</v>
      </c>
      <c r="C63" s="59">
        <v>17</v>
      </c>
      <c r="D63" s="59">
        <v>16</v>
      </c>
      <c r="E63" s="59">
        <v>14</v>
      </c>
      <c r="F63" s="59">
        <v>14</v>
      </c>
      <c r="G63" s="59">
        <v>13</v>
      </c>
      <c r="H63" s="59">
        <v>14</v>
      </c>
      <c r="I63" s="59">
        <v>5</v>
      </c>
      <c r="J63" s="59">
        <v>2</v>
      </c>
      <c r="K63" s="59">
        <v>3</v>
      </c>
      <c r="L63" s="59">
        <v>14</v>
      </c>
      <c r="M63" s="59">
        <v>6</v>
      </c>
      <c r="N63" s="59">
        <v>9</v>
      </c>
      <c r="O63" s="59">
        <v>8</v>
      </c>
      <c r="P63" s="59">
        <v>15</v>
      </c>
      <c r="Q63" s="59">
        <v>7</v>
      </c>
      <c r="R63" s="59">
        <v>14</v>
      </c>
      <c r="S63" s="59">
        <v>11</v>
      </c>
      <c r="T63" s="59">
        <v>8</v>
      </c>
      <c r="U63" s="59">
        <v>12</v>
      </c>
      <c r="V63" s="59">
        <v>11</v>
      </c>
      <c r="W63" s="59">
        <v>11</v>
      </c>
      <c r="X63" s="59">
        <v>5</v>
      </c>
      <c r="Y63" s="59">
        <v>15</v>
      </c>
      <c r="Z63" s="59">
        <v>9</v>
      </c>
      <c r="AA63" s="59">
        <v>8</v>
      </c>
      <c r="AB63" s="59">
        <v>12</v>
      </c>
    </row>
    <row r="64" spans="1:28" customFormat="1" ht="25.5" x14ac:dyDescent="0.25">
      <c r="A64" s="226"/>
      <c r="B64" s="190" t="s">
        <v>61</v>
      </c>
      <c r="C64" s="191">
        <v>17</v>
      </c>
      <c r="D64" s="191">
        <v>14</v>
      </c>
      <c r="E64" s="191">
        <v>14</v>
      </c>
      <c r="F64" s="191">
        <v>15</v>
      </c>
      <c r="G64" s="191">
        <v>14</v>
      </c>
      <c r="H64" s="191">
        <v>14</v>
      </c>
      <c r="I64" s="191">
        <v>8</v>
      </c>
      <c r="J64" s="191">
        <v>4</v>
      </c>
      <c r="K64" s="191">
        <v>2</v>
      </c>
      <c r="L64" s="191">
        <v>10</v>
      </c>
      <c r="M64" s="191">
        <v>9</v>
      </c>
      <c r="N64" s="191">
        <v>13</v>
      </c>
      <c r="O64" s="191">
        <v>13</v>
      </c>
      <c r="P64" s="191">
        <v>14</v>
      </c>
      <c r="Q64" s="191">
        <v>16</v>
      </c>
      <c r="R64" s="191">
        <v>13</v>
      </c>
      <c r="S64" s="191">
        <v>14</v>
      </c>
      <c r="T64" s="191">
        <v>10</v>
      </c>
      <c r="U64" s="191">
        <v>12</v>
      </c>
      <c r="V64" s="191">
        <v>14</v>
      </c>
      <c r="W64" s="191">
        <v>15</v>
      </c>
      <c r="X64" s="191">
        <v>12</v>
      </c>
      <c r="Y64" s="191">
        <v>18</v>
      </c>
      <c r="Z64" s="191">
        <v>13</v>
      </c>
      <c r="AA64" s="191">
        <v>10</v>
      </c>
      <c r="AB64" s="191">
        <v>14</v>
      </c>
    </row>
    <row r="65" spans="1:28" customFormat="1" ht="28.7" customHeight="1" x14ac:dyDescent="0.25">
      <c r="A65" s="226"/>
      <c r="B65" s="196" t="s">
        <v>133</v>
      </c>
      <c r="C65" s="197"/>
      <c r="D65" s="197"/>
      <c r="E65" s="197"/>
      <c r="F65" s="197"/>
      <c r="G65" s="197"/>
      <c r="H65" s="197"/>
      <c r="I65" s="197"/>
      <c r="J65" s="197"/>
      <c r="K65" s="197">
        <v>4</v>
      </c>
      <c r="L65" s="197"/>
      <c r="M65" s="197"/>
      <c r="N65" s="197"/>
      <c r="O65" s="198"/>
      <c r="P65" s="198"/>
      <c r="Q65" s="198"/>
      <c r="R65" s="198"/>
      <c r="S65" s="198"/>
      <c r="T65" s="198"/>
      <c r="U65" s="198"/>
      <c r="V65" s="198"/>
      <c r="W65" s="198"/>
      <c r="X65" s="198"/>
      <c r="Y65" s="198"/>
      <c r="Z65" s="198"/>
      <c r="AA65" s="198"/>
      <c r="AB65" s="198"/>
    </row>
    <row r="67" spans="1:28" customFormat="1" x14ac:dyDescent="0.25">
      <c r="A67" s="189"/>
      <c r="B67" s="189"/>
      <c r="E67" s="34"/>
      <c r="F67" s="34"/>
      <c r="G67" s="34"/>
      <c r="H67" s="34"/>
      <c r="I67" s="34"/>
      <c r="J67" s="34"/>
      <c r="K67" s="34"/>
      <c r="L67" s="34"/>
      <c r="M67" s="34"/>
      <c r="N67" s="34"/>
      <c r="O67" s="34"/>
      <c r="P67" s="34"/>
      <c r="Q67" s="34"/>
      <c r="R67" s="34"/>
      <c r="S67" s="34"/>
      <c r="T67" s="34"/>
      <c r="U67" s="34"/>
    </row>
    <row r="68" spans="1:28" customFormat="1" x14ac:dyDescent="0.25">
      <c r="A68" s="189"/>
      <c r="B68" s="189"/>
      <c r="E68" s="34"/>
      <c r="F68" s="34"/>
      <c r="G68" s="34"/>
      <c r="H68" s="34"/>
      <c r="I68" s="34"/>
      <c r="J68" s="34"/>
      <c r="K68" s="34"/>
      <c r="L68" s="34"/>
      <c r="M68" s="34"/>
      <c r="N68" s="34"/>
      <c r="O68" s="34"/>
      <c r="P68" s="34"/>
      <c r="Q68" s="34"/>
      <c r="R68" s="34"/>
      <c r="S68" s="34"/>
      <c r="T68" s="34"/>
      <c r="U68" s="34"/>
    </row>
    <row r="69" spans="1:28" customFormat="1" x14ac:dyDescent="0.25">
      <c r="A69" s="189"/>
      <c r="B69" s="189"/>
      <c r="E69" s="34"/>
      <c r="F69" s="34"/>
      <c r="G69" s="34"/>
      <c r="H69" s="34"/>
      <c r="I69" s="34"/>
      <c r="J69" s="34"/>
      <c r="K69" s="34"/>
      <c r="L69" s="34"/>
      <c r="M69" s="34"/>
      <c r="N69" s="34"/>
      <c r="O69" s="34"/>
      <c r="P69" s="34"/>
      <c r="Q69" s="34"/>
      <c r="R69" s="34"/>
      <c r="S69" s="34"/>
      <c r="T69" s="34"/>
      <c r="U69" s="34"/>
    </row>
    <row r="70" spans="1:28" customFormat="1" x14ac:dyDescent="0.25">
      <c r="A70" s="189"/>
      <c r="E70" s="34"/>
      <c r="F70" s="34"/>
      <c r="G70" s="34"/>
      <c r="H70" s="34"/>
      <c r="I70" s="34"/>
      <c r="J70" s="34"/>
      <c r="K70" s="34"/>
      <c r="L70" s="34"/>
      <c r="M70" s="34"/>
      <c r="N70" s="34"/>
      <c r="O70" s="34"/>
      <c r="P70" s="34"/>
      <c r="Q70" s="34"/>
      <c r="R70" s="34"/>
      <c r="S70" s="34"/>
      <c r="T70" s="34"/>
      <c r="U70" s="34"/>
    </row>
  </sheetData>
  <sheetProtection selectLockedCells="1" selectUnlockedCells="1"/>
  <mergeCells count="20">
    <mergeCell ref="A62:A65"/>
    <mergeCell ref="A48:B48"/>
    <mergeCell ref="A58:A61"/>
    <mergeCell ref="A26:A29"/>
    <mergeCell ref="A30:B30"/>
    <mergeCell ref="A40:A43"/>
    <mergeCell ref="A44:A47"/>
    <mergeCell ref="A14:A17"/>
    <mergeCell ref="A18:A21"/>
    <mergeCell ref="A22:A25"/>
    <mergeCell ref="A2:U2"/>
    <mergeCell ref="A3:U3"/>
    <mergeCell ref="A4:U4"/>
    <mergeCell ref="A5:B5"/>
    <mergeCell ref="C5:U5"/>
    <mergeCell ref="V2:AP2"/>
    <mergeCell ref="V3:AP3"/>
    <mergeCell ref="V4:AP4"/>
    <mergeCell ref="V5:AN5"/>
    <mergeCell ref="A7:B7"/>
  </mergeCells>
  <phoneticPr fontId="46" type="noConversion"/>
  <pageMargins left="0" right="0" top="0.39374999999999999" bottom="0.39374999999999999" header="0" footer="0"/>
  <pageSetup firstPageNumber="0" pageOrder="overThenDown" orientation="portrait" horizontalDpi="300" verticalDpi="300" r:id="rId1"/>
  <headerFooter alignWithMargins="0">
    <oddHeader>&amp;C&amp;"Verdana,Normal"&amp;A</oddHeader>
    <oddFooter>&amp;C&amp;"Verdana,Normal"Página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K44"/>
  <sheetViews>
    <sheetView workbookViewId="0">
      <pane xSplit="15" ySplit="5" topLeftCell="AD29" activePane="bottomRight" state="frozen"/>
      <selection pane="topRight" activeCell="R1" sqref="R1"/>
      <selection pane="bottomLeft" activeCell="A27" sqref="A27"/>
      <selection pane="bottomRight" activeCell="AB35" sqref="AB35"/>
    </sheetView>
  </sheetViews>
  <sheetFormatPr baseColWidth="10" defaultColWidth="13.140625" defaultRowHeight="15" x14ac:dyDescent="0.25"/>
  <cols>
    <col min="1" max="1" width="13.5703125" style="69" customWidth="1"/>
    <col min="2" max="2" width="7.140625" style="34" customWidth="1"/>
    <col min="3" max="3" width="29.140625" style="34" customWidth="1"/>
    <col min="4" max="7" width="0" style="34" hidden="1" customWidth="1"/>
    <col min="8" max="15" width="4.5703125" style="34" customWidth="1"/>
    <col min="16" max="22" width="11.5703125" style="34" hidden="1" customWidth="1"/>
    <col min="23" max="27" width="11.5703125" style="34" customWidth="1"/>
    <col min="28" max="245" width="13.140625" style="34" customWidth="1"/>
  </cols>
  <sheetData>
    <row r="1" spans="1:41" ht="29.45" customHeight="1" x14ac:dyDescent="0.25">
      <c r="A1" s="232" t="s">
        <v>63</v>
      </c>
      <c r="B1" s="232"/>
      <c r="C1" s="232"/>
      <c r="D1" s="232"/>
      <c r="E1" s="232"/>
      <c r="F1" s="232"/>
      <c r="G1" s="232"/>
      <c r="H1" s="232"/>
      <c r="I1" s="232"/>
      <c r="J1" s="232"/>
      <c r="K1" s="232"/>
      <c r="L1" s="232"/>
      <c r="M1" s="232"/>
      <c r="N1" s="232"/>
      <c r="O1" s="232"/>
      <c r="P1" s="36"/>
      <c r="Q1" s="36"/>
      <c r="R1" s="36"/>
      <c r="S1" s="36"/>
      <c r="T1" s="36"/>
      <c r="U1" s="36"/>
      <c r="V1" s="36"/>
      <c r="W1" s="36"/>
      <c r="X1" s="36"/>
      <c r="Y1" s="36"/>
      <c r="Z1" s="36"/>
      <c r="AA1" s="70"/>
      <c r="AB1" s="71"/>
      <c r="AC1" s="71"/>
      <c r="AD1" s="71"/>
      <c r="AE1" s="71"/>
      <c r="AF1" s="71"/>
      <c r="AG1" s="71"/>
      <c r="AH1" s="71"/>
      <c r="AI1" s="71"/>
      <c r="AJ1" s="71"/>
      <c r="AK1" s="71"/>
      <c r="AL1" s="71"/>
    </row>
    <row r="2" spans="1:41" ht="23.25" customHeight="1" x14ac:dyDescent="0.25">
      <c r="A2" s="233" t="s">
        <v>64</v>
      </c>
      <c r="B2" s="233"/>
      <c r="C2" s="233"/>
      <c r="D2" s="233"/>
      <c r="E2" s="233"/>
      <c r="F2" s="233"/>
      <c r="G2" s="233"/>
      <c r="H2" s="233"/>
      <c r="I2" s="233"/>
      <c r="J2" s="233"/>
      <c r="K2" s="233"/>
      <c r="L2" s="233"/>
      <c r="M2" s="233"/>
      <c r="N2" s="233"/>
      <c r="O2" s="233"/>
      <c r="P2" s="36"/>
      <c r="Q2" s="36"/>
      <c r="R2" s="36"/>
      <c r="S2" s="36"/>
      <c r="T2" s="36"/>
      <c r="U2" s="36"/>
      <c r="V2" s="36"/>
      <c r="W2" s="36"/>
      <c r="X2" s="36"/>
      <c r="Y2" s="36"/>
      <c r="Z2" s="36"/>
      <c r="AA2" s="70"/>
      <c r="AB2" s="71"/>
      <c r="AC2" s="71"/>
      <c r="AD2" s="71"/>
      <c r="AE2" s="71"/>
      <c r="AF2" s="71"/>
      <c r="AG2" s="71"/>
      <c r="AH2" s="71"/>
      <c r="AI2" s="71"/>
      <c r="AJ2" s="71"/>
      <c r="AK2" s="71"/>
      <c r="AL2" s="71"/>
    </row>
    <row r="3" spans="1:41" ht="13.7" customHeight="1" x14ac:dyDescent="0.25">
      <c r="A3" s="234" t="s">
        <v>23</v>
      </c>
      <c r="B3" s="234"/>
      <c r="C3" s="234"/>
      <c r="D3" s="234"/>
      <c r="E3" s="234"/>
      <c r="F3" s="234"/>
      <c r="G3" s="234"/>
      <c r="H3" s="234"/>
      <c r="I3" s="234"/>
      <c r="J3" s="234"/>
      <c r="K3" s="234"/>
      <c r="L3" s="234"/>
      <c r="M3" s="234"/>
      <c r="N3" s="234"/>
      <c r="O3" s="234"/>
      <c r="P3" s="36"/>
      <c r="Q3" s="36"/>
      <c r="R3" s="36"/>
      <c r="S3" s="36"/>
      <c r="T3" s="36"/>
      <c r="U3" s="36"/>
      <c r="V3" s="36"/>
      <c r="W3" s="36"/>
      <c r="X3" s="36"/>
      <c r="Y3" s="36"/>
      <c r="Z3" s="36"/>
      <c r="AA3" s="70"/>
      <c r="AB3" s="71"/>
      <c r="AC3" s="71"/>
      <c r="AD3" s="71"/>
      <c r="AE3" s="71"/>
      <c r="AF3" s="71"/>
      <c r="AG3" s="71"/>
      <c r="AH3" s="71"/>
      <c r="AI3" s="71"/>
      <c r="AJ3" s="71"/>
      <c r="AK3" s="71"/>
      <c r="AL3" s="71"/>
    </row>
    <row r="4" spans="1:41" ht="13.7" customHeight="1" x14ac:dyDescent="0.25">
      <c r="A4" s="235" t="s">
        <v>24</v>
      </c>
      <c r="B4" s="235"/>
      <c r="C4" s="235"/>
      <c r="D4" s="235"/>
      <c r="E4" s="235"/>
      <c r="F4" s="235"/>
      <c r="G4" s="235"/>
      <c r="H4" s="236" t="s">
        <v>65</v>
      </c>
      <c r="I4" s="236"/>
      <c r="J4" s="236"/>
      <c r="K4" s="236"/>
      <c r="L4" s="236"/>
      <c r="M4" s="236"/>
      <c r="N4" s="236"/>
      <c r="O4" s="236"/>
      <c r="P4" s="72"/>
      <c r="Q4" s="72"/>
      <c r="R4" s="72"/>
      <c r="S4" s="72"/>
      <c r="T4" s="72"/>
      <c r="U4" s="72"/>
      <c r="V4" s="72"/>
      <c r="W4" s="72"/>
      <c r="X4" s="72"/>
      <c r="Y4" s="72"/>
      <c r="Z4" s="72"/>
      <c r="AA4" s="72"/>
      <c r="AB4" s="73"/>
      <c r="AC4" s="73"/>
      <c r="AD4" s="73"/>
      <c r="AE4" s="73"/>
      <c r="AF4" s="73"/>
      <c r="AG4" s="73"/>
      <c r="AH4" s="73"/>
      <c r="AI4" s="73"/>
      <c r="AJ4" s="73"/>
      <c r="AK4" s="73"/>
      <c r="AL4" s="73"/>
    </row>
    <row r="5" spans="1:41" x14ac:dyDescent="0.25">
      <c r="A5" s="74" t="s">
        <v>66</v>
      </c>
      <c r="B5" s="75" t="s">
        <v>25</v>
      </c>
      <c r="C5" s="75" t="s">
        <v>67</v>
      </c>
      <c r="D5" s="75" t="s">
        <v>68</v>
      </c>
      <c r="E5" s="75" t="s">
        <v>69</v>
      </c>
      <c r="F5" s="75" t="s">
        <v>70</v>
      </c>
      <c r="G5" s="75" t="s">
        <v>71</v>
      </c>
      <c r="H5" s="239" t="s">
        <v>72</v>
      </c>
      <c r="I5" s="239"/>
      <c r="J5" s="240" t="s">
        <v>73</v>
      </c>
      <c r="K5" s="240"/>
      <c r="L5" s="240"/>
      <c r="M5" s="240"/>
      <c r="N5" s="241" t="s">
        <v>74</v>
      </c>
      <c r="O5" s="241"/>
      <c r="P5" s="76">
        <v>43252</v>
      </c>
      <c r="Q5" s="76">
        <v>43282</v>
      </c>
      <c r="R5" s="76">
        <v>43313</v>
      </c>
      <c r="S5" s="76">
        <v>43344</v>
      </c>
      <c r="T5" s="76">
        <v>43374</v>
      </c>
      <c r="U5" s="76">
        <v>43405</v>
      </c>
      <c r="V5" s="76">
        <v>43435</v>
      </c>
      <c r="W5" s="76">
        <v>43466</v>
      </c>
      <c r="X5" s="76">
        <v>43497</v>
      </c>
      <c r="Y5" s="76">
        <v>43525</v>
      </c>
      <c r="Z5" s="76">
        <v>43556</v>
      </c>
      <c r="AA5" s="76">
        <v>43586</v>
      </c>
      <c r="AB5" s="77">
        <v>43617</v>
      </c>
      <c r="AC5" s="77">
        <v>43647</v>
      </c>
      <c r="AD5" s="77">
        <v>43678</v>
      </c>
      <c r="AE5" s="77">
        <v>43709</v>
      </c>
      <c r="AF5" s="77">
        <v>43739</v>
      </c>
      <c r="AG5" s="77">
        <v>43770</v>
      </c>
      <c r="AH5" s="77">
        <v>43800</v>
      </c>
      <c r="AI5" s="77">
        <v>43831</v>
      </c>
      <c r="AJ5" s="77">
        <v>43862</v>
      </c>
      <c r="AK5" s="77">
        <v>43891</v>
      </c>
      <c r="AL5" s="77">
        <v>43922</v>
      </c>
      <c r="AM5" s="77">
        <v>43952</v>
      </c>
      <c r="AN5" s="77">
        <v>43983</v>
      </c>
      <c r="AO5" s="77">
        <v>44013</v>
      </c>
    </row>
    <row r="6" spans="1:41" ht="31.35" customHeight="1" x14ac:dyDescent="0.25">
      <c r="A6" s="242" t="s">
        <v>75</v>
      </c>
      <c r="B6" s="243">
        <v>1</v>
      </c>
      <c r="C6" s="79" t="s">
        <v>76</v>
      </c>
      <c r="D6" s="80" t="s">
        <v>77</v>
      </c>
      <c r="E6" s="81" t="s">
        <v>78</v>
      </c>
      <c r="F6" s="82" t="s">
        <v>79</v>
      </c>
      <c r="G6" s="83" t="s">
        <v>80</v>
      </c>
      <c r="H6" s="84" t="s">
        <v>81</v>
      </c>
      <c r="I6" s="84">
        <f>M6</f>
        <v>85</v>
      </c>
      <c r="J6" s="85" t="s">
        <v>82</v>
      </c>
      <c r="K6" s="85">
        <f>SUM(K7:K8)</f>
        <v>77</v>
      </c>
      <c r="L6" s="85" t="s">
        <v>83</v>
      </c>
      <c r="M6" s="85">
        <f>SUM(M7:M8)</f>
        <v>85</v>
      </c>
      <c r="N6" s="86" t="s">
        <v>84</v>
      </c>
      <c r="O6" s="86">
        <f>K6</f>
        <v>77</v>
      </c>
      <c r="P6" s="87">
        <f t="shared" ref="P6:AH6" si="0">SUM(P7:P8)</f>
        <v>73</v>
      </c>
      <c r="Q6" s="87">
        <f t="shared" si="0"/>
        <v>76</v>
      </c>
      <c r="R6" s="87">
        <f t="shared" si="0"/>
        <v>83</v>
      </c>
      <c r="S6" s="87">
        <f t="shared" si="0"/>
        <v>66</v>
      </c>
      <c r="T6" s="87">
        <f t="shared" si="0"/>
        <v>40</v>
      </c>
      <c r="U6" s="87">
        <f t="shared" si="0"/>
        <v>46</v>
      </c>
      <c r="V6" s="87">
        <f t="shared" si="0"/>
        <v>34</v>
      </c>
      <c r="W6" s="87">
        <f t="shared" si="0"/>
        <v>62</v>
      </c>
      <c r="X6" s="87">
        <f t="shared" si="0"/>
        <v>65</v>
      </c>
      <c r="Y6" s="87">
        <f t="shared" si="0"/>
        <v>53</v>
      </c>
      <c r="Z6" s="87">
        <f t="shared" si="0"/>
        <v>62</v>
      </c>
      <c r="AA6" s="87">
        <f t="shared" si="0"/>
        <v>80</v>
      </c>
      <c r="AB6" s="87">
        <f t="shared" si="0"/>
        <v>78</v>
      </c>
      <c r="AC6" s="87">
        <f t="shared" si="0"/>
        <v>80</v>
      </c>
      <c r="AD6" s="87">
        <f t="shared" si="0"/>
        <v>61</v>
      </c>
      <c r="AE6" s="87">
        <f t="shared" si="0"/>
        <v>28</v>
      </c>
      <c r="AF6" s="87">
        <f t="shared" si="0"/>
        <v>61</v>
      </c>
      <c r="AG6" s="87">
        <f t="shared" si="0"/>
        <v>53</v>
      </c>
      <c r="AH6" s="87">
        <f t="shared" si="0"/>
        <v>42</v>
      </c>
      <c r="AI6" s="87">
        <f t="shared" ref="AI6:AN6" si="1">SUM(AI7:AI8)</f>
        <v>49</v>
      </c>
      <c r="AJ6" s="87">
        <f t="shared" si="1"/>
        <v>66</v>
      </c>
      <c r="AK6" s="87">
        <f t="shared" si="1"/>
        <v>38</v>
      </c>
      <c r="AL6" s="87">
        <f t="shared" si="1"/>
        <v>59</v>
      </c>
      <c r="AM6" s="87">
        <f t="shared" si="1"/>
        <v>76</v>
      </c>
      <c r="AN6" s="87">
        <f t="shared" si="1"/>
        <v>55</v>
      </c>
      <c r="AO6" s="87">
        <f t="shared" ref="AO6" si="2">SUM(AO7:AO8)</f>
        <v>60</v>
      </c>
    </row>
    <row r="7" spans="1:41" ht="16.350000000000001" customHeight="1" x14ac:dyDescent="0.25">
      <c r="A7" s="242"/>
      <c r="B7" s="243"/>
      <c r="C7" s="88" t="s">
        <v>85</v>
      </c>
      <c r="D7" s="89"/>
      <c r="E7" s="90"/>
      <c r="F7" s="91"/>
      <c r="G7" s="92"/>
      <c r="H7" s="84" t="s">
        <v>81</v>
      </c>
      <c r="I7" s="84">
        <f>M7</f>
        <v>35</v>
      </c>
      <c r="J7" s="85" t="s">
        <v>82</v>
      </c>
      <c r="K7" s="85">
        <v>32</v>
      </c>
      <c r="L7" s="85" t="s">
        <v>83</v>
      </c>
      <c r="M7" s="85">
        <v>35</v>
      </c>
      <c r="N7" s="86" t="s">
        <v>84</v>
      </c>
      <c r="O7" s="86">
        <f>K7</f>
        <v>32</v>
      </c>
      <c r="P7" s="93">
        <f>Métricas!C50+Métricas!C51</f>
        <v>38</v>
      </c>
      <c r="Q7" s="93">
        <f>Métricas!D50+Métricas!D51</f>
        <v>30</v>
      </c>
      <c r="R7" s="93">
        <f>Métricas!E50+Métricas!E51</f>
        <v>51</v>
      </c>
      <c r="S7" s="93">
        <f>Métricas!F50+Métricas!F51</f>
        <v>30</v>
      </c>
      <c r="T7" s="93">
        <f>Métricas!G50+Métricas!G51</f>
        <v>12</v>
      </c>
      <c r="U7" s="93">
        <f>Métricas!H50+Métricas!H51</f>
        <v>13</v>
      </c>
      <c r="V7" s="93">
        <f>Métricas!I50+Métricas!I51</f>
        <v>15</v>
      </c>
      <c r="W7" s="93">
        <f>Métricas!J50+Métricas!J51</f>
        <v>27</v>
      </c>
      <c r="X7" s="93">
        <f>Métricas!K50+Métricas!K51</f>
        <v>26</v>
      </c>
      <c r="Y7" s="93">
        <f>Métricas!L50+Métricas!L51</f>
        <v>21</v>
      </c>
      <c r="Z7" s="93">
        <f>Métricas!M50+Métricas!M51</f>
        <v>33</v>
      </c>
      <c r="AA7" s="93">
        <f>Métricas!N50+Métricas!N51</f>
        <v>23</v>
      </c>
      <c r="AB7" s="93">
        <f>Métricas!O50+Métricas!O51</f>
        <v>33</v>
      </c>
      <c r="AC7" s="93">
        <f>Métricas!P50+Métricas!P51</f>
        <v>41</v>
      </c>
      <c r="AD7" s="93">
        <f>Métricas!Q50+Métricas!Q51</f>
        <v>29</v>
      </c>
      <c r="AE7" s="93">
        <f>Métricas!R50+Métricas!R51</f>
        <v>16</v>
      </c>
      <c r="AF7" s="93">
        <f>Métricas!S50+Métricas!S51</f>
        <v>35</v>
      </c>
      <c r="AG7" s="93">
        <f>Métricas!T50+Métricas!T51</f>
        <v>15</v>
      </c>
      <c r="AH7" s="93">
        <f>Métricas!U50+Métricas!U51</f>
        <v>21</v>
      </c>
      <c r="AI7" s="93">
        <f>Métricas!V50+Métricas!V51</f>
        <v>22</v>
      </c>
      <c r="AJ7" s="93">
        <f>Métricas!W50+Métricas!W51</f>
        <v>29</v>
      </c>
      <c r="AK7" s="93">
        <f>Métricas!X50+Métricas!X51</f>
        <v>29</v>
      </c>
      <c r="AL7" s="93">
        <f>Métricas!Y50+Métricas!Y51</f>
        <v>22</v>
      </c>
      <c r="AM7" s="93">
        <f>Métricas!Z50+Métricas!Z51</f>
        <v>23</v>
      </c>
      <c r="AN7" s="93">
        <f>Métricas!AA50+Métricas!AA51</f>
        <v>29</v>
      </c>
      <c r="AO7" s="93">
        <f>Métricas!AB50+Métricas!AB51</f>
        <v>24</v>
      </c>
    </row>
    <row r="8" spans="1:41" ht="16.350000000000001" customHeight="1" x14ac:dyDescent="0.25">
      <c r="A8" s="242"/>
      <c r="B8" s="243"/>
      <c r="C8" s="88" t="s">
        <v>86</v>
      </c>
      <c r="D8" s="89"/>
      <c r="E8" s="90"/>
      <c r="F8" s="91"/>
      <c r="G8" s="92"/>
      <c r="H8" s="84" t="s">
        <v>81</v>
      </c>
      <c r="I8" s="84">
        <f>M8</f>
        <v>50</v>
      </c>
      <c r="J8" s="85" t="s">
        <v>82</v>
      </c>
      <c r="K8" s="85">
        <v>45</v>
      </c>
      <c r="L8" s="85" t="s">
        <v>83</v>
      </c>
      <c r="M8" s="85">
        <v>50</v>
      </c>
      <c r="N8" s="86" t="s">
        <v>84</v>
      </c>
      <c r="O8" s="86">
        <f>K8</f>
        <v>45</v>
      </c>
      <c r="P8" s="94">
        <f>Métricas!C32+Métricas!C33</f>
        <v>35</v>
      </c>
      <c r="Q8" s="94">
        <f>Métricas!D32+Métricas!D33</f>
        <v>46</v>
      </c>
      <c r="R8" s="94">
        <f>Métricas!E32+Métricas!E33</f>
        <v>32</v>
      </c>
      <c r="S8" s="94">
        <f>Métricas!F32+Métricas!F33</f>
        <v>36</v>
      </c>
      <c r="T8" s="94">
        <f>Métricas!G32+Métricas!G33</f>
        <v>28</v>
      </c>
      <c r="U8" s="94">
        <f>Métricas!H32+Métricas!H33</f>
        <v>33</v>
      </c>
      <c r="V8" s="94">
        <f>Métricas!I32+Métricas!I33</f>
        <v>19</v>
      </c>
      <c r="W8" s="94">
        <f>Métricas!J32+Métricas!J33</f>
        <v>35</v>
      </c>
      <c r="X8" s="94">
        <f>Métricas!K32+Métricas!K33</f>
        <v>39</v>
      </c>
      <c r="Y8" s="94">
        <f>Métricas!L32+Métricas!L33</f>
        <v>32</v>
      </c>
      <c r="Z8" s="94">
        <f>Métricas!M32+Métricas!M33</f>
        <v>29</v>
      </c>
      <c r="AA8" s="94">
        <f>Métricas!N32+Métricas!N33</f>
        <v>57</v>
      </c>
      <c r="AB8" s="94">
        <f>Métricas!O32+Métricas!O33</f>
        <v>45</v>
      </c>
      <c r="AC8" s="94">
        <f>Métricas!P32+Métricas!P33</f>
        <v>39</v>
      </c>
      <c r="AD8" s="94">
        <f>Métricas!Q32+Métricas!Q33</f>
        <v>32</v>
      </c>
      <c r="AE8" s="94">
        <f>Métricas!R32+Métricas!R33</f>
        <v>12</v>
      </c>
      <c r="AF8" s="94">
        <f>Métricas!S32+Métricas!S33</f>
        <v>26</v>
      </c>
      <c r="AG8" s="94">
        <f>Métricas!T32+Métricas!T33</f>
        <v>38</v>
      </c>
      <c r="AH8" s="94">
        <f>Métricas!U32+Métricas!U33</f>
        <v>21</v>
      </c>
      <c r="AI8" s="94">
        <f>Métricas!V32+Métricas!V33</f>
        <v>27</v>
      </c>
      <c r="AJ8" s="94">
        <f>Métricas!W32+Métricas!W33</f>
        <v>37</v>
      </c>
      <c r="AK8" s="94">
        <f>Métricas!X32+Métricas!X33</f>
        <v>9</v>
      </c>
      <c r="AL8" s="94">
        <f>Métricas!Y32+Métricas!Y33</f>
        <v>37</v>
      </c>
      <c r="AM8" s="94">
        <f>Métricas!Z32+Métricas!Z33</f>
        <v>53</v>
      </c>
      <c r="AN8" s="94">
        <f>Métricas!AA32+Métricas!AA33</f>
        <v>26</v>
      </c>
      <c r="AO8" s="94">
        <f>Métricas!AB32+Métricas!AB33</f>
        <v>36</v>
      </c>
    </row>
    <row r="9" spans="1:41" ht="45" x14ac:dyDescent="0.25">
      <c r="A9" s="242"/>
      <c r="B9" s="243">
        <v>2</v>
      </c>
      <c r="C9" s="79" t="s">
        <v>87</v>
      </c>
      <c r="D9" s="80" t="s">
        <v>88</v>
      </c>
      <c r="E9" s="81" t="s">
        <v>78</v>
      </c>
      <c r="F9" s="82" t="s">
        <v>79</v>
      </c>
      <c r="G9" s="83" t="s">
        <v>80</v>
      </c>
      <c r="H9" s="95" t="s">
        <v>84</v>
      </c>
      <c r="I9" s="95">
        <f>K9</f>
        <v>47</v>
      </c>
      <c r="J9" s="85" t="s">
        <v>82</v>
      </c>
      <c r="K9" s="96">
        <f>SUM(K10:K11)</f>
        <v>47</v>
      </c>
      <c r="L9" s="85" t="s">
        <v>83</v>
      </c>
      <c r="M9" s="97">
        <f>SUM(M10:M11)</f>
        <v>53</v>
      </c>
      <c r="N9" s="98" t="s">
        <v>81</v>
      </c>
      <c r="O9" s="98">
        <f>M9</f>
        <v>53</v>
      </c>
      <c r="P9" s="87">
        <f t="shared" ref="P9:AH9" si="3">SUM(P10:P11)</f>
        <v>54</v>
      </c>
      <c r="Q9" s="87">
        <f t="shared" si="3"/>
        <v>66</v>
      </c>
      <c r="R9" s="87">
        <f t="shared" si="3"/>
        <v>67</v>
      </c>
      <c r="S9" s="87">
        <f t="shared" si="3"/>
        <v>57</v>
      </c>
      <c r="T9" s="87">
        <f t="shared" si="3"/>
        <v>69</v>
      </c>
      <c r="U9" s="87">
        <f t="shared" si="3"/>
        <v>55</v>
      </c>
      <c r="V9" s="87">
        <f t="shared" si="3"/>
        <v>63</v>
      </c>
      <c r="W9" s="87">
        <f t="shared" si="3"/>
        <v>116</v>
      </c>
      <c r="X9" s="87">
        <f t="shared" si="3"/>
        <v>56</v>
      </c>
      <c r="Y9" s="87">
        <f t="shared" si="3"/>
        <v>76</v>
      </c>
      <c r="Z9" s="87">
        <f t="shared" si="3"/>
        <v>41</v>
      </c>
      <c r="AA9" s="87">
        <f t="shared" si="3"/>
        <v>82</v>
      </c>
      <c r="AB9" s="87">
        <f t="shared" si="3"/>
        <v>75</v>
      </c>
      <c r="AC9" s="87">
        <f t="shared" si="3"/>
        <v>57</v>
      </c>
      <c r="AD9" s="87">
        <f t="shared" si="3"/>
        <v>36</v>
      </c>
      <c r="AE9" s="87">
        <f t="shared" si="3"/>
        <v>54</v>
      </c>
      <c r="AF9" s="87">
        <f t="shared" si="3"/>
        <v>74</v>
      </c>
      <c r="AG9" s="87">
        <f t="shared" si="3"/>
        <v>107</v>
      </c>
      <c r="AH9" s="87">
        <f t="shared" si="3"/>
        <v>94</v>
      </c>
      <c r="AI9" s="87">
        <f t="shared" ref="AI9:AN9" si="4">SUM(AI10:AI11)</f>
        <v>66</v>
      </c>
      <c r="AJ9" s="87">
        <f t="shared" si="4"/>
        <v>48</v>
      </c>
      <c r="AK9" s="87">
        <f t="shared" si="4"/>
        <v>21</v>
      </c>
      <c r="AL9" s="87">
        <f t="shared" si="4"/>
        <v>53</v>
      </c>
      <c r="AM9" s="87">
        <f t="shared" si="4"/>
        <v>44</v>
      </c>
      <c r="AN9" s="87">
        <f t="shared" si="4"/>
        <v>42</v>
      </c>
      <c r="AO9" s="87">
        <f t="shared" ref="AO9" si="5">SUM(AO10:AO11)</f>
        <v>47</v>
      </c>
    </row>
    <row r="10" spans="1:41" ht="16.350000000000001" customHeight="1" x14ac:dyDescent="0.25">
      <c r="A10" s="242"/>
      <c r="B10" s="243"/>
      <c r="C10" s="88" t="s">
        <v>85</v>
      </c>
      <c r="D10" s="89"/>
      <c r="E10" s="90"/>
      <c r="F10" s="91"/>
      <c r="G10" s="99"/>
      <c r="H10" s="95" t="s">
        <v>84</v>
      </c>
      <c r="I10" s="95">
        <f>K10</f>
        <v>27</v>
      </c>
      <c r="J10" s="85" t="s">
        <v>82</v>
      </c>
      <c r="K10" s="96">
        <v>27</v>
      </c>
      <c r="L10" s="85" t="s">
        <v>83</v>
      </c>
      <c r="M10" s="97">
        <v>30</v>
      </c>
      <c r="N10" s="98" t="s">
        <v>81</v>
      </c>
      <c r="O10" s="98">
        <f>M10</f>
        <v>30</v>
      </c>
      <c r="P10" s="100">
        <f>Métricas!C52</f>
        <v>39</v>
      </c>
      <c r="Q10" s="100">
        <f>Métricas!D52</f>
        <v>31</v>
      </c>
      <c r="R10" s="100">
        <f>Métricas!E52</f>
        <v>33</v>
      </c>
      <c r="S10" s="100">
        <f>Métricas!F52</f>
        <v>33</v>
      </c>
      <c r="T10" s="100">
        <f>Métricas!G52</f>
        <v>33</v>
      </c>
      <c r="U10" s="100">
        <f>Métricas!H52</f>
        <v>31</v>
      </c>
      <c r="V10" s="100">
        <f>Métricas!I52</f>
        <v>15</v>
      </c>
      <c r="W10" s="100">
        <f>Métricas!J52</f>
        <v>4</v>
      </c>
      <c r="X10" s="100">
        <f>Métricas!K52</f>
        <v>13</v>
      </c>
      <c r="Y10" s="100">
        <f>Métricas!L52</f>
        <v>28</v>
      </c>
      <c r="Z10" s="100">
        <f>Métricas!M52</f>
        <v>18</v>
      </c>
      <c r="AA10" s="100">
        <f>Métricas!N52</f>
        <v>26</v>
      </c>
      <c r="AB10" s="100">
        <f>Métricas!O52</f>
        <v>20</v>
      </c>
      <c r="AC10" s="100">
        <f>Métricas!P52</f>
        <v>32</v>
      </c>
      <c r="AD10" s="100">
        <f>Métricas!Q52</f>
        <v>20</v>
      </c>
      <c r="AE10" s="100">
        <f>Métricas!R52</f>
        <v>32</v>
      </c>
      <c r="AF10" s="100">
        <f>Métricas!S52</f>
        <v>27</v>
      </c>
      <c r="AG10" s="100">
        <f>Métricas!T52</f>
        <v>23</v>
      </c>
      <c r="AH10" s="100">
        <f>Métricas!U52</f>
        <v>47</v>
      </c>
      <c r="AI10" s="100">
        <f>Métricas!V52</f>
        <v>29</v>
      </c>
      <c r="AJ10" s="100">
        <f>Métricas!W52</f>
        <v>25</v>
      </c>
      <c r="AK10" s="100">
        <f>Métricas!X52</f>
        <v>14</v>
      </c>
      <c r="AL10" s="100">
        <f>Métricas!Y52</f>
        <v>32</v>
      </c>
      <c r="AM10" s="100">
        <f>Métricas!Z52</f>
        <v>22</v>
      </c>
      <c r="AN10" s="100">
        <f>Métricas!AA52</f>
        <v>14</v>
      </c>
      <c r="AO10" s="100">
        <f>Métricas!AB52</f>
        <v>29</v>
      </c>
    </row>
    <row r="11" spans="1:41" ht="16.350000000000001" customHeight="1" x14ac:dyDescent="0.25">
      <c r="A11" s="242"/>
      <c r="B11" s="243"/>
      <c r="C11" s="88" t="s">
        <v>86</v>
      </c>
      <c r="D11" s="89"/>
      <c r="E11" s="90"/>
      <c r="F11" s="91"/>
      <c r="G11" s="99"/>
      <c r="H11" s="95" t="s">
        <v>84</v>
      </c>
      <c r="I11" s="95">
        <f>K11</f>
        <v>20</v>
      </c>
      <c r="J11" s="85" t="s">
        <v>82</v>
      </c>
      <c r="K11" s="96">
        <v>20</v>
      </c>
      <c r="L11" s="85" t="s">
        <v>83</v>
      </c>
      <c r="M11" s="97">
        <v>23</v>
      </c>
      <c r="N11" s="98" t="s">
        <v>81</v>
      </c>
      <c r="O11" s="98">
        <f>M11</f>
        <v>23</v>
      </c>
      <c r="P11" s="101">
        <f>Métricas!C34</f>
        <v>15</v>
      </c>
      <c r="Q11" s="101">
        <f>Métricas!D34</f>
        <v>35</v>
      </c>
      <c r="R11" s="101">
        <f>Métricas!E34</f>
        <v>34</v>
      </c>
      <c r="S11" s="101">
        <f>Métricas!F34</f>
        <v>24</v>
      </c>
      <c r="T11" s="101">
        <f>Métricas!G34</f>
        <v>36</v>
      </c>
      <c r="U11" s="101">
        <f>Métricas!H34</f>
        <v>24</v>
      </c>
      <c r="V11" s="101">
        <f>Métricas!I34</f>
        <v>48</v>
      </c>
      <c r="W11" s="101">
        <f>Métricas!J34</f>
        <v>112</v>
      </c>
      <c r="X11" s="101">
        <f>Métricas!K34</f>
        <v>43</v>
      </c>
      <c r="Y11" s="101">
        <f>Métricas!L34</f>
        <v>48</v>
      </c>
      <c r="Z11" s="101">
        <f>Métricas!M34</f>
        <v>23</v>
      </c>
      <c r="AA11" s="101">
        <f>Métricas!N34</f>
        <v>56</v>
      </c>
      <c r="AB11" s="101">
        <f>Métricas!O34</f>
        <v>55</v>
      </c>
      <c r="AC11" s="101">
        <f>Métricas!P34</f>
        <v>25</v>
      </c>
      <c r="AD11" s="101">
        <f>Métricas!Q34</f>
        <v>16</v>
      </c>
      <c r="AE11" s="101">
        <f>Métricas!R34</f>
        <v>22</v>
      </c>
      <c r="AF11" s="101">
        <f>Métricas!S34</f>
        <v>47</v>
      </c>
      <c r="AG11" s="101">
        <f>Métricas!T34</f>
        <v>84</v>
      </c>
      <c r="AH11" s="101">
        <f>Métricas!U34</f>
        <v>47</v>
      </c>
      <c r="AI11" s="101">
        <f>Métricas!V34</f>
        <v>37</v>
      </c>
      <c r="AJ11" s="101">
        <f>Métricas!W34</f>
        <v>23</v>
      </c>
      <c r="AK11" s="101">
        <f>Métricas!X34</f>
        <v>7</v>
      </c>
      <c r="AL11" s="101">
        <f>Métricas!Y34</f>
        <v>21</v>
      </c>
      <c r="AM11" s="101">
        <f>Métricas!Z34</f>
        <v>22</v>
      </c>
      <c r="AN11" s="101">
        <f>Métricas!AA34</f>
        <v>28</v>
      </c>
      <c r="AO11" s="101">
        <f>Métricas!AB34</f>
        <v>18</v>
      </c>
    </row>
    <row r="12" spans="1:41" ht="45" x14ac:dyDescent="0.25">
      <c r="A12" s="242"/>
      <c r="B12" s="243">
        <v>3</v>
      </c>
      <c r="C12" s="79" t="s">
        <v>89</v>
      </c>
      <c r="D12" s="80" t="s">
        <v>90</v>
      </c>
      <c r="E12" s="81" t="s">
        <v>78</v>
      </c>
      <c r="F12" s="82" t="s">
        <v>79</v>
      </c>
      <c r="G12" s="83" t="s">
        <v>80</v>
      </c>
      <c r="H12" s="84" t="s">
        <v>81</v>
      </c>
      <c r="I12" s="84">
        <f>M12</f>
        <v>408</v>
      </c>
      <c r="J12" s="85" t="s">
        <v>82</v>
      </c>
      <c r="K12" s="85">
        <f>SUM(K13:K14)</f>
        <v>334</v>
      </c>
      <c r="L12" s="85" t="s">
        <v>83</v>
      </c>
      <c r="M12" s="85">
        <f>SUM(M13:M14)</f>
        <v>408</v>
      </c>
      <c r="N12" s="86" t="s">
        <v>84</v>
      </c>
      <c r="O12" s="86">
        <f>K12</f>
        <v>334</v>
      </c>
      <c r="P12" s="102">
        <f t="shared" ref="P12:AH12" si="6">P13+P14</f>
        <v>373</v>
      </c>
      <c r="Q12" s="102">
        <f t="shared" si="6"/>
        <v>383</v>
      </c>
      <c r="R12" s="102">
        <f t="shared" si="6"/>
        <v>399</v>
      </c>
      <c r="S12" s="102">
        <f t="shared" si="6"/>
        <v>408</v>
      </c>
      <c r="T12" s="102">
        <f t="shared" si="6"/>
        <v>379</v>
      </c>
      <c r="U12" s="102">
        <f t="shared" si="6"/>
        <v>370</v>
      </c>
      <c r="V12" s="102">
        <f t="shared" si="6"/>
        <v>341</v>
      </c>
      <c r="W12" s="102">
        <f t="shared" si="6"/>
        <v>287</v>
      </c>
      <c r="X12" s="102">
        <f t="shared" si="6"/>
        <v>296</v>
      </c>
      <c r="Y12" s="102">
        <f t="shared" si="6"/>
        <v>273</v>
      </c>
      <c r="Z12" s="102">
        <f t="shared" si="6"/>
        <v>294</v>
      </c>
      <c r="AA12" s="102">
        <f t="shared" si="6"/>
        <v>292</v>
      </c>
      <c r="AB12" s="102">
        <f t="shared" si="6"/>
        <v>295</v>
      </c>
      <c r="AC12" s="102">
        <f t="shared" si="6"/>
        <v>318</v>
      </c>
      <c r="AD12" s="102">
        <f t="shared" si="6"/>
        <v>358</v>
      </c>
      <c r="AE12" s="102">
        <f t="shared" si="6"/>
        <v>316</v>
      </c>
      <c r="AF12" s="102">
        <f t="shared" si="6"/>
        <v>303</v>
      </c>
      <c r="AG12" s="102">
        <f t="shared" si="6"/>
        <v>249</v>
      </c>
      <c r="AH12" s="102">
        <f t="shared" si="6"/>
        <v>234</v>
      </c>
      <c r="AI12" s="102">
        <f t="shared" ref="AI12:AN12" si="7">AI13+AI14</f>
        <v>198</v>
      </c>
      <c r="AJ12" s="102">
        <f t="shared" si="7"/>
        <v>216</v>
      </c>
      <c r="AK12" s="102">
        <f t="shared" si="7"/>
        <v>233</v>
      </c>
      <c r="AL12" s="102">
        <f t="shared" si="7"/>
        <v>239</v>
      </c>
      <c r="AM12" s="102">
        <f t="shared" si="7"/>
        <v>272</v>
      </c>
      <c r="AN12" s="102">
        <f t="shared" si="7"/>
        <v>285</v>
      </c>
      <c r="AO12" s="102">
        <f t="shared" ref="AO12" si="8">AO13+AO14</f>
        <v>297</v>
      </c>
    </row>
    <row r="13" spans="1:41" x14ac:dyDescent="0.25">
      <c r="A13" s="242"/>
      <c r="B13" s="243"/>
      <c r="C13" s="88" t="s">
        <v>85</v>
      </c>
      <c r="D13" s="89"/>
      <c r="E13" s="90"/>
      <c r="F13" s="91"/>
      <c r="G13" s="99"/>
      <c r="H13" s="84" t="s">
        <v>81</v>
      </c>
      <c r="I13" s="84">
        <f>M13</f>
        <v>105</v>
      </c>
      <c r="J13" s="85" t="s">
        <v>82</v>
      </c>
      <c r="K13" s="85">
        <v>86</v>
      </c>
      <c r="L13" s="85" t="s">
        <v>83</v>
      </c>
      <c r="M13" s="85">
        <v>105</v>
      </c>
      <c r="N13" s="86" t="s">
        <v>84</v>
      </c>
      <c r="O13" s="86">
        <f>K13</f>
        <v>86</v>
      </c>
      <c r="P13" s="100">
        <f>Métricas!C53</f>
        <v>75</v>
      </c>
      <c r="Q13" s="100">
        <f>Métricas!D53</f>
        <v>74</v>
      </c>
      <c r="R13" s="100">
        <f>Métricas!E53</f>
        <v>92</v>
      </c>
      <c r="S13" s="100">
        <f>Métricas!F53</f>
        <v>89</v>
      </c>
      <c r="T13" s="100">
        <f>Métricas!G53</f>
        <v>68</v>
      </c>
      <c r="U13" s="100">
        <f>Métricas!H53</f>
        <v>50</v>
      </c>
      <c r="V13" s="100">
        <f>Métricas!I53</f>
        <v>50</v>
      </c>
      <c r="W13" s="100">
        <f>Métricas!J53</f>
        <v>73</v>
      </c>
      <c r="X13" s="100">
        <f>Métricas!K53</f>
        <v>86</v>
      </c>
      <c r="Y13" s="100">
        <f>Métricas!L53</f>
        <v>79</v>
      </c>
      <c r="Z13" s="100">
        <f>Métricas!M53</f>
        <v>94</v>
      </c>
      <c r="AA13" s="100">
        <f>Métricas!N53</f>
        <v>91</v>
      </c>
      <c r="AB13" s="100">
        <f>Métricas!O53</f>
        <v>104</v>
      </c>
      <c r="AC13" s="100">
        <f>Métricas!P53</f>
        <v>113</v>
      </c>
      <c r="AD13" s="100">
        <f>Métricas!Q53</f>
        <v>122</v>
      </c>
      <c r="AE13" s="100">
        <f>Métricas!R53</f>
        <v>106</v>
      </c>
      <c r="AF13" s="100">
        <f>Métricas!S53</f>
        <v>114</v>
      </c>
      <c r="AG13" s="100">
        <f>Métricas!T53</f>
        <v>106</v>
      </c>
      <c r="AH13" s="100">
        <f>Métricas!U53</f>
        <v>117</v>
      </c>
      <c r="AI13" s="100">
        <f>Métricas!V53</f>
        <v>91</v>
      </c>
      <c r="AJ13" s="100">
        <f>Métricas!W53</f>
        <v>95</v>
      </c>
      <c r="AK13" s="100">
        <f>Métricas!X53</f>
        <v>110</v>
      </c>
      <c r="AL13" s="100">
        <f>Métricas!Y53</f>
        <v>100</v>
      </c>
      <c r="AM13" s="100">
        <f>Métricas!Z53</f>
        <v>101</v>
      </c>
      <c r="AN13" s="100">
        <f>Métricas!AA53</f>
        <v>116</v>
      </c>
      <c r="AO13" s="100">
        <f>Métricas!AB53</f>
        <v>111</v>
      </c>
    </row>
    <row r="14" spans="1:41" x14ac:dyDescent="0.25">
      <c r="A14" s="242"/>
      <c r="B14" s="243"/>
      <c r="C14" s="88" t="s">
        <v>86</v>
      </c>
      <c r="D14" s="89"/>
      <c r="E14" s="90"/>
      <c r="F14" s="91"/>
      <c r="G14" s="99"/>
      <c r="H14" s="84" t="s">
        <v>81</v>
      </c>
      <c r="I14" s="84">
        <f>M14</f>
        <v>303</v>
      </c>
      <c r="J14" s="85" t="s">
        <v>82</v>
      </c>
      <c r="K14" s="85">
        <v>248</v>
      </c>
      <c r="L14" s="85" t="s">
        <v>83</v>
      </c>
      <c r="M14" s="85">
        <v>303</v>
      </c>
      <c r="N14" s="86" t="s">
        <v>84</v>
      </c>
      <c r="O14" s="86">
        <f>K14</f>
        <v>248</v>
      </c>
      <c r="P14" s="100">
        <f>Métricas!C35</f>
        <v>298</v>
      </c>
      <c r="Q14" s="100">
        <f>Métricas!D35</f>
        <v>309</v>
      </c>
      <c r="R14" s="100">
        <f>Métricas!E35</f>
        <v>307</v>
      </c>
      <c r="S14" s="100">
        <f>Métricas!F35</f>
        <v>319</v>
      </c>
      <c r="T14" s="100">
        <f>Métricas!G35</f>
        <v>311</v>
      </c>
      <c r="U14" s="100">
        <f>Métricas!H35</f>
        <v>320</v>
      </c>
      <c r="V14" s="100">
        <f>Métricas!I35</f>
        <v>291</v>
      </c>
      <c r="W14" s="100">
        <f>Métricas!J35</f>
        <v>214</v>
      </c>
      <c r="X14" s="100">
        <f>Métricas!K35</f>
        <v>210</v>
      </c>
      <c r="Y14" s="100">
        <f>Métricas!L35</f>
        <v>194</v>
      </c>
      <c r="Z14" s="100">
        <f>Métricas!M35</f>
        <v>200</v>
      </c>
      <c r="AA14" s="100">
        <f>Métricas!N35</f>
        <v>201</v>
      </c>
      <c r="AB14" s="100">
        <f>Métricas!O35</f>
        <v>191</v>
      </c>
      <c r="AC14" s="100">
        <f>Métricas!P35</f>
        <v>205</v>
      </c>
      <c r="AD14" s="100">
        <f>Métricas!Q35</f>
        <v>236</v>
      </c>
      <c r="AE14" s="100">
        <f>Métricas!R35</f>
        <v>210</v>
      </c>
      <c r="AF14" s="100">
        <f>Métricas!S35</f>
        <v>189</v>
      </c>
      <c r="AG14" s="100">
        <f>Métricas!T35</f>
        <v>143</v>
      </c>
      <c r="AH14" s="100">
        <f>Métricas!U35</f>
        <v>117</v>
      </c>
      <c r="AI14" s="100">
        <f>Métricas!V35</f>
        <v>107</v>
      </c>
      <c r="AJ14" s="100">
        <f>Métricas!W35</f>
        <v>121</v>
      </c>
      <c r="AK14" s="100">
        <f>Métricas!X35</f>
        <v>123</v>
      </c>
      <c r="AL14" s="100">
        <f>Métricas!Y35</f>
        <v>139</v>
      </c>
      <c r="AM14" s="100">
        <f>Métricas!Z35</f>
        <v>171</v>
      </c>
      <c r="AN14" s="100">
        <f>Métricas!AA35</f>
        <v>169</v>
      </c>
      <c r="AO14" s="100">
        <f>Métricas!AB35</f>
        <v>186</v>
      </c>
    </row>
    <row r="15" spans="1:41" ht="67.5" x14ac:dyDescent="0.25">
      <c r="A15" s="242"/>
      <c r="B15" s="78">
        <v>4</v>
      </c>
      <c r="C15" s="79" t="s">
        <v>91</v>
      </c>
      <c r="D15" s="80" t="s">
        <v>92</v>
      </c>
      <c r="E15" s="81" t="s">
        <v>78</v>
      </c>
      <c r="F15" s="82" t="s">
        <v>79</v>
      </c>
      <c r="G15" s="83" t="s">
        <v>93</v>
      </c>
      <c r="H15" s="103" t="s">
        <v>84</v>
      </c>
      <c r="I15" s="104">
        <f>K15</f>
        <v>0.9</v>
      </c>
      <c r="J15" s="85" t="s">
        <v>82</v>
      </c>
      <c r="K15" s="105">
        <v>0.9</v>
      </c>
      <c r="L15" s="85" t="s">
        <v>83</v>
      </c>
      <c r="M15" s="106">
        <v>1</v>
      </c>
      <c r="N15" s="107" t="s">
        <v>81</v>
      </c>
      <c r="O15" s="108">
        <f>M15</f>
        <v>1</v>
      </c>
      <c r="P15" s="109">
        <f t="shared" ref="P15:AH15" si="9">P9/P6</f>
        <v>0.73972602739726023</v>
      </c>
      <c r="Q15" s="109">
        <f t="shared" si="9"/>
        <v>0.86842105263157898</v>
      </c>
      <c r="R15" s="109">
        <f t="shared" si="9"/>
        <v>0.80722891566265065</v>
      </c>
      <c r="S15" s="109">
        <f t="shared" si="9"/>
        <v>0.86363636363636365</v>
      </c>
      <c r="T15" s="109">
        <f t="shared" si="9"/>
        <v>1.7250000000000001</v>
      </c>
      <c r="U15" s="109">
        <f t="shared" si="9"/>
        <v>1.1956521739130435</v>
      </c>
      <c r="V15" s="109">
        <f t="shared" si="9"/>
        <v>1.8529411764705883</v>
      </c>
      <c r="W15" s="109">
        <f t="shared" si="9"/>
        <v>1.8709677419354838</v>
      </c>
      <c r="X15" s="109">
        <f t="shared" si="9"/>
        <v>0.86153846153846159</v>
      </c>
      <c r="Y15" s="109">
        <f t="shared" si="9"/>
        <v>1.4339622641509433</v>
      </c>
      <c r="Z15" s="109">
        <f t="shared" si="9"/>
        <v>0.66129032258064513</v>
      </c>
      <c r="AA15" s="109">
        <f t="shared" si="9"/>
        <v>1.0249999999999999</v>
      </c>
      <c r="AB15" s="109">
        <f t="shared" si="9"/>
        <v>0.96153846153846156</v>
      </c>
      <c r="AC15" s="109">
        <f t="shared" si="9"/>
        <v>0.71250000000000002</v>
      </c>
      <c r="AD15" s="109">
        <f t="shared" si="9"/>
        <v>0.5901639344262295</v>
      </c>
      <c r="AE15" s="109">
        <f t="shared" si="9"/>
        <v>1.9285714285714286</v>
      </c>
      <c r="AF15" s="109">
        <f t="shared" si="9"/>
        <v>1.2131147540983607</v>
      </c>
      <c r="AG15" s="109">
        <f t="shared" si="9"/>
        <v>2.0188679245283021</v>
      </c>
      <c r="AH15" s="109">
        <f t="shared" si="9"/>
        <v>2.2380952380952381</v>
      </c>
      <c r="AI15" s="109">
        <f t="shared" ref="AI15:AN15" si="10">AI9/AI6</f>
        <v>1.346938775510204</v>
      </c>
      <c r="AJ15" s="109">
        <f t="shared" si="10"/>
        <v>0.72727272727272729</v>
      </c>
      <c r="AK15" s="109">
        <f t="shared" si="10"/>
        <v>0.55263157894736847</v>
      </c>
      <c r="AL15" s="109">
        <f t="shared" si="10"/>
        <v>0.89830508474576276</v>
      </c>
      <c r="AM15" s="109">
        <f t="shared" si="10"/>
        <v>0.57894736842105265</v>
      </c>
      <c r="AN15" s="109">
        <f t="shared" si="10"/>
        <v>0.76363636363636367</v>
      </c>
      <c r="AO15" s="109">
        <f t="shared" ref="AO15" si="11">AO9/AO6</f>
        <v>0.78333333333333333</v>
      </c>
    </row>
    <row r="16" spans="1:41" ht="30.6" customHeight="1" x14ac:dyDescent="0.25">
      <c r="A16" s="237" t="s">
        <v>94</v>
      </c>
      <c r="B16" s="110">
        <v>5</v>
      </c>
      <c r="C16" s="111" t="s">
        <v>95</v>
      </c>
      <c r="D16" s="111" t="s">
        <v>96</v>
      </c>
      <c r="E16" s="112" t="s">
        <v>78</v>
      </c>
      <c r="F16" s="113" t="s">
        <v>79</v>
      </c>
      <c r="G16" s="114" t="s">
        <v>97</v>
      </c>
      <c r="H16" s="115" t="s">
        <v>81</v>
      </c>
      <c r="I16" s="115">
        <f t="shared" ref="I16:I23" si="12">M16</f>
        <v>45</v>
      </c>
      <c r="J16" s="85" t="s">
        <v>82</v>
      </c>
      <c r="K16" s="116">
        <v>40</v>
      </c>
      <c r="L16" s="85" t="s">
        <v>83</v>
      </c>
      <c r="M16" s="117">
        <v>45</v>
      </c>
      <c r="N16" s="118" t="s">
        <v>84</v>
      </c>
      <c r="O16" s="118">
        <f t="shared" ref="O16:O23" si="13">K16</f>
        <v>40</v>
      </c>
      <c r="P16" s="101">
        <f t="shared" ref="P16:AH16" si="14">MAX(P17:P18)</f>
        <v>252</v>
      </c>
      <c r="Q16" s="101">
        <f t="shared" si="14"/>
        <v>282</v>
      </c>
      <c r="R16" s="101">
        <f t="shared" si="14"/>
        <v>302</v>
      </c>
      <c r="S16" s="101">
        <f t="shared" si="14"/>
        <v>330</v>
      </c>
      <c r="T16" s="101">
        <f t="shared" si="14"/>
        <v>363</v>
      </c>
      <c r="U16" s="101">
        <f t="shared" si="14"/>
        <v>386</v>
      </c>
      <c r="V16" s="101">
        <f t="shared" si="14"/>
        <v>424</v>
      </c>
      <c r="W16" s="101">
        <f t="shared" si="14"/>
        <v>447</v>
      </c>
      <c r="X16" s="101">
        <f t="shared" si="14"/>
        <v>469</v>
      </c>
      <c r="Y16" s="101">
        <f t="shared" si="14"/>
        <v>500</v>
      </c>
      <c r="Z16" s="101">
        <f t="shared" si="14"/>
        <v>533</v>
      </c>
      <c r="AA16" s="101">
        <f t="shared" si="14"/>
        <v>540</v>
      </c>
      <c r="AB16" s="101">
        <f t="shared" si="14"/>
        <v>494</v>
      </c>
      <c r="AC16" s="101">
        <f t="shared" si="14"/>
        <v>357</v>
      </c>
      <c r="AD16" s="101">
        <f t="shared" si="14"/>
        <v>385</v>
      </c>
      <c r="AE16" s="101">
        <f t="shared" si="14"/>
        <v>393</v>
      </c>
      <c r="AF16" s="101">
        <f t="shared" si="14"/>
        <v>427</v>
      </c>
      <c r="AG16" s="101">
        <f t="shared" si="14"/>
        <v>449</v>
      </c>
      <c r="AH16" s="101">
        <f t="shared" si="14"/>
        <v>489</v>
      </c>
      <c r="AI16" s="101">
        <f t="shared" ref="AI16:AN16" si="15">MAX(AI17:AI18)</f>
        <v>511</v>
      </c>
      <c r="AJ16" s="101">
        <f t="shared" si="15"/>
        <v>539</v>
      </c>
      <c r="AK16" s="101">
        <f t="shared" si="15"/>
        <v>580</v>
      </c>
      <c r="AL16" s="101">
        <f t="shared" si="15"/>
        <v>469</v>
      </c>
      <c r="AM16" s="101">
        <f t="shared" si="15"/>
        <v>307</v>
      </c>
      <c r="AN16" s="101">
        <f t="shared" si="15"/>
        <v>295</v>
      </c>
      <c r="AO16" s="101">
        <f t="shared" ref="AO16" si="16">MAX(AO17:AO18)</f>
        <v>297</v>
      </c>
    </row>
    <row r="17" spans="1:41" ht="14.25" customHeight="1" x14ac:dyDescent="0.25">
      <c r="A17" s="237"/>
      <c r="B17" s="110"/>
      <c r="C17" s="119" t="s">
        <v>85</v>
      </c>
      <c r="D17" s="120"/>
      <c r="E17" s="121"/>
      <c r="F17" s="122"/>
      <c r="G17" s="123"/>
      <c r="H17" s="115" t="s">
        <v>81</v>
      </c>
      <c r="I17" s="115">
        <f t="shared" si="12"/>
        <v>45</v>
      </c>
      <c r="J17" s="85" t="s">
        <v>82</v>
      </c>
      <c r="K17" s="116">
        <v>40</v>
      </c>
      <c r="L17" s="85" t="s">
        <v>83</v>
      </c>
      <c r="M17" s="117">
        <v>45</v>
      </c>
      <c r="N17" s="118" t="s">
        <v>84</v>
      </c>
      <c r="O17" s="118">
        <f t="shared" si="13"/>
        <v>40</v>
      </c>
      <c r="P17" s="101">
        <f>Métricas!C10-Métricas!C54</f>
        <v>131</v>
      </c>
      <c r="Q17" s="101">
        <f>Métricas!D10-Métricas!D54</f>
        <v>128</v>
      </c>
      <c r="R17" s="101">
        <f>Métricas!E10-Métricas!E54</f>
        <v>126</v>
      </c>
      <c r="S17" s="101">
        <f>Métricas!F10-Métricas!F54</f>
        <v>114</v>
      </c>
      <c r="T17" s="101">
        <f>Métricas!G10-Métricas!G54</f>
        <v>139</v>
      </c>
      <c r="U17" s="101">
        <f>Métricas!H10-Métricas!H54</f>
        <v>148</v>
      </c>
      <c r="V17" s="101">
        <f>Métricas!I10-Métricas!I54</f>
        <v>164</v>
      </c>
      <c r="W17" s="101">
        <f>Métricas!J10-Métricas!J54</f>
        <v>171</v>
      </c>
      <c r="X17" s="101">
        <f>Métricas!K10-Métricas!K54</f>
        <v>194</v>
      </c>
      <c r="Y17" s="101">
        <f>Métricas!L10-Métricas!L54</f>
        <v>142</v>
      </c>
      <c r="Z17" s="101">
        <f>Métricas!M10-Métricas!M54</f>
        <v>158</v>
      </c>
      <c r="AA17" s="101">
        <f>Métricas!N10-Métricas!N54</f>
        <v>188</v>
      </c>
      <c r="AB17" s="101">
        <f>Métricas!O10-Métricas!O54</f>
        <v>210</v>
      </c>
      <c r="AC17" s="101">
        <f>Métricas!P10-Métricas!P54</f>
        <v>207</v>
      </c>
      <c r="AD17" s="101">
        <f>Métricas!Q10-Métricas!Q54</f>
        <v>235</v>
      </c>
      <c r="AE17" s="101">
        <f>Métricas!R10-Métricas!R54</f>
        <v>227</v>
      </c>
      <c r="AF17" s="101">
        <f>Métricas!S10-Métricas!S54</f>
        <v>232</v>
      </c>
      <c r="AG17" s="101">
        <f>Métricas!T10-Métricas!T54</f>
        <v>240</v>
      </c>
      <c r="AH17" s="101">
        <f>Métricas!U10-Métricas!U54</f>
        <v>237</v>
      </c>
      <c r="AI17" s="101">
        <f>Métricas!V10-Métricas!V54</f>
        <v>259</v>
      </c>
      <c r="AJ17" s="101">
        <f>Métricas!W10-Métricas!W54</f>
        <v>288</v>
      </c>
      <c r="AK17" s="101">
        <f>Métricas!X10-Métricas!X54</f>
        <v>268</v>
      </c>
      <c r="AL17" s="101">
        <f>Métricas!Y10-Métricas!Y54</f>
        <v>203</v>
      </c>
      <c r="AM17" s="101">
        <f>Métricas!Z10-Métricas!Z54</f>
        <v>218</v>
      </c>
      <c r="AN17" s="101">
        <f>Métricas!AA10-Métricas!AA54</f>
        <v>225</v>
      </c>
      <c r="AO17" s="101">
        <f>Métricas!AB10-Métricas!AB54</f>
        <v>183</v>
      </c>
    </row>
    <row r="18" spans="1:41" ht="14.25" customHeight="1" x14ac:dyDescent="0.25">
      <c r="A18" s="237"/>
      <c r="B18" s="110"/>
      <c r="C18" s="119" t="s">
        <v>86</v>
      </c>
      <c r="D18" s="120"/>
      <c r="E18" s="121"/>
      <c r="F18" s="122"/>
      <c r="G18" s="123"/>
      <c r="H18" s="115" t="s">
        <v>81</v>
      </c>
      <c r="I18" s="115">
        <f t="shared" si="12"/>
        <v>45</v>
      </c>
      <c r="J18" s="85" t="s">
        <v>82</v>
      </c>
      <c r="K18" s="116">
        <v>40</v>
      </c>
      <c r="L18" s="85" t="s">
        <v>83</v>
      </c>
      <c r="M18" s="117">
        <v>45</v>
      </c>
      <c r="N18" s="118" t="s">
        <v>84</v>
      </c>
      <c r="O18" s="118">
        <f t="shared" si="13"/>
        <v>40</v>
      </c>
      <c r="P18" s="101">
        <f>Métricas!C10-Métricas!C36</f>
        <v>252</v>
      </c>
      <c r="Q18" s="101">
        <f>Métricas!D10-Métricas!D36</f>
        <v>282</v>
      </c>
      <c r="R18" s="101">
        <f>Métricas!E10-Métricas!E36</f>
        <v>302</v>
      </c>
      <c r="S18" s="101">
        <f>Métricas!F10-Métricas!F36</f>
        <v>330</v>
      </c>
      <c r="T18" s="101">
        <f>Métricas!G10-Métricas!G36</f>
        <v>363</v>
      </c>
      <c r="U18" s="101">
        <f>Métricas!H10-Métricas!H36</f>
        <v>386</v>
      </c>
      <c r="V18" s="101">
        <f>Métricas!I10-Métricas!I36</f>
        <v>424</v>
      </c>
      <c r="W18" s="101">
        <f>Métricas!J10-Métricas!J36</f>
        <v>447</v>
      </c>
      <c r="X18" s="101">
        <f>Métricas!K10-Métricas!K36</f>
        <v>469</v>
      </c>
      <c r="Y18" s="101">
        <f>Métricas!L10-Métricas!L36</f>
        <v>500</v>
      </c>
      <c r="Z18" s="101">
        <f>Métricas!M10-Métricas!M36</f>
        <v>533</v>
      </c>
      <c r="AA18" s="101">
        <f>Métricas!N10-Métricas!N36</f>
        <v>540</v>
      </c>
      <c r="AB18" s="101">
        <f>Métricas!O10-Métricas!O36</f>
        <v>494</v>
      </c>
      <c r="AC18" s="101">
        <f>Métricas!P10-Métricas!P36</f>
        <v>357</v>
      </c>
      <c r="AD18" s="101">
        <f>Métricas!Q10-Métricas!Q36</f>
        <v>385</v>
      </c>
      <c r="AE18" s="101">
        <f>Métricas!R10-Métricas!R36</f>
        <v>393</v>
      </c>
      <c r="AF18" s="101">
        <f>Métricas!S10-Métricas!S36</f>
        <v>427</v>
      </c>
      <c r="AG18" s="101">
        <f>Métricas!T10-Métricas!T36</f>
        <v>449</v>
      </c>
      <c r="AH18" s="101">
        <f>Métricas!U10-Métricas!U36</f>
        <v>489</v>
      </c>
      <c r="AI18" s="101">
        <f>Métricas!V10-Métricas!V36</f>
        <v>511</v>
      </c>
      <c r="AJ18" s="101">
        <f>Métricas!W10-Métricas!W36</f>
        <v>539</v>
      </c>
      <c r="AK18" s="101">
        <f>Métricas!X10-Métricas!X36</f>
        <v>580</v>
      </c>
      <c r="AL18" s="101">
        <f>Métricas!Y10-Métricas!Y36</f>
        <v>469</v>
      </c>
      <c r="AM18" s="101">
        <f>Métricas!Z10-Métricas!Z36</f>
        <v>307</v>
      </c>
      <c r="AN18" s="101">
        <f>Métricas!AA10-Métricas!AA36</f>
        <v>295</v>
      </c>
      <c r="AO18" s="101">
        <f>Métricas!AB10-Métricas!AB36</f>
        <v>297</v>
      </c>
    </row>
    <row r="19" spans="1:41" ht="42.6" customHeight="1" x14ac:dyDescent="0.25">
      <c r="A19" s="237"/>
      <c r="B19" s="110">
        <v>6</v>
      </c>
      <c r="C19" s="111" t="s">
        <v>98</v>
      </c>
      <c r="D19" s="111" t="s">
        <v>99</v>
      </c>
      <c r="E19" s="112" t="s">
        <v>78</v>
      </c>
      <c r="F19" s="113" t="s">
        <v>79</v>
      </c>
      <c r="G19" s="114" t="s">
        <v>100</v>
      </c>
      <c r="H19" s="124" t="s">
        <v>81</v>
      </c>
      <c r="I19" s="124">
        <f t="shared" si="12"/>
        <v>15</v>
      </c>
      <c r="J19" s="85" t="s">
        <v>82</v>
      </c>
      <c r="K19" s="125">
        <v>10</v>
      </c>
      <c r="L19" s="85" t="s">
        <v>83</v>
      </c>
      <c r="M19" s="126">
        <v>15</v>
      </c>
      <c r="N19" s="127" t="s">
        <v>84</v>
      </c>
      <c r="O19" s="127">
        <f t="shared" si="13"/>
        <v>10</v>
      </c>
      <c r="P19" s="101">
        <f>Métricas!C10-Métricas!C11</f>
        <v>15</v>
      </c>
      <c r="Q19" s="101">
        <f>Métricas!D10-Métricas!D11</f>
        <v>23</v>
      </c>
      <c r="R19" s="101">
        <f>Métricas!E10-Métricas!E11</f>
        <v>14</v>
      </c>
      <c r="S19" s="101">
        <f>Métricas!F10-Métricas!F11</f>
        <v>7</v>
      </c>
      <c r="T19" s="101">
        <f>Métricas!G10-Métricas!G11</f>
        <v>0</v>
      </c>
      <c r="U19" s="101">
        <f>Métricas!H10-Métricas!H11</f>
        <v>11</v>
      </c>
      <c r="V19" s="101">
        <f>Métricas!I10-Métricas!I11</f>
        <v>37</v>
      </c>
      <c r="W19" s="101">
        <f>Métricas!J10-Métricas!J11</f>
        <v>0</v>
      </c>
      <c r="X19" s="101">
        <f>Métricas!K10-Métricas!K11</f>
        <v>0</v>
      </c>
      <c r="Y19" s="101">
        <f>Métricas!L10-Métricas!L11</f>
        <v>29</v>
      </c>
      <c r="Z19" s="101">
        <f>Métricas!M10-Métricas!M11</f>
        <v>8</v>
      </c>
      <c r="AA19" s="101">
        <f>Métricas!N10-Métricas!N11</f>
        <v>7</v>
      </c>
      <c r="AB19" s="101">
        <f>Métricas!O10-Métricas!O11</f>
        <v>8</v>
      </c>
      <c r="AC19" s="101">
        <f>Métricas!P10-Métricas!P11</f>
        <v>14</v>
      </c>
      <c r="AD19" s="101">
        <f>Métricas!Q10-Métricas!Q11</f>
        <v>0</v>
      </c>
      <c r="AE19" s="101">
        <f>Métricas!R10-Métricas!R11</f>
        <v>0</v>
      </c>
      <c r="AF19" s="101">
        <f>Métricas!S10-Métricas!S11</f>
        <v>0</v>
      </c>
      <c r="AG19" s="101">
        <f>Métricas!T10-Métricas!T11</f>
        <v>0</v>
      </c>
      <c r="AH19" s="101">
        <f>Métricas!U10-Métricas!U11</f>
        <v>0</v>
      </c>
      <c r="AI19" s="101">
        <f>Métricas!V10-Métricas!V11</f>
        <v>8</v>
      </c>
      <c r="AJ19" s="101">
        <f>Métricas!W10-Métricas!W11</f>
        <v>6</v>
      </c>
      <c r="AK19" s="101">
        <f>Métricas!X10-Métricas!X11</f>
        <v>29</v>
      </c>
      <c r="AL19" s="100">
        <f>Métricas!Y10-Métricas!Y11</f>
        <v>17</v>
      </c>
      <c r="AM19" s="100">
        <f>Métricas!Z10-Métricas!Z11</f>
        <v>14</v>
      </c>
      <c r="AN19" s="100">
        <f>Métricas!AA10-Métricas!AA11</f>
        <v>15</v>
      </c>
      <c r="AO19" s="100">
        <f>Métricas!AB10-Métricas!AB11</f>
        <v>0</v>
      </c>
    </row>
    <row r="20" spans="1:41" ht="64.7" customHeight="1" x14ac:dyDescent="0.25">
      <c r="A20" s="237"/>
      <c r="B20" s="110">
        <v>7</v>
      </c>
      <c r="C20" s="111" t="s">
        <v>101</v>
      </c>
      <c r="D20" s="111" t="s">
        <v>102</v>
      </c>
      <c r="E20" s="113" t="s">
        <v>78</v>
      </c>
      <c r="F20" s="111" t="s">
        <v>79</v>
      </c>
      <c r="G20" s="111" t="s">
        <v>103</v>
      </c>
      <c r="H20" s="124" t="s">
        <v>81</v>
      </c>
      <c r="I20" s="124">
        <f t="shared" si="12"/>
        <v>25</v>
      </c>
      <c r="J20" s="85" t="s">
        <v>82</v>
      </c>
      <c r="K20" s="125">
        <v>20</v>
      </c>
      <c r="L20" s="85" t="s">
        <v>83</v>
      </c>
      <c r="M20" s="126">
        <v>25</v>
      </c>
      <c r="N20" s="127" t="s">
        <v>84</v>
      </c>
      <c r="O20" s="127">
        <f t="shared" si="13"/>
        <v>20</v>
      </c>
      <c r="P20" s="101">
        <f>Métricas!C10-Métricas!C12</f>
        <v>43292</v>
      </c>
      <c r="Q20" s="101">
        <f>Métricas!D10-Métricas!D12</f>
        <v>43328</v>
      </c>
      <c r="R20" s="101">
        <f>Métricas!E10-Métricas!E12</f>
        <v>0</v>
      </c>
      <c r="S20" s="101">
        <f>Métricas!F10-Métricas!F12</f>
        <v>0</v>
      </c>
      <c r="T20" s="101">
        <f>Métricas!G10-Métricas!G12</f>
        <v>0</v>
      </c>
      <c r="U20" s="101">
        <f>Métricas!H10-Métricas!H12</f>
        <v>2</v>
      </c>
      <c r="V20" s="101">
        <f>Métricas!I10-Métricas!I12</f>
        <v>0</v>
      </c>
      <c r="W20" s="101">
        <f>Métricas!J10-Métricas!J12</f>
        <v>0</v>
      </c>
      <c r="X20" s="101">
        <f>Métricas!K10-Métricas!K12</f>
        <v>0</v>
      </c>
      <c r="Y20" s="101">
        <f>Métricas!L10-Métricas!L12</f>
        <v>0</v>
      </c>
      <c r="Z20" s="101">
        <f>Métricas!M10-Métricas!M12</f>
        <v>0</v>
      </c>
      <c r="AA20" s="101">
        <f>Métricas!N10-Métricas!N12</f>
        <v>0</v>
      </c>
      <c r="AB20" s="101">
        <f>Métricas!O10-Métricas!O12</f>
        <v>7</v>
      </c>
      <c r="AC20" s="101">
        <f>Métricas!P10-Métricas!P12</f>
        <v>0</v>
      </c>
      <c r="AD20" s="101">
        <f>Métricas!Q10-Métricas!Q12</f>
        <v>0</v>
      </c>
      <c r="AE20" s="101">
        <f>Métricas!R10-Métricas!R12</f>
        <v>0</v>
      </c>
      <c r="AF20" s="101">
        <f>Métricas!S10-Métricas!S12</f>
        <v>0</v>
      </c>
      <c r="AG20" s="101">
        <f>Métricas!T10-Métricas!T12</f>
        <v>7</v>
      </c>
      <c r="AH20" s="101">
        <f>Métricas!U10-Métricas!U12</f>
        <v>25</v>
      </c>
      <c r="AI20" s="101">
        <f>Métricas!V10-Métricas!V12</f>
        <v>5</v>
      </c>
      <c r="AJ20" s="101">
        <f>Métricas!W10-Métricas!W12</f>
        <v>14</v>
      </c>
      <c r="AK20" s="101">
        <f>Métricas!X10-Métricas!X12</f>
        <v>0</v>
      </c>
      <c r="AL20" s="100">
        <f>Métricas!Y10-Métricas!Y12</f>
        <v>0</v>
      </c>
      <c r="AM20" s="100">
        <f>Métricas!Z10-Métricas!Z12</f>
        <v>0</v>
      </c>
      <c r="AN20" s="100">
        <f>Métricas!AA10-Métricas!AA12</f>
        <v>0</v>
      </c>
      <c r="AO20" s="100">
        <f>Métricas!AB10-Métricas!AB12</f>
        <v>0</v>
      </c>
    </row>
    <row r="21" spans="1:41" ht="30.6" customHeight="1" x14ac:dyDescent="0.25">
      <c r="A21" s="238" t="s">
        <v>104</v>
      </c>
      <c r="B21" s="128">
        <v>8</v>
      </c>
      <c r="C21" s="129" t="s">
        <v>54</v>
      </c>
      <c r="D21" s="130" t="s">
        <v>105</v>
      </c>
      <c r="E21" s="131" t="s">
        <v>78</v>
      </c>
      <c r="F21" s="132" t="s">
        <v>79</v>
      </c>
      <c r="G21" s="133" t="s">
        <v>97</v>
      </c>
      <c r="H21" s="84" t="s">
        <v>81</v>
      </c>
      <c r="I21" s="84">
        <f t="shared" si="12"/>
        <v>52</v>
      </c>
      <c r="J21" s="85" t="s">
        <v>82</v>
      </c>
      <c r="K21" s="85">
        <f>SUM(K22:K23)</f>
        <v>49</v>
      </c>
      <c r="L21" s="85" t="s">
        <v>83</v>
      </c>
      <c r="M21" s="85">
        <f>SUM(M22:M23)</f>
        <v>52</v>
      </c>
      <c r="N21" s="86" t="s">
        <v>84</v>
      </c>
      <c r="O21" s="86">
        <f t="shared" si="13"/>
        <v>49</v>
      </c>
      <c r="P21" s="134">
        <f t="shared" ref="P21:AH21" si="17">SUM(P22:P23)</f>
        <v>354</v>
      </c>
      <c r="Q21" s="134">
        <f t="shared" si="17"/>
        <v>366</v>
      </c>
      <c r="R21" s="134">
        <f t="shared" si="17"/>
        <v>382</v>
      </c>
      <c r="S21" s="134">
        <f t="shared" si="17"/>
        <v>395</v>
      </c>
      <c r="T21" s="134">
        <f t="shared" si="17"/>
        <v>370</v>
      </c>
      <c r="U21" s="134">
        <f t="shared" si="17"/>
        <v>357</v>
      </c>
      <c r="V21" s="134">
        <f t="shared" si="17"/>
        <v>329</v>
      </c>
      <c r="W21" s="134">
        <f t="shared" si="17"/>
        <v>249</v>
      </c>
      <c r="X21" s="134">
        <f t="shared" si="17"/>
        <v>279</v>
      </c>
      <c r="Y21" s="134">
        <f t="shared" si="17"/>
        <v>259</v>
      </c>
      <c r="Z21" s="134">
        <f t="shared" si="17"/>
        <v>279</v>
      </c>
      <c r="AA21" s="134">
        <f t="shared" si="17"/>
        <v>274</v>
      </c>
      <c r="AB21" s="134">
        <f t="shared" si="17"/>
        <v>280</v>
      </c>
      <c r="AC21" s="134">
        <f t="shared" si="17"/>
        <v>298</v>
      </c>
      <c r="AD21" s="134">
        <f t="shared" si="17"/>
        <v>319</v>
      </c>
      <c r="AE21" s="134">
        <f t="shared" si="17"/>
        <v>305</v>
      </c>
      <c r="AF21" s="134">
        <f t="shared" si="17"/>
        <v>268</v>
      </c>
      <c r="AG21" s="134">
        <f t="shared" si="17"/>
        <v>218</v>
      </c>
      <c r="AH21" s="134">
        <f t="shared" si="17"/>
        <v>194</v>
      </c>
      <c r="AI21" s="134">
        <f t="shared" ref="AI21:AN21" si="18">SUM(AI22:AI23)</f>
        <v>185</v>
      </c>
      <c r="AJ21" s="134">
        <f t="shared" si="18"/>
        <v>203</v>
      </c>
      <c r="AK21" s="134">
        <f t="shared" si="18"/>
        <v>220</v>
      </c>
      <c r="AL21" s="134">
        <f t="shared" si="18"/>
        <v>226</v>
      </c>
      <c r="AM21" s="134">
        <f t="shared" si="18"/>
        <v>264</v>
      </c>
      <c r="AN21" s="134">
        <f t="shared" si="18"/>
        <v>275</v>
      </c>
      <c r="AO21" s="134">
        <f t="shared" ref="AO21" si="19">SUM(AO22:AO23)</f>
        <v>302</v>
      </c>
    </row>
    <row r="22" spans="1:41" ht="18.600000000000001" customHeight="1" x14ac:dyDescent="0.25">
      <c r="A22" s="238"/>
      <c r="B22" s="135"/>
      <c r="C22" s="136" t="s">
        <v>85</v>
      </c>
      <c r="D22" s="137"/>
      <c r="E22" s="138"/>
      <c r="F22" s="139"/>
      <c r="G22" s="140"/>
      <c r="H22" s="84" t="s">
        <v>81</v>
      </c>
      <c r="I22" s="84">
        <f t="shared" si="12"/>
        <v>30</v>
      </c>
      <c r="J22" s="85" t="s">
        <v>82</v>
      </c>
      <c r="K22" s="85">
        <v>28</v>
      </c>
      <c r="L22" s="85" t="s">
        <v>83</v>
      </c>
      <c r="M22" s="85">
        <v>30</v>
      </c>
      <c r="N22" s="86" t="s">
        <v>84</v>
      </c>
      <c r="O22" s="86">
        <f t="shared" si="13"/>
        <v>28</v>
      </c>
      <c r="P22" s="141">
        <f>Métricas!C57</f>
        <v>66</v>
      </c>
      <c r="Q22" s="141">
        <f>Métricas!D57</f>
        <v>64</v>
      </c>
      <c r="R22" s="141">
        <f>Métricas!E57</f>
        <v>81</v>
      </c>
      <c r="S22" s="141">
        <f>Métricas!F57</f>
        <v>83</v>
      </c>
      <c r="T22" s="141">
        <f>Métricas!G57</f>
        <v>66</v>
      </c>
      <c r="U22" s="141">
        <f>Métricas!H57</f>
        <v>45</v>
      </c>
      <c r="V22" s="141">
        <f>Métricas!I57</f>
        <v>43</v>
      </c>
      <c r="W22" s="141">
        <f>Métricas!J57</f>
        <v>61</v>
      </c>
      <c r="X22" s="141">
        <f>Métricas!K57</f>
        <v>71</v>
      </c>
      <c r="Y22" s="141">
        <f>Métricas!L57</f>
        <v>67</v>
      </c>
      <c r="Z22" s="141">
        <f>Métricas!M57</f>
        <v>84</v>
      </c>
      <c r="AA22" s="141">
        <f>Métricas!N57</f>
        <v>80</v>
      </c>
      <c r="AB22" s="141">
        <f>Métricas!O57</f>
        <v>95</v>
      </c>
      <c r="AC22" s="141">
        <f>Métricas!P57</f>
        <v>104</v>
      </c>
      <c r="AD22" s="141">
        <f>Métricas!Q57</f>
        <v>104</v>
      </c>
      <c r="AE22" s="141">
        <f>Métricas!R57</f>
        <v>97</v>
      </c>
      <c r="AF22" s="141">
        <f>Métricas!S57</f>
        <v>105</v>
      </c>
      <c r="AG22" s="141">
        <f>Métricas!T57</f>
        <v>96</v>
      </c>
      <c r="AH22" s="141">
        <f>Métricas!U57</f>
        <v>92</v>
      </c>
      <c r="AI22" s="141">
        <f>Métricas!V57</f>
        <v>81</v>
      </c>
      <c r="AJ22" s="141">
        <f>Métricas!W57</f>
        <v>87</v>
      </c>
      <c r="AK22" s="141">
        <f>Métricas!X57</f>
        <v>99</v>
      </c>
      <c r="AL22" s="141">
        <f>Métricas!Y57</f>
        <v>90</v>
      </c>
      <c r="AM22" s="141">
        <f>Métricas!Z57</f>
        <v>97</v>
      </c>
      <c r="AN22" s="141">
        <f>Métricas!AA57</f>
        <v>110</v>
      </c>
      <c r="AO22" s="141">
        <f>Métricas!AB57</f>
        <v>111</v>
      </c>
    </row>
    <row r="23" spans="1:41" ht="18.600000000000001" customHeight="1" x14ac:dyDescent="0.25">
      <c r="A23" s="238"/>
      <c r="B23" s="135"/>
      <c r="C23" s="136" t="s">
        <v>86</v>
      </c>
      <c r="D23" s="137"/>
      <c r="E23" s="138"/>
      <c r="F23" s="139"/>
      <c r="G23" s="140"/>
      <c r="H23" s="84" t="s">
        <v>81</v>
      </c>
      <c r="I23" s="84">
        <f t="shared" si="12"/>
        <v>22</v>
      </c>
      <c r="J23" s="85" t="s">
        <v>82</v>
      </c>
      <c r="K23" s="85">
        <v>21</v>
      </c>
      <c r="L23" s="85" t="s">
        <v>83</v>
      </c>
      <c r="M23" s="85">
        <v>22</v>
      </c>
      <c r="N23" s="86" t="s">
        <v>84</v>
      </c>
      <c r="O23" s="86">
        <f t="shared" si="13"/>
        <v>21</v>
      </c>
      <c r="P23" s="141">
        <f>Métricas!C39</f>
        <v>288</v>
      </c>
      <c r="Q23" s="141">
        <f>Métricas!D39</f>
        <v>302</v>
      </c>
      <c r="R23" s="141">
        <f>Métricas!E39</f>
        <v>301</v>
      </c>
      <c r="S23" s="141">
        <f>Métricas!F39</f>
        <v>312</v>
      </c>
      <c r="T23" s="141">
        <f>Métricas!G39</f>
        <v>304</v>
      </c>
      <c r="U23" s="141">
        <f>Métricas!H39</f>
        <v>312</v>
      </c>
      <c r="V23" s="141">
        <f>Métricas!I39</f>
        <v>286</v>
      </c>
      <c r="W23" s="141">
        <f>Métricas!J39</f>
        <v>188</v>
      </c>
      <c r="X23" s="141">
        <f>Métricas!K39</f>
        <v>208</v>
      </c>
      <c r="Y23" s="141">
        <f>Métricas!L39</f>
        <v>192</v>
      </c>
      <c r="Z23" s="141">
        <f>Métricas!M39</f>
        <v>195</v>
      </c>
      <c r="AA23" s="141">
        <f>Métricas!N39</f>
        <v>194</v>
      </c>
      <c r="AB23" s="141">
        <f>Métricas!O39</f>
        <v>185</v>
      </c>
      <c r="AC23" s="141">
        <f>Métricas!P39</f>
        <v>194</v>
      </c>
      <c r="AD23" s="141">
        <f>Métricas!Q39</f>
        <v>215</v>
      </c>
      <c r="AE23" s="141">
        <f>Métricas!R39</f>
        <v>208</v>
      </c>
      <c r="AF23" s="141">
        <f>Métricas!S39</f>
        <v>163</v>
      </c>
      <c r="AG23" s="141">
        <f>Métricas!T39</f>
        <v>122</v>
      </c>
      <c r="AH23" s="141">
        <f>Métricas!U39</f>
        <v>102</v>
      </c>
      <c r="AI23" s="141">
        <f>Métricas!V39</f>
        <v>104</v>
      </c>
      <c r="AJ23" s="141">
        <f>Métricas!W39</f>
        <v>116</v>
      </c>
      <c r="AK23" s="141">
        <f>Métricas!X39</f>
        <v>121</v>
      </c>
      <c r="AL23" s="141">
        <f>Métricas!Y39</f>
        <v>136</v>
      </c>
      <c r="AM23" s="141">
        <f>Métricas!Z39</f>
        <v>167</v>
      </c>
      <c r="AN23" s="141">
        <f>Métricas!AA39</f>
        <v>165</v>
      </c>
      <c r="AO23" s="141">
        <f>Métricas!AB39</f>
        <v>191</v>
      </c>
    </row>
    <row r="24" spans="1:41" ht="101.25" x14ac:dyDescent="0.25">
      <c r="A24" s="238"/>
      <c r="B24" s="128">
        <v>9</v>
      </c>
      <c r="C24" s="142" t="s">
        <v>106</v>
      </c>
      <c r="D24" s="142" t="s">
        <v>107</v>
      </c>
      <c r="E24" s="131" t="s">
        <v>78</v>
      </c>
      <c r="F24" s="132" t="s">
        <v>79</v>
      </c>
      <c r="G24" s="133" t="s">
        <v>108</v>
      </c>
      <c r="H24" s="143" t="s">
        <v>84</v>
      </c>
      <c r="I24" s="144">
        <f t="shared" ref="I24:I29" si="20">K24</f>
        <v>0.95</v>
      </c>
      <c r="J24" s="145" t="s">
        <v>82</v>
      </c>
      <c r="K24" s="105">
        <v>0.95</v>
      </c>
      <c r="L24" s="145" t="s">
        <v>83</v>
      </c>
      <c r="M24" s="105">
        <v>1</v>
      </c>
      <c r="N24" s="146" t="s">
        <v>81</v>
      </c>
      <c r="O24" s="147">
        <f t="shared" ref="O24:O29" si="21">M24</f>
        <v>1</v>
      </c>
      <c r="P24" s="148">
        <f t="shared" ref="P24:AH24" si="22">AVERAGE(P25:P26)</f>
        <v>6.507936507936507E-2</v>
      </c>
      <c r="Q24" s="148">
        <f t="shared" si="22"/>
        <v>0.57671957671957674</v>
      </c>
      <c r="R24" s="148">
        <f t="shared" si="22"/>
        <v>0.69285714285714284</v>
      </c>
      <c r="S24" s="148">
        <f t="shared" si="22"/>
        <v>0.625925925925926</v>
      </c>
      <c r="T24" s="148">
        <f t="shared" si="22"/>
        <v>0.41089466089466087</v>
      </c>
      <c r="U24" s="148">
        <f t="shared" si="22"/>
        <v>0.42063492063492058</v>
      </c>
      <c r="V24" s="148">
        <f t="shared" si="22"/>
        <v>0.43809523809523809</v>
      </c>
      <c r="W24" s="148">
        <f t="shared" si="22"/>
        <v>1.0186403508771931</v>
      </c>
      <c r="X24" s="148">
        <f t="shared" si="22"/>
        <v>1.0175438596491229</v>
      </c>
      <c r="Y24" s="148">
        <f t="shared" si="22"/>
        <v>0.7857142857142857</v>
      </c>
      <c r="Z24" s="148">
        <f t="shared" si="22"/>
        <v>0.86011904761904767</v>
      </c>
      <c r="AA24" s="148">
        <f t="shared" si="22"/>
        <v>0.77727272727272734</v>
      </c>
      <c r="AB24" s="148">
        <f t="shared" si="22"/>
        <v>0.70043859649122808</v>
      </c>
      <c r="AC24" s="148">
        <f t="shared" si="22"/>
        <v>0.69805194805194803</v>
      </c>
      <c r="AD24" s="148">
        <f t="shared" si="22"/>
        <v>0.625925925925926</v>
      </c>
      <c r="AE24" s="148">
        <f t="shared" si="22"/>
        <v>0.27500000000000002</v>
      </c>
      <c r="AF24" s="148">
        <f t="shared" si="22"/>
        <v>0.68975468975468979</v>
      </c>
      <c r="AG24" s="148">
        <f t="shared" si="22"/>
        <v>1.0916666666666668</v>
      </c>
      <c r="AH24" s="148">
        <f t="shared" si="22"/>
        <v>0.74444444444444446</v>
      </c>
      <c r="AI24" s="148">
        <f t="shared" ref="AI24:AN24" si="23">AVERAGE(AI25:AI26)</f>
        <v>0.60833333333333339</v>
      </c>
      <c r="AJ24" s="148">
        <f t="shared" si="23"/>
        <v>0.68518518518518512</v>
      </c>
      <c r="AK24" s="148">
        <f t="shared" si="23"/>
        <v>0.67222222222222228</v>
      </c>
      <c r="AL24" s="148">
        <f t="shared" si="23"/>
        <v>0.83333333333333326</v>
      </c>
      <c r="AM24" s="148">
        <f t="shared" si="23"/>
        <v>0.7583333333333333</v>
      </c>
      <c r="AN24" s="148">
        <f t="shared" si="23"/>
        <v>0.53030303030303028</v>
      </c>
      <c r="AO24" s="148">
        <f t="shared" ref="AO24" si="24">AVERAGE(AO25:AO26)</f>
        <v>0.59090909090909094</v>
      </c>
    </row>
    <row r="25" spans="1:41" ht="15" customHeight="1" x14ac:dyDescent="0.25">
      <c r="A25" s="238"/>
      <c r="B25" s="135"/>
      <c r="C25" s="136" t="s">
        <v>35</v>
      </c>
      <c r="D25" s="137"/>
      <c r="E25" s="138"/>
      <c r="F25" s="139"/>
      <c r="G25" s="140"/>
      <c r="H25" s="143" t="s">
        <v>84</v>
      </c>
      <c r="I25" s="144">
        <f t="shared" si="20"/>
        <v>0.95</v>
      </c>
      <c r="J25" s="145" t="s">
        <v>82</v>
      </c>
      <c r="K25" s="105">
        <v>0.95</v>
      </c>
      <c r="L25" s="145" t="s">
        <v>83</v>
      </c>
      <c r="M25" s="105">
        <v>1</v>
      </c>
      <c r="N25" s="146" t="s">
        <v>81</v>
      </c>
      <c r="O25" s="147">
        <f t="shared" si="21"/>
        <v>1</v>
      </c>
      <c r="P25" s="148">
        <f>Métricas!C15/Métricas!C19</f>
        <v>6.6666666666666666E-2</v>
      </c>
      <c r="Q25" s="148">
        <f>Métricas!D15/Métricas!D19</f>
        <v>0.52380952380952384</v>
      </c>
      <c r="R25" s="148">
        <f>Métricas!E15/Métricas!E19</f>
        <v>0.76666666666666672</v>
      </c>
      <c r="S25" s="148">
        <f>Métricas!F15/Métricas!F19</f>
        <v>0.68518518518518523</v>
      </c>
      <c r="T25" s="148">
        <f>Métricas!G15/Métricas!G19</f>
        <v>0.40909090909090912</v>
      </c>
      <c r="U25" s="148">
        <f>Métricas!H15/Métricas!H19</f>
        <v>0.44444444444444442</v>
      </c>
      <c r="V25" s="148">
        <f>Métricas!I15/Métricas!I19</f>
        <v>0.47619047619047616</v>
      </c>
      <c r="W25" s="148">
        <f>Métricas!J15/Métricas!J19</f>
        <v>1.4583333333333333</v>
      </c>
      <c r="X25" s="148">
        <f>Métricas!K15/Métricas!K19</f>
        <v>0.96491228070175439</v>
      </c>
      <c r="Y25" s="148">
        <f>Métricas!L15/Métricas!L19</f>
        <v>0.77777777777777779</v>
      </c>
      <c r="Z25" s="148">
        <f>Métricas!M15/Métricas!M19</f>
        <v>0.9285714285714286</v>
      </c>
      <c r="AA25" s="148">
        <f>Métricas!N15/Métricas!N19</f>
        <v>0.78787878787878785</v>
      </c>
      <c r="AB25" s="148">
        <f>Métricas!O15/Métricas!O19</f>
        <v>0.68421052631578949</v>
      </c>
      <c r="AC25" s="148">
        <f>Métricas!P15/Métricas!P19</f>
        <v>0.7142857142857143</v>
      </c>
      <c r="AD25" s="148">
        <f>Métricas!Q15/Métricas!Q19</f>
        <v>0.68518518518518523</v>
      </c>
      <c r="AE25" s="148">
        <f>Métricas!R15/Métricas!R19</f>
        <v>0.3</v>
      </c>
      <c r="AF25" s="148">
        <f>Métricas!S15/Métricas!S19</f>
        <v>0.68253968253968256</v>
      </c>
      <c r="AG25" s="148">
        <f>Métricas!T15/Métricas!T19</f>
        <v>0.8833333333333333</v>
      </c>
      <c r="AH25" s="148">
        <f>Métricas!U15/Métricas!U19</f>
        <v>0.73333333333333328</v>
      </c>
      <c r="AI25" s="148">
        <f>Métricas!V15/Métricas!V19</f>
        <v>0.68333333333333335</v>
      </c>
      <c r="AJ25" s="148">
        <f>Métricas!W15/Métricas!W19</f>
        <v>0.70370370370370372</v>
      </c>
      <c r="AK25" s="148">
        <f>Métricas!X15/Métricas!X19</f>
        <v>0.51111111111111107</v>
      </c>
      <c r="AL25" s="148">
        <f>Métricas!Y15/Métricas!Y19</f>
        <v>0.88095238095238093</v>
      </c>
      <c r="AM25" s="148">
        <f>Métricas!Z15/Métricas!Z19</f>
        <v>0.76666666666666672</v>
      </c>
      <c r="AN25" s="148">
        <f>Métricas!AA15/Métricas!AA19</f>
        <v>0.54545454545454541</v>
      </c>
      <c r="AO25" s="148">
        <f>Métricas!AB15/Métricas!AB19</f>
        <v>0.48484848484848486</v>
      </c>
    </row>
    <row r="26" spans="1:41" ht="15" customHeight="1" x14ac:dyDescent="0.25">
      <c r="A26" s="238"/>
      <c r="B26" s="135"/>
      <c r="C26" s="136" t="s">
        <v>36</v>
      </c>
      <c r="D26" s="137"/>
      <c r="E26" s="138"/>
      <c r="F26" s="139"/>
      <c r="G26" s="140"/>
      <c r="H26" s="143" t="s">
        <v>84</v>
      </c>
      <c r="I26" s="144">
        <f t="shared" si="20"/>
        <v>0.95</v>
      </c>
      <c r="J26" s="145" t="s">
        <v>82</v>
      </c>
      <c r="K26" s="105">
        <v>0.95</v>
      </c>
      <c r="L26" s="145" t="s">
        <v>83</v>
      </c>
      <c r="M26" s="105">
        <v>1</v>
      </c>
      <c r="N26" s="146" t="s">
        <v>81</v>
      </c>
      <c r="O26" s="147">
        <f t="shared" si="21"/>
        <v>1</v>
      </c>
      <c r="P26" s="148">
        <f>Métricas!C16/Métricas!C20</f>
        <v>6.3492063492063489E-2</v>
      </c>
      <c r="Q26" s="148">
        <f>Métricas!D16/Métricas!D20</f>
        <v>0.62962962962962965</v>
      </c>
      <c r="R26" s="148">
        <f>Métricas!E16/Métricas!E20</f>
        <v>0.61904761904761907</v>
      </c>
      <c r="S26" s="148">
        <f>Métricas!F16/Métricas!F20</f>
        <v>0.56666666666666665</v>
      </c>
      <c r="T26" s="148">
        <f>Métricas!G16/Métricas!G20</f>
        <v>0.41269841269841268</v>
      </c>
      <c r="U26" s="148">
        <f>Métricas!H16/Métricas!H20</f>
        <v>0.3968253968253968</v>
      </c>
      <c r="V26" s="148">
        <f>Métricas!I16/Métricas!I20</f>
        <v>0.4</v>
      </c>
      <c r="W26" s="148">
        <f>Métricas!J16/Métricas!J20</f>
        <v>0.57894736842105265</v>
      </c>
      <c r="X26" s="148">
        <f>Métricas!K16/Métricas!K20</f>
        <v>1.0701754385964912</v>
      </c>
      <c r="Y26" s="148">
        <f>Métricas!L16/Métricas!L20</f>
        <v>0.79365079365079361</v>
      </c>
      <c r="Z26" s="148">
        <f>Métricas!M16/Métricas!M20</f>
        <v>0.79166666666666663</v>
      </c>
      <c r="AA26" s="148">
        <f>Métricas!N16/Métricas!N20</f>
        <v>0.76666666666666672</v>
      </c>
      <c r="AB26" s="148">
        <f>Métricas!O16/Métricas!O20</f>
        <v>0.71666666666666667</v>
      </c>
      <c r="AC26" s="148">
        <f>Métricas!P16/Métricas!P20</f>
        <v>0.68181818181818177</v>
      </c>
      <c r="AD26" s="148">
        <f>Métricas!Q16/Métricas!Q20</f>
        <v>0.56666666666666665</v>
      </c>
      <c r="AE26" s="148">
        <f>Métricas!R16/Métricas!R20</f>
        <v>0.25</v>
      </c>
      <c r="AF26" s="148">
        <f>Métricas!S16/Métricas!S20</f>
        <v>0.69696969696969702</v>
      </c>
      <c r="AG26" s="148">
        <f>Métricas!T16/Métricas!T20</f>
        <v>1.3</v>
      </c>
      <c r="AH26" s="148">
        <f>Métricas!U16/Métricas!U20</f>
        <v>0.75555555555555554</v>
      </c>
      <c r="AI26" s="148">
        <f>Métricas!V16/Métricas!V20</f>
        <v>0.53333333333333333</v>
      </c>
      <c r="AJ26" s="148">
        <f>Métricas!W16/Métricas!W20</f>
        <v>0.66666666666666663</v>
      </c>
      <c r="AK26" s="148">
        <f>Métricas!X16/Métricas!X20</f>
        <v>0.83333333333333337</v>
      </c>
      <c r="AL26" s="148">
        <f>Métricas!Y16/Métricas!Y20</f>
        <v>0.7857142857142857</v>
      </c>
      <c r="AM26" s="148">
        <f>Métricas!Z16/Métricas!Z20</f>
        <v>0.75</v>
      </c>
      <c r="AN26" s="148">
        <f>Métricas!AA16/Métricas!AA20</f>
        <v>0.51515151515151514</v>
      </c>
      <c r="AO26" s="148">
        <f>Métricas!AB16/Métricas!AB20</f>
        <v>0.69696969696969702</v>
      </c>
    </row>
    <row r="27" spans="1:41" ht="14.25" customHeight="1" x14ac:dyDescent="0.25">
      <c r="A27" s="238"/>
      <c r="B27" s="135"/>
      <c r="C27" s="136" t="s">
        <v>109</v>
      </c>
      <c r="D27" s="137"/>
      <c r="E27" s="138"/>
      <c r="F27" s="139"/>
      <c r="G27" s="140"/>
      <c r="H27" s="143" t="s">
        <v>84</v>
      </c>
      <c r="I27" s="144">
        <f t="shared" si="20"/>
        <v>0.95</v>
      </c>
      <c r="J27" s="145" t="s">
        <v>82</v>
      </c>
      <c r="K27" s="105">
        <v>0.95</v>
      </c>
      <c r="L27" s="145" t="s">
        <v>83</v>
      </c>
      <c r="M27" s="105">
        <v>1</v>
      </c>
      <c r="N27" s="146" t="s">
        <v>81</v>
      </c>
      <c r="O27" s="147">
        <f t="shared" si="21"/>
        <v>1</v>
      </c>
      <c r="P27" s="149" t="e">
        <f>Métricas!C17/Métricas!C21</f>
        <v>#DIV/0!</v>
      </c>
      <c r="Q27" s="149" t="e">
        <f>Métricas!D17/Métricas!D21</f>
        <v>#DIV/0!</v>
      </c>
      <c r="R27" s="149" t="e">
        <f>Métricas!E17/Métricas!E21</f>
        <v>#DIV/0!</v>
      </c>
      <c r="S27" s="149" t="e">
        <f>Métricas!F17/Métricas!F21</f>
        <v>#DIV/0!</v>
      </c>
      <c r="T27" s="149" t="e">
        <f>Métricas!G17/Métricas!G21</f>
        <v>#DIV/0!</v>
      </c>
      <c r="U27" s="149" t="e">
        <f>Métricas!H17/Métricas!H21</f>
        <v>#DIV/0!</v>
      </c>
      <c r="V27" s="149" t="e">
        <f>Métricas!I17/Métricas!I21</f>
        <v>#DIV/0!</v>
      </c>
      <c r="W27" s="149" t="e">
        <f>Métricas!J17/Métricas!J21</f>
        <v>#DIV/0!</v>
      </c>
      <c r="X27" s="149" t="e">
        <f>Métricas!K17/Métricas!K21</f>
        <v>#DIV/0!</v>
      </c>
      <c r="Y27" s="149" t="e">
        <f>Métricas!L17/Métricas!L21</f>
        <v>#DIV/0!</v>
      </c>
      <c r="Z27" s="149" t="e">
        <f>Métricas!M17/Métricas!M21</f>
        <v>#DIV/0!</v>
      </c>
      <c r="AA27" s="149" t="e">
        <f>Métricas!N17/Métricas!N21</f>
        <v>#DIV/0!</v>
      </c>
      <c r="AB27" s="149" t="e">
        <f>Métricas!O17/Métricas!O21</f>
        <v>#DIV/0!</v>
      </c>
      <c r="AC27" s="149" t="e">
        <f>Métricas!P17/Métricas!P21</f>
        <v>#DIV/0!</v>
      </c>
      <c r="AD27" s="149" t="e">
        <f>Métricas!Q17/Métricas!Q21</f>
        <v>#DIV/0!</v>
      </c>
      <c r="AE27" s="149" t="e">
        <f>Métricas!R17/Métricas!R21</f>
        <v>#DIV/0!</v>
      </c>
      <c r="AF27" s="149" t="e">
        <f>Métricas!S17/Métricas!S21</f>
        <v>#DIV/0!</v>
      </c>
      <c r="AG27" s="149" t="e">
        <f>Métricas!T17/Métricas!T21</f>
        <v>#DIV/0!</v>
      </c>
      <c r="AH27" s="149" t="e">
        <f>Métricas!U17/Métricas!U21</f>
        <v>#DIV/0!</v>
      </c>
      <c r="AI27" s="149" t="e">
        <f>Métricas!V17/Métricas!V21</f>
        <v>#DIV/0!</v>
      </c>
      <c r="AJ27" s="149" t="e">
        <f>Métricas!W17/Métricas!W21</f>
        <v>#DIV/0!</v>
      </c>
      <c r="AK27" s="149" t="e">
        <f>Métricas!X17/Métricas!X21</f>
        <v>#DIV/0!</v>
      </c>
      <c r="AL27" s="149" t="e">
        <f>Métricas!Y17/Métricas!Y21</f>
        <v>#DIV/0!</v>
      </c>
      <c r="AM27" s="149" t="e">
        <f>Métricas!Z17/Métricas!Z21</f>
        <v>#DIV/0!</v>
      </c>
      <c r="AN27" s="149" t="e">
        <f>Métricas!AA17/Métricas!AA21</f>
        <v>#DIV/0!</v>
      </c>
      <c r="AO27" s="149" t="e">
        <f>Métricas!AB17/Métricas!AB21</f>
        <v>#DIV/0!</v>
      </c>
    </row>
    <row r="28" spans="1:41" ht="112.5" x14ac:dyDescent="0.25">
      <c r="A28" s="238"/>
      <c r="B28" s="128">
        <v>10</v>
      </c>
      <c r="C28" s="142" t="s">
        <v>110</v>
      </c>
      <c r="D28" s="142" t="s">
        <v>110</v>
      </c>
      <c r="E28" s="131" t="s">
        <v>78</v>
      </c>
      <c r="F28" s="132" t="s">
        <v>79</v>
      </c>
      <c r="G28" s="133" t="s">
        <v>111</v>
      </c>
      <c r="H28" s="95" t="s">
        <v>84</v>
      </c>
      <c r="I28" s="95">
        <f t="shared" si="20"/>
        <v>51</v>
      </c>
      <c r="J28" s="85" t="s">
        <v>82</v>
      </c>
      <c r="K28" s="96">
        <f>SUM(K29:K36)</f>
        <v>51</v>
      </c>
      <c r="L28" s="85" t="s">
        <v>83</v>
      </c>
      <c r="M28" s="97">
        <f>SUM(M29:M36)</f>
        <v>54</v>
      </c>
      <c r="N28" s="98" t="s">
        <v>81</v>
      </c>
      <c r="O28" s="98">
        <f t="shared" si="21"/>
        <v>54</v>
      </c>
      <c r="P28" s="100">
        <f t="shared" ref="P28:AH28" si="25">SUM(P29+P32+P35)</f>
        <v>51</v>
      </c>
      <c r="Q28" s="100">
        <f t="shared" si="25"/>
        <v>71</v>
      </c>
      <c r="R28" s="100">
        <f t="shared" si="25"/>
        <v>64</v>
      </c>
      <c r="S28" s="100">
        <f t="shared" si="25"/>
        <v>58</v>
      </c>
      <c r="T28" s="100">
        <f t="shared" si="25"/>
        <v>65</v>
      </c>
      <c r="U28" s="100">
        <f t="shared" si="25"/>
        <v>60</v>
      </c>
      <c r="V28" s="100">
        <f t="shared" si="25"/>
        <v>60</v>
      </c>
      <c r="W28" s="100">
        <f t="shared" si="25"/>
        <v>116</v>
      </c>
      <c r="X28" s="100">
        <f t="shared" si="25"/>
        <v>53</v>
      </c>
      <c r="Y28" s="100">
        <f t="shared" si="25"/>
        <v>67</v>
      </c>
      <c r="Z28" s="100">
        <f t="shared" si="25"/>
        <v>41</v>
      </c>
      <c r="AA28" s="100">
        <f t="shared" si="25"/>
        <v>56</v>
      </c>
      <c r="AB28" s="100">
        <f t="shared" si="25"/>
        <v>50</v>
      </c>
      <c r="AC28" s="100">
        <f t="shared" si="25"/>
        <v>54</v>
      </c>
      <c r="AD28" s="100">
        <f t="shared" si="25"/>
        <v>39</v>
      </c>
      <c r="AE28" s="100">
        <f t="shared" si="25"/>
        <v>51</v>
      </c>
      <c r="AF28" s="100">
        <f t="shared" si="25"/>
        <v>49</v>
      </c>
      <c r="AG28" s="100">
        <f t="shared" si="25"/>
        <v>48</v>
      </c>
      <c r="AH28" s="100">
        <f t="shared" si="25"/>
        <v>25</v>
      </c>
      <c r="AI28" s="100">
        <f t="shared" ref="AI28:AN28" si="26">SUM(AI29+AI32+AI35)</f>
        <v>48</v>
      </c>
      <c r="AJ28" s="100">
        <f t="shared" si="26"/>
        <v>47</v>
      </c>
      <c r="AK28" s="100">
        <f t="shared" si="26"/>
        <v>22</v>
      </c>
      <c r="AL28" s="100">
        <f t="shared" si="26"/>
        <v>53</v>
      </c>
      <c r="AM28" s="100">
        <f t="shared" si="26"/>
        <v>43</v>
      </c>
      <c r="AN28" s="100">
        <f t="shared" si="26"/>
        <v>45</v>
      </c>
      <c r="AO28" s="100">
        <f t="shared" ref="AO28" si="27">SUM(AO29+AO32+AO35)</f>
        <v>44</v>
      </c>
    </row>
    <row r="29" spans="1:41" ht="18" customHeight="1" x14ac:dyDescent="0.25">
      <c r="A29" s="238"/>
      <c r="B29" s="128"/>
      <c r="C29" s="150" t="s">
        <v>112</v>
      </c>
      <c r="D29" s="151"/>
      <c r="E29" s="152"/>
      <c r="F29" s="151"/>
      <c r="G29" s="153"/>
      <c r="H29" s="95" t="s">
        <v>84</v>
      </c>
      <c r="I29" s="95">
        <f t="shared" si="20"/>
        <v>17</v>
      </c>
      <c r="J29" s="85" t="s">
        <v>82</v>
      </c>
      <c r="K29" s="96">
        <v>17</v>
      </c>
      <c r="L29" s="85" t="s">
        <v>83</v>
      </c>
      <c r="M29" s="97">
        <v>18</v>
      </c>
      <c r="N29" s="98" t="s">
        <v>81</v>
      </c>
      <c r="O29" s="98">
        <f t="shared" si="21"/>
        <v>18</v>
      </c>
      <c r="P29" s="100">
        <f t="shared" ref="P29:AH29" si="28">P30+P31</f>
        <v>17</v>
      </c>
      <c r="Q29" s="100">
        <f t="shared" si="28"/>
        <v>35</v>
      </c>
      <c r="R29" s="100">
        <f t="shared" si="28"/>
        <v>30</v>
      </c>
      <c r="S29" s="100">
        <f t="shared" si="28"/>
        <v>20</v>
      </c>
      <c r="T29" s="100">
        <f t="shared" si="28"/>
        <v>32</v>
      </c>
      <c r="U29" s="100">
        <f t="shared" si="28"/>
        <v>26</v>
      </c>
      <c r="V29" s="100">
        <f t="shared" si="28"/>
        <v>32</v>
      </c>
      <c r="W29" s="100">
        <f t="shared" si="28"/>
        <v>78</v>
      </c>
      <c r="X29" s="100">
        <f t="shared" si="28"/>
        <v>21</v>
      </c>
      <c r="Y29" s="100">
        <f t="shared" si="28"/>
        <v>32</v>
      </c>
      <c r="Z29" s="100">
        <f t="shared" si="28"/>
        <v>19</v>
      </c>
      <c r="AA29" s="100">
        <f t="shared" si="28"/>
        <v>26</v>
      </c>
      <c r="AB29" s="100">
        <f t="shared" si="28"/>
        <v>23</v>
      </c>
      <c r="AC29" s="100">
        <f t="shared" si="28"/>
        <v>22</v>
      </c>
      <c r="AD29" s="100">
        <f t="shared" si="28"/>
        <v>16</v>
      </c>
      <c r="AE29" s="100">
        <f t="shared" si="28"/>
        <v>17</v>
      </c>
      <c r="AF29" s="100">
        <f t="shared" si="28"/>
        <v>18</v>
      </c>
      <c r="AG29" s="100">
        <f t="shared" si="28"/>
        <v>20</v>
      </c>
      <c r="AH29" s="100">
        <f t="shared" si="28"/>
        <v>1</v>
      </c>
      <c r="AI29" s="100">
        <f t="shared" ref="AI29:AN29" si="29">AI30+AI31</f>
        <v>17</v>
      </c>
      <c r="AJ29" s="100">
        <f t="shared" si="29"/>
        <v>21</v>
      </c>
      <c r="AK29" s="100">
        <f t="shared" si="29"/>
        <v>4</v>
      </c>
      <c r="AL29" s="100">
        <f t="shared" si="29"/>
        <v>20</v>
      </c>
      <c r="AM29" s="100">
        <f t="shared" si="29"/>
        <v>16</v>
      </c>
      <c r="AN29" s="100">
        <f t="shared" si="29"/>
        <v>14</v>
      </c>
      <c r="AO29" s="100">
        <f t="shared" ref="AO29" si="30">AO30+AO31</f>
        <v>13</v>
      </c>
    </row>
    <row r="30" spans="1:41" ht="18" customHeight="1" x14ac:dyDescent="0.25">
      <c r="A30" s="238"/>
      <c r="B30" s="128"/>
      <c r="C30" s="154" t="s">
        <v>85</v>
      </c>
      <c r="D30" s="151"/>
      <c r="E30" s="152"/>
      <c r="F30" s="151"/>
      <c r="G30" s="153"/>
      <c r="H30" s="155"/>
      <c r="I30" s="155"/>
      <c r="J30" s="156"/>
      <c r="K30" s="155"/>
      <c r="L30" s="156"/>
      <c r="M30" s="157"/>
      <c r="N30" s="157"/>
      <c r="O30" s="157"/>
      <c r="P30" s="100">
        <f>Métricas!C62</f>
        <v>0</v>
      </c>
      <c r="Q30" s="100">
        <f>Métricas!D62</f>
        <v>4</v>
      </c>
      <c r="R30" s="100">
        <f>Métricas!E62</f>
        <v>4</v>
      </c>
      <c r="S30" s="100">
        <f>Métricas!F62</f>
        <v>4</v>
      </c>
      <c r="T30" s="100">
        <f>Métricas!G62</f>
        <v>4</v>
      </c>
      <c r="U30" s="100">
        <f>Métricas!H62</f>
        <v>4</v>
      </c>
      <c r="V30" s="100">
        <f>Métricas!I62</f>
        <v>4</v>
      </c>
      <c r="W30" s="100">
        <f>Métricas!J62</f>
        <v>0</v>
      </c>
      <c r="X30" s="100">
        <f>Métricas!K62</f>
        <v>4</v>
      </c>
      <c r="Y30" s="100">
        <f>Métricas!L62</f>
        <v>4</v>
      </c>
      <c r="Z30" s="100">
        <f>Métricas!M62</f>
        <v>4</v>
      </c>
      <c r="AA30" s="100">
        <f>Métricas!N62</f>
        <v>4</v>
      </c>
      <c r="AB30" s="100">
        <f>Métricas!O62</f>
        <v>1</v>
      </c>
      <c r="AC30" s="100">
        <f>Métricas!P62</f>
        <v>0</v>
      </c>
      <c r="AD30" s="100">
        <f>Métricas!Q62</f>
        <v>0</v>
      </c>
      <c r="AE30" s="100">
        <f>Métricas!R62</f>
        <v>2</v>
      </c>
      <c r="AF30" s="100">
        <f>Métricas!S62</f>
        <v>3</v>
      </c>
      <c r="AG30" s="100">
        <f>Métricas!T62</f>
        <v>5</v>
      </c>
      <c r="AH30" s="100">
        <f>Métricas!U62</f>
        <v>0</v>
      </c>
      <c r="AI30" s="100">
        <f>Métricas!V62</f>
        <v>4</v>
      </c>
      <c r="AJ30" s="100">
        <f>Métricas!W62</f>
        <v>0</v>
      </c>
      <c r="AK30" s="100">
        <f>Métricas!X62</f>
        <v>0</v>
      </c>
      <c r="AL30" s="100">
        <f>Métricas!Y62</f>
        <v>0</v>
      </c>
      <c r="AM30" s="100">
        <f>Métricas!Z62</f>
        <v>0</v>
      </c>
      <c r="AN30" s="100">
        <f>Métricas!AA62</f>
        <v>0</v>
      </c>
      <c r="AO30" s="100">
        <f>Métricas!AB62</f>
        <v>0</v>
      </c>
    </row>
    <row r="31" spans="1:41" ht="18" customHeight="1" x14ac:dyDescent="0.25">
      <c r="A31" s="238"/>
      <c r="B31" s="128"/>
      <c r="C31" s="154" t="s">
        <v>113</v>
      </c>
      <c r="D31" s="151"/>
      <c r="E31" s="152"/>
      <c r="F31" s="151"/>
      <c r="G31" s="153"/>
      <c r="H31" s="155"/>
      <c r="I31" s="155"/>
      <c r="J31" s="156"/>
      <c r="K31" s="155"/>
      <c r="L31" s="156"/>
      <c r="M31" s="157"/>
      <c r="N31" s="157"/>
      <c r="O31" s="157"/>
      <c r="P31" s="100">
        <f>Métricas!C44</f>
        <v>17</v>
      </c>
      <c r="Q31" s="100">
        <f>Métricas!D44</f>
        <v>31</v>
      </c>
      <c r="R31" s="100">
        <f>Métricas!E44</f>
        <v>26</v>
      </c>
      <c r="S31" s="100">
        <f>Métricas!F44</f>
        <v>16</v>
      </c>
      <c r="T31" s="100">
        <f>Métricas!G44</f>
        <v>28</v>
      </c>
      <c r="U31" s="100">
        <f>Métricas!H44</f>
        <v>22</v>
      </c>
      <c r="V31" s="100">
        <f>Métricas!I44</f>
        <v>28</v>
      </c>
      <c r="W31" s="100">
        <f>Métricas!J44</f>
        <v>78</v>
      </c>
      <c r="X31" s="100">
        <f>Métricas!K44</f>
        <v>17</v>
      </c>
      <c r="Y31" s="100">
        <f>Métricas!L44</f>
        <v>28</v>
      </c>
      <c r="Z31" s="100">
        <f>Métricas!M44</f>
        <v>15</v>
      </c>
      <c r="AA31" s="100">
        <f>Métricas!N44</f>
        <v>22</v>
      </c>
      <c r="AB31" s="100">
        <f>Métricas!O44</f>
        <v>22</v>
      </c>
      <c r="AC31" s="100">
        <f>Métricas!P44</f>
        <v>22</v>
      </c>
      <c r="AD31" s="100">
        <f>Métricas!Q44</f>
        <v>16</v>
      </c>
      <c r="AE31" s="100">
        <f>Métricas!R44</f>
        <v>15</v>
      </c>
      <c r="AF31" s="100">
        <f>Métricas!S44</f>
        <v>15</v>
      </c>
      <c r="AG31" s="100">
        <f>Métricas!T44</f>
        <v>15</v>
      </c>
      <c r="AH31" s="100">
        <f>Métricas!U44</f>
        <v>1</v>
      </c>
      <c r="AI31" s="100">
        <f>Métricas!V44</f>
        <v>13</v>
      </c>
      <c r="AJ31" s="100">
        <f>Métricas!W44</f>
        <v>21</v>
      </c>
      <c r="AK31" s="100">
        <f>Métricas!X44</f>
        <v>4</v>
      </c>
      <c r="AL31" s="100">
        <f>Métricas!Y44</f>
        <v>20</v>
      </c>
      <c r="AM31" s="100">
        <f>Métricas!Z44</f>
        <v>16</v>
      </c>
      <c r="AN31" s="100">
        <f>Métricas!AA44</f>
        <v>14</v>
      </c>
      <c r="AO31" s="100">
        <f>Métricas!AB44</f>
        <v>13</v>
      </c>
    </row>
    <row r="32" spans="1:41" ht="18" customHeight="1" x14ac:dyDescent="0.25">
      <c r="A32" s="238"/>
      <c r="B32" s="128"/>
      <c r="C32" s="150" t="s">
        <v>114</v>
      </c>
      <c r="D32" s="151"/>
      <c r="E32" s="152"/>
      <c r="F32" s="151"/>
      <c r="G32" s="153"/>
      <c r="H32" s="95" t="s">
        <v>84</v>
      </c>
      <c r="I32" s="95">
        <f>K32</f>
        <v>17</v>
      </c>
      <c r="J32" s="85" t="s">
        <v>82</v>
      </c>
      <c r="K32" s="96">
        <v>17</v>
      </c>
      <c r="L32" s="85" t="s">
        <v>83</v>
      </c>
      <c r="M32" s="97">
        <v>18</v>
      </c>
      <c r="N32" s="98" t="s">
        <v>81</v>
      </c>
      <c r="O32" s="98">
        <f>M32</f>
        <v>18</v>
      </c>
      <c r="P32" s="100">
        <f t="shared" ref="P32:AH32" si="31">P33+P34</f>
        <v>17</v>
      </c>
      <c r="Q32" s="100">
        <f t="shared" si="31"/>
        <v>19</v>
      </c>
      <c r="R32" s="100">
        <f t="shared" si="31"/>
        <v>17</v>
      </c>
      <c r="S32" s="100">
        <f t="shared" si="31"/>
        <v>17</v>
      </c>
      <c r="T32" s="100">
        <f t="shared" si="31"/>
        <v>16</v>
      </c>
      <c r="U32" s="100">
        <f t="shared" si="31"/>
        <v>17</v>
      </c>
      <c r="V32" s="100">
        <f t="shared" si="31"/>
        <v>15</v>
      </c>
      <c r="W32" s="100">
        <f t="shared" si="31"/>
        <v>19</v>
      </c>
      <c r="X32" s="100">
        <f t="shared" si="31"/>
        <v>20</v>
      </c>
      <c r="Y32" s="100">
        <f t="shared" si="31"/>
        <v>17</v>
      </c>
      <c r="Z32" s="100">
        <f t="shared" si="31"/>
        <v>9</v>
      </c>
      <c r="AA32" s="100">
        <f t="shared" si="31"/>
        <v>12</v>
      </c>
      <c r="AB32" s="100">
        <f t="shared" si="31"/>
        <v>9</v>
      </c>
      <c r="AC32" s="100">
        <f t="shared" si="31"/>
        <v>15</v>
      </c>
      <c r="AD32" s="100">
        <f t="shared" si="31"/>
        <v>7</v>
      </c>
      <c r="AE32" s="100">
        <f t="shared" si="31"/>
        <v>17</v>
      </c>
      <c r="AF32" s="100">
        <f t="shared" si="31"/>
        <v>14</v>
      </c>
      <c r="AG32" s="100">
        <f t="shared" si="31"/>
        <v>11</v>
      </c>
      <c r="AH32" s="100">
        <f t="shared" si="31"/>
        <v>12</v>
      </c>
      <c r="AI32" s="100">
        <f t="shared" ref="AI32:AN32" si="32">AI33+AI34</f>
        <v>14</v>
      </c>
      <c r="AJ32" s="100">
        <f t="shared" si="32"/>
        <v>11</v>
      </c>
      <c r="AK32" s="100">
        <f t="shared" si="32"/>
        <v>5</v>
      </c>
      <c r="AL32" s="100">
        <f t="shared" si="32"/>
        <v>15</v>
      </c>
      <c r="AM32" s="100">
        <f t="shared" si="32"/>
        <v>10</v>
      </c>
      <c r="AN32" s="100">
        <f t="shared" si="32"/>
        <v>13</v>
      </c>
      <c r="AO32" s="100">
        <f t="shared" ref="AO32" si="33">AO33+AO34</f>
        <v>12</v>
      </c>
    </row>
    <row r="33" spans="1:41" ht="18" customHeight="1" x14ac:dyDescent="0.25">
      <c r="A33" s="238"/>
      <c r="B33" s="128"/>
      <c r="C33" s="154" t="s">
        <v>85</v>
      </c>
      <c r="D33" s="151"/>
      <c r="E33" s="152"/>
      <c r="F33" s="151"/>
      <c r="G33" s="153"/>
      <c r="H33" s="155"/>
      <c r="I33" s="155"/>
      <c r="J33" s="156"/>
      <c r="K33" s="155"/>
      <c r="L33" s="156"/>
      <c r="M33" s="157"/>
      <c r="N33" s="157"/>
      <c r="O33" s="157"/>
      <c r="P33" s="100">
        <f>Métricas!C63</f>
        <v>17</v>
      </c>
      <c r="Q33" s="100">
        <f>Métricas!D63</f>
        <v>16</v>
      </c>
      <c r="R33" s="100">
        <f>Métricas!E63</f>
        <v>14</v>
      </c>
      <c r="S33" s="100">
        <f>Métricas!F63</f>
        <v>14</v>
      </c>
      <c r="T33" s="100">
        <f>Métricas!G63</f>
        <v>13</v>
      </c>
      <c r="U33" s="100">
        <f>Métricas!H63</f>
        <v>14</v>
      </c>
      <c r="V33" s="100">
        <f>Métricas!I63</f>
        <v>5</v>
      </c>
      <c r="W33" s="100">
        <f>Métricas!J63</f>
        <v>2</v>
      </c>
      <c r="X33" s="100">
        <f>Métricas!K63</f>
        <v>3</v>
      </c>
      <c r="Y33" s="100">
        <f>Métricas!L63</f>
        <v>14</v>
      </c>
      <c r="Z33" s="100">
        <f>Métricas!M63</f>
        <v>6</v>
      </c>
      <c r="AA33" s="100">
        <f>Métricas!N63</f>
        <v>9</v>
      </c>
      <c r="AB33" s="100">
        <f>Métricas!O63</f>
        <v>8</v>
      </c>
      <c r="AC33" s="100">
        <f>Métricas!P63</f>
        <v>15</v>
      </c>
      <c r="AD33" s="100">
        <f>Métricas!Q63</f>
        <v>7</v>
      </c>
      <c r="AE33" s="100">
        <f>Métricas!R63</f>
        <v>14</v>
      </c>
      <c r="AF33" s="100">
        <f>Métricas!S63</f>
        <v>11</v>
      </c>
      <c r="AG33" s="100">
        <f>Métricas!T63</f>
        <v>8</v>
      </c>
      <c r="AH33" s="100">
        <f>Métricas!U63</f>
        <v>12</v>
      </c>
      <c r="AI33" s="100">
        <f>Métricas!V63</f>
        <v>11</v>
      </c>
      <c r="AJ33" s="100">
        <f>Métricas!W63</f>
        <v>11</v>
      </c>
      <c r="AK33" s="100">
        <f>Métricas!X63</f>
        <v>5</v>
      </c>
      <c r="AL33" s="100">
        <f>Métricas!Y63</f>
        <v>15</v>
      </c>
      <c r="AM33" s="100">
        <f>Métricas!Z63</f>
        <v>9</v>
      </c>
      <c r="AN33" s="100">
        <f>Métricas!AA63</f>
        <v>8</v>
      </c>
      <c r="AO33" s="100">
        <f>Métricas!AB63</f>
        <v>12</v>
      </c>
    </row>
    <row r="34" spans="1:41" ht="18" customHeight="1" x14ac:dyDescent="0.25">
      <c r="A34" s="238"/>
      <c r="B34" s="128"/>
      <c r="C34" s="154" t="s">
        <v>113</v>
      </c>
      <c r="D34" s="151"/>
      <c r="E34" s="152"/>
      <c r="F34" s="151"/>
      <c r="G34" s="153"/>
      <c r="H34" s="155"/>
      <c r="I34" s="155"/>
      <c r="J34" s="156"/>
      <c r="K34" s="155"/>
      <c r="L34" s="156"/>
      <c r="M34" s="157"/>
      <c r="N34" s="157"/>
      <c r="O34" s="157"/>
      <c r="P34" s="100">
        <f>Métricas!C45</f>
        <v>0</v>
      </c>
      <c r="Q34" s="100">
        <f>Métricas!D45</f>
        <v>3</v>
      </c>
      <c r="R34" s="100">
        <f>Métricas!E45</f>
        <v>3</v>
      </c>
      <c r="S34" s="100">
        <f>Métricas!F45</f>
        <v>3</v>
      </c>
      <c r="T34" s="100">
        <f>Métricas!G45</f>
        <v>3</v>
      </c>
      <c r="U34" s="100">
        <f>Métricas!H45</f>
        <v>3</v>
      </c>
      <c r="V34" s="100">
        <f>Métricas!I45</f>
        <v>10</v>
      </c>
      <c r="W34" s="100">
        <f>Métricas!J45</f>
        <v>17</v>
      </c>
      <c r="X34" s="100">
        <f>Métricas!K45</f>
        <v>17</v>
      </c>
      <c r="Y34" s="100">
        <f>Métricas!L45</f>
        <v>3</v>
      </c>
      <c r="Z34" s="100">
        <f>Métricas!M45</f>
        <v>3</v>
      </c>
      <c r="AA34" s="100">
        <f>Métricas!N45</f>
        <v>3</v>
      </c>
      <c r="AB34" s="100">
        <f>Métricas!O45</f>
        <v>1</v>
      </c>
      <c r="AC34" s="100">
        <f>Métricas!P45</f>
        <v>0</v>
      </c>
      <c r="AD34" s="100">
        <f>Métricas!Q45</f>
        <v>0</v>
      </c>
      <c r="AE34" s="100">
        <f>Métricas!R45</f>
        <v>3</v>
      </c>
      <c r="AF34" s="100">
        <f>Métricas!S45</f>
        <v>3</v>
      </c>
      <c r="AG34" s="100">
        <f>Métricas!T45</f>
        <v>3</v>
      </c>
      <c r="AH34" s="100">
        <f>Métricas!U45</f>
        <v>0</v>
      </c>
      <c r="AI34" s="100">
        <f>Métricas!V45</f>
        <v>3</v>
      </c>
      <c r="AJ34" s="100">
        <f>Métricas!W45</f>
        <v>0</v>
      </c>
      <c r="AK34" s="100">
        <f>Métricas!X45</f>
        <v>0</v>
      </c>
      <c r="AL34" s="100">
        <f>Métricas!Y45</f>
        <v>0</v>
      </c>
      <c r="AM34" s="100">
        <f>Métricas!Z45</f>
        <v>1</v>
      </c>
      <c r="AN34" s="100">
        <f>Métricas!AA45</f>
        <v>5</v>
      </c>
      <c r="AO34" s="100">
        <f>Métricas!AB45</f>
        <v>0</v>
      </c>
    </row>
    <row r="35" spans="1:41" ht="18" customHeight="1" x14ac:dyDescent="0.25">
      <c r="A35" s="238"/>
      <c r="B35" s="128"/>
      <c r="C35" s="150" t="s">
        <v>115</v>
      </c>
      <c r="D35" s="151"/>
      <c r="E35" s="152"/>
      <c r="F35" s="151"/>
      <c r="G35" s="153"/>
      <c r="H35" s="95" t="s">
        <v>84</v>
      </c>
      <c r="I35" s="95">
        <f>K35</f>
        <v>17</v>
      </c>
      <c r="J35" s="85" t="s">
        <v>82</v>
      </c>
      <c r="K35" s="96">
        <v>17</v>
      </c>
      <c r="L35" s="85" t="s">
        <v>83</v>
      </c>
      <c r="M35" s="97">
        <v>18</v>
      </c>
      <c r="N35" s="98" t="s">
        <v>81</v>
      </c>
      <c r="O35" s="98">
        <f>M35</f>
        <v>18</v>
      </c>
      <c r="P35" s="100">
        <f t="shared" ref="P35:AH35" si="34">P36+P37</f>
        <v>17</v>
      </c>
      <c r="Q35" s="100">
        <f t="shared" si="34"/>
        <v>17</v>
      </c>
      <c r="R35" s="100">
        <f t="shared" si="34"/>
        <v>17</v>
      </c>
      <c r="S35" s="100">
        <f t="shared" si="34"/>
        <v>21</v>
      </c>
      <c r="T35" s="100">
        <f t="shared" si="34"/>
        <v>17</v>
      </c>
      <c r="U35" s="100">
        <f t="shared" si="34"/>
        <v>17</v>
      </c>
      <c r="V35" s="100">
        <f t="shared" si="34"/>
        <v>13</v>
      </c>
      <c r="W35" s="100">
        <f t="shared" si="34"/>
        <v>19</v>
      </c>
      <c r="X35" s="100">
        <f t="shared" si="34"/>
        <v>12</v>
      </c>
      <c r="Y35" s="100">
        <f t="shared" si="34"/>
        <v>18</v>
      </c>
      <c r="Z35" s="100">
        <f t="shared" si="34"/>
        <v>13</v>
      </c>
      <c r="AA35" s="100">
        <f t="shared" si="34"/>
        <v>18</v>
      </c>
      <c r="AB35" s="100">
        <f t="shared" si="34"/>
        <v>18</v>
      </c>
      <c r="AC35" s="100">
        <f t="shared" si="34"/>
        <v>17</v>
      </c>
      <c r="AD35" s="100">
        <f t="shared" si="34"/>
        <v>16</v>
      </c>
      <c r="AE35" s="100">
        <f t="shared" si="34"/>
        <v>17</v>
      </c>
      <c r="AF35" s="100">
        <f t="shared" si="34"/>
        <v>17</v>
      </c>
      <c r="AG35" s="100">
        <f t="shared" si="34"/>
        <v>17</v>
      </c>
      <c r="AH35" s="100">
        <f t="shared" si="34"/>
        <v>12</v>
      </c>
      <c r="AI35" s="100">
        <f t="shared" ref="AI35:AN35" si="35">AI36+AI37</f>
        <v>17</v>
      </c>
      <c r="AJ35" s="100">
        <f t="shared" si="35"/>
        <v>15</v>
      </c>
      <c r="AK35" s="100">
        <f t="shared" si="35"/>
        <v>13</v>
      </c>
      <c r="AL35" s="100">
        <f t="shared" si="35"/>
        <v>18</v>
      </c>
      <c r="AM35" s="100">
        <f t="shared" si="35"/>
        <v>17</v>
      </c>
      <c r="AN35" s="100">
        <f t="shared" si="35"/>
        <v>18</v>
      </c>
      <c r="AO35" s="100">
        <f t="shared" ref="AO35" si="36">AO36+AO37</f>
        <v>19</v>
      </c>
    </row>
    <row r="36" spans="1:41" ht="18" customHeight="1" x14ac:dyDescent="0.25">
      <c r="A36" s="238"/>
      <c r="B36" s="128"/>
      <c r="C36" s="154" t="s">
        <v>85</v>
      </c>
      <c r="D36" s="151"/>
      <c r="E36" s="152"/>
      <c r="F36" s="151"/>
      <c r="G36" s="151"/>
      <c r="H36" s="155"/>
      <c r="I36" s="155"/>
      <c r="J36" s="156"/>
      <c r="K36" s="155"/>
      <c r="L36" s="156"/>
      <c r="M36" s="157"/>
      <c r="N36" s="157"/>
      <c r="O36" s="157"/>
      <c r="P36" s="100">
        <f>Métricas!C64</f>
        <v>17</v>
      </c>
      <c r="Q36" s="100">
        <f>Métricas!D64</f>
        <v>14</v>
      </c>
      <c r="R36" s="100">
        <f>Métricas!E64</f>
        <v>14</v>
      </c>
      <c r="S36" s="100">
        <f>Métricas!F64</f>
        <v>15</v>
      </c>
      <c r="T36" s="100">
        <f>Métricas!G64</f>
        <v>14</v>
      </c>
      <c r="U36" s="100">
        <f>Métricas!H64</f>
        <v>14</v>
      </c>
      <c r="V36" s="100">
        <f>Métricas!I64</f>
        <v>8</v>
      </c>
      <c r="W36" s="100">
        <f>Métricas!J64</f>
        <v>4</v>
      </c>
      <c r="X36" s="100">
        <f>Métricas!K64</f>
        <v>2</v>
      </c>
      <c r="Y36" s="100">
        <f>Métricas!L64</f>
        <v>10</v>
      </c>
      <c r="Z36" s="100">
        <f>Métricas!M64</f>
        <v>9</v>
      </c>
      <c r="AA36" s="100">
        <f>Métricas!N64</f>
        <v>13</v>
      </c>
      <c r="AB36" s="100">
        <f>Métricas!O64</f>
        <v>13</v>
      </c>
      <c r="AC36" s="100">
        <f>Métricas!P64</f>
        <v>14</v>
      </c>
      <c r="AD36" s="100">
        <f>Métricas!Q64</f>
        <v>16</v>
      </c>
      <c r="AE36" s="100">
        <f>Métricas!R64</f>
        <v>13</v>
      </c>
      <c r="AF36" s="100">
        <f>Métricas!S64</f>
        <v>14</v>
      </c>
      <c r="AG36" s="100">
        <f>Métricas!T64</f>
        <v>10</v>
      </c>
      <c r="AH36" s="100">
        <f>Métricas!U64</f>
        <v>12</v>
      </c>
      <c r="AI36" s="100">
        <f>Métricas!V64</f>
        <v>14</v>
      </c>
      <c r="AJ36" s="100">
        <f>Métricas!W64</f>
        <v>15</v>
      </c>
      <c r="AK36" s="100">
        <f>Métricas!X64</f>
        <v>12</v>
      </c>
      <c r="AL36" s="100">
        <f>Métricas!Y64</f>
        <v>18</v>
      </c>
      <c r="AM36" s="100">
        <f>Métricas!Z64</f>
        <v>13</v>
      </c>
      <c r="AN36" s="100">
        <f>Métricas!AA64</f>
        <v>10</v>
      </c>
      <c r="AO36" s="100">
        <f>Métricas!AB64</f>
        <v>14</v>
      </c>
    </row>
    <row r="37" spans="1:41" customFormat="1" ht="18" customHeight="1" x14ac:dyDescent="0.25">
      <c r="A37" s="238"/>
      <c r="B37" s="128"/>
      <c r="C37" s="154" t="s">
        <v>113</v>
      </c>
      <c r="D37" s="151"/>
      <c r="E37" s="152"/>
      <c r="F37" s="151"/>
      <c r="G37" s="151"/>
      <c r="H37" s="156"/>
      <c r="I37" s="156"/>
      <c r="J37" s="156"/>
      <c r="K37" s="156"/>
      <c r="L37" s="156"/>
      <c r="M37" s="158"/>
      <c r="N37" s="158"/>
      <c r="O37" s="158"/>
      <c r="P37" s="100">
        <f>Métricas!C46</f>
        <v>0</v>
      </c>
      <c r="Q37" s="100">
        <f>Métricas!D46</f>
        <v>3</v>
      </c>
      <c r="R37" s="100">
        <f>Métricas!E46</f>
        <v>3</v>
      </c>
      <c r="S37" s="100">
        <f>Métricas!F46</f>
        <v>6</v>
      </c>
      <c r="T37" s="100">
        <f>Métricas!G46</f>
        <v>3</v>
      </c>
      <c r="U37" s="100">
        <f>Métricas!H46</f>
        <v>3</v>
      </c>
      <c r="V37" s="100">
        <f>Métricas!I46</f>
        <v>5</v>
      </c>
      <c r="W37" s="100">
        <f>Métricas!J46</f>
        <v>15</v>
      </c>
      <c r="X37" s="100">
        <f>Métricas!K46</f>
        <v>10</v>
      </c>
      <c r="Y37" s="100">
        <f>Métricas!L46</f>
        <v>8</v>
      </c>
      <c r="Z37" s="100">
        <f>Métricas!M46</f>
        <v>4</v>
      </c>
      <c r="AA37" s="100">
        <f>Métricas!N46</f>
        <v>5</v>
      </c>
      <c r="AB37" s="100">
        <f>Métricas!O46</f>
        <v>5</v>
      </c>
      <c r="AC37" s="100">
        <f>Métricas!P46</f>
        <v>3</v>
      </c>
      <c r="AD37" s="100">
        <f>Métricas!Q46</f>
        <v>0</v>
      </c>
      <c r="AE37" s="100">
        <f>Métricas!R46</f>
        <v>4</v>
      </c>
      <c r="AF37" s="100">
        <f>Métricas!S46</f>
        <v>3</v>
      </c>
      <c r="AG37" s="100">
        <f>Métricas!T46</f>
        <v>7</v>
      </c>
      <c r="AH37" s="100">
        <f>Métricas!U46</f>
        <v>0</v>
      </c>
      <c r="AI37" s="100">
        <f>Métricas!V46</f>
        <v>3</v>
      </c>
      <c r="AJ37" s="100">
        <f>Métricas!W46</f>
        <v>0</v>
      </c>
      <c r="AK37" s="100">
        <f>Métricas!X46</f>
        <v>1</v>
      </c>
      <c r="AL37" s="100">
        <f>Métricas!Y46</f>
        <v>0</v>
      </c>
      <c r="AM37" s="100">
        <f>Métricas!Z46</f>
        <v>4</v>
      </c>
      <c r="AN37" s="100">
        <f>Métricas!AA46</f>
        <v>8</v>
      </c>
      <c r="AO37" s="100">
        <f>Métricas!AB46</f>
        <v>5</v>
      </c>
    </row>
    <row r="38" spans="1:41" customFormat="1" ht="21" customHeight="1" x14ac:dyDescent="0.25">
      <c r="A38" s="238"/>
      <c r="B38" s="128"/>
      <c r="C38" s="150" t="s">
        <v>132</v>
      </c>
      <c r="D38" s="151"/>
      <c r="E38" s="152"/>
      <c r="F38" s="151"/>
      <c r="G38" s="151"/>
      <c r="H38" s="156"/>
      <c r="I38" s="156"/>
      <c r="J38" s="156"/>
      <c r="K38" s="156"/>
      <c r="L38" s="156"/>
      <c r="M38" s="158"/>
      <c r="N38" s="158"/>
      <c r="O38" s="158"/>
      <c r="P38" s="199">
        <f>SUM(P39:P40)</f>
        <v>0</v>
      </c>
      <c r="Q38" s="199">
        <f t="shared" ref="Q38:AH38" si="37">SUM(Q39:Q40)</f>
        <v>0</v>
      </c>
      <c r="R38" s="199">
        <f t="shared" si="37"/>
        <v>0</v>
      </c>
      <c r="S38" s="199">
        <f t="shared" si="37"/>
        <v>0</v>
      </c>
      <c r="T38" s="199">
        <f t="shared" si="37"/>
        <v>0</v>
      </c>
      <c r="U38" s="199">
        <f t="shared" si="37"/>
        <v>0</v>
      </c>
      <c r="V38" s="199">
        <f t="shared" si="37"/>
        <v>0</v>
      </c>
      <c r="W38" s="199">
        <f t="shared" si="37"/>
        <v>0</v>
      </c>
      <c r="X38" s="199">
        <f t="shared" si="37"/>
        <v>4</v>
      </c>
      <c r="Y38" s="199">
        <f t="shared" si="37"/>
        <v>10</v>
      </c>
      <c r="Z38" s="199">
        <f t="shared" si="37"/>
        <v>8</v>
      </c>
      <c r="AA38" s="199">
        <f t="shared" si="37"/>
        <v>16</v>
      </c>
      <c r="AB38" s="199">
        <f t="shared" si="37"/>
        <v>15</v>
      </c>
      <c r="AC38" s="199">
        <f t="shared" si="37"/>
        <v>0</v>
      </c>
      <c r="AD38" s="199">
        <f t="shared" si="37"/>
        <v>0</v>
      </c>
      <c r="AE38" s="199">
        <f t="shared" si="37"/>
        <v>0</v>
      </c>
      <c r="AF38" s="199">
        <f t="shared" si="37"/>
        <v>22</v>
      </c>
      <c r="AG38" s="199">
        <f t="shared" si="37"/>
        <v>70</v>
      </c>
      <c r="AH38" s="199">
        <f t="shared" si="37"/>
        <v>46</v>
      </c>
      <c r="AI38" s="199">
        <f t="shared" ref="AI38:AN38" si="38">SUM(AI39:AI40)</f>
        <v>18</v>
      </c>
      <c r="AJ38" s="199">
        <f t="shared" si="38"/>
        <v>2</v>
      </c>
      <c r="AK38" s="199">
        <f t="shared" si="38"/>
        <v>2</v>
      </c>
      <c r="AL38" s="199">
        <f t="shared" si="38"/>
        <v>0</v>
      </c>
      <c r="AM38" s="199">
        <f t="shared" si="38"/>
        <v>0</v>
      </c>
      <c r="AN38" s="199">
        <f t="shared" si="38"/>
        <v>0</v>
      </c>
      <c r="AO38" s="199">
        <f t="shared" ref="AO38" si="39">SUM(AO39:AO40)</f>
        <v>0</v>
      </c>
    </row>
    <row r="39" spans="1:41" customFormat="1" ht="18" customHeight="1" x14ac:dyDescent="0.25">
      <c r="A39" s="238"/>
      <c r="B39" s="128"/>
      <c r="C39" s="154" t="s">
        <v>85</v>
      </c>
      <c r="D39" s="151"/>
      <c r="E39" s="152"/>
      <c r="F39" s="151"/>
      <c r="G39" s="151"/>
      <c r="H39" s="156"/>
      <c r="I39" s="156"/>
      <c r="J39" s="156"/>
      <c r="K39" s="156"/>
      <c r="L39" s="156"/>
      <c r="M39" s="158"/>
      <c r="N39" s="158"/>
      <c r="O39" s="158"/>
      <c r="P39" s="100">
        <f>Métricas!C65</f>
        <v>0</v>
      </c>
      <c r="Q39" s="100">
        <f>Métricas!D65</f>
        <v>0</v>
      </c>
      <c r="R39" s="100">
        <f>Métricas!E65</f>
        <v>0</v>
      </c>
      <c r="S39" s="100">
        <f>Métricas!F65</f>
        <v>0</v>
      </c>
      <c r="T39" s="100">
        <f>Métricas!G65</f>
        <v>0</v>
      </c>
      <c r="U39" s="100">
        <f>Métricas!H65</f>
        <v>0</v>
      </c>
      <c r="V39" s="100">
        <f>Métricas!I65</f>
        <v>0</v>
      </c>
      <c r="W39" s="100">
        <f>Métricas!J65</f>
        <v>0</v>
      </c>
      <c r="X39" s="100">
        <f>Métricas!K65</f>
        <v>4</v>
      </c>
      <c r="Y39" s="100">
        <f>Métricas!L65</f>
        <v>0</v>
      </c>
      <c r="Z39" s="100">
        <f>Métricas!M65</f>
        <v>0</v>
      </c>
      <c r="AA39" s="100">
        <f>Métricas!N65</f>
        <v>0</v>
      </c>
      <c r="AB39" s="100">
        <f>Métricas!O65</f>
        <v>0</v>
      </c>
      <c r="AC39" s="100">
        <f>Métricas!P65</f>
        <v>0</v>
      </c>
      <c r="AD39" s="100">
        <f>Métricas!Q65</f>
        <v>0</v>
      </c>
      <c r="AE39" s="100">
        <f>Métricas!R65</f>
        <v>0</v>
      </c>
      <c r="AF39" s="100">
        <f>Métricas!S65</f>
        <v>0</v>
      </c>
      <c r="AG39" s="100">
        <f>Métricas!T65</f>
        <v>0</v>
      </c>
      <c r="AH39" s="100">
        <f>Métricas!U65</f>
        <v>0</v>
      </c>
      <c r="AI39" s="100">
        <f>Métricas!V65</f>
        <v>0</v>
      </c>
      <c r="AJ39" s="100">
        <f>Métricas!W65</f>
        <v>0</v>
      </c>
      <c r="AK39" s="100">
        <f>Métricas!X65</f>
        <v>0</v>
      </c>
      <c r="AL39" s="100">
        <f>Métricas!Y65</f>
        <v>0</v>
      </c>
      <c r="AM39" s="100">
        <f>Métricas!Z65</f>
        <v>0</v>
      </c>
      <c r="AN39" s="100">
        <f>Métricas!AA65</f>
        <v>0</v>
      </c>
      <c r="AO39" s="100">
        <f>Métricas!AB65</f>
        <v>0</v>
      </c>
    </row>
    <row r="40" spans="1:41" customFormat="1" ht="18" customHeight="1" x14ac:dyDescent="0.25">
      <c r="A40" s="238"/>
      <c r="B40" s="128"/>
      <c r="C40" s="154" t="s">
        <v>113</v>
      </c>
      <c r="D40" s="151"/>
      <c r="E40" s="152"/>
      <c r="F40" s="151"/>
      <c r="G40" s="151"/>
      <c r="H40" s="156"/>
      <c r="I40" s="156"/>
      <c r="J40" s="156"/>
      <c r="K40" s="156"/>
      <c r="L40" s="156"/>
      <c r="M40" s="158"/>
      <c r="N40" s="158"/>
      <c r="O40" s="158"/>
      <c r="P40" s="100">
        <f>Métricas!C47</f>
        <v>0</v>
      </c>
      <c r="Q40" s="100">
        <f>Métricas!D47</f>
        <v>0</v>
      </c>
      <c r="R40" s="100">
        <f>Métricas!E47</f>
        <v>0</v>
      </c>
      <c r="S40" s="100">
        <f>Métricas!F47</f>
        <v>0</v>
      </c>
      <c r="T40" s="100">
        <f>Métricas!G47</f>
        <v>0</v>
      </c>
      <c r="U40" s="100">
        <f>Métricas!H47</f>
        <v>0</v>
      </c>
      <c r="V40" s="100">
        <f>Métricas!I47</f>
        <v>0</v>
      </c>
      <c r="W40" s="100">
        <f>Métricas!J47</f>
        <v>0</v>
      </c>
      <c r="X40" s="100">
        <f>Métricas!K47</f>
        <v>0</v>
      </c>
      <c r="Y40" s="100">
        <f>Métricas!L47</f>
        <v>10</v>
      </c>
      <c r="Z40" s="100">
        <f>Métricas!M47</f>
        <v>8</v>
      </c>
      <c r="AA40" s="100">
        <f>Métricas!N47</f>
        <v>16</v>
      </c>
      <c r="AB40" s="100">
        <f>Métricas!O47</f>
        <v>15</v>
      </c>
      <c r="AC40" s="100">
        <f>Métricas!P47</f>
        <v>0</v>
      </c>
      <c r="AD40" s="100">
        <f>Métricas!Q47</f>
        <v>0</v>
      </c>
      <c r="AE40" s="100">
        <f>Métricas!R47</f>
        <v>0</v>
      </c>
      <c r="AF40" s="100">
        <f>Métricas!S47</f>
        <v>22</v>
      </c>
      <c r="AG40" s="100">
        <f>Métricas!T47</f>
        <v>70</v>
      </c>
      <c r="AH40" s="100">
        <f>Métricas!U47</f>
        <v>46</v>
      </c>
      <c r="AI40" s="100">
        <f>Métricas!V47</f>
        <v>18</v>
      </c>
      <c r="AJ40" s="100">
        <f>Métricas!W47</f>
        <v>2</v>
      </c>
      <c r="AK40" s="100">
        <f>Métricas!X47</f>
        <v>2</v>
      </c>
      <c r="AL40" s="100">
        <f>Métricas!Y47</f>
        <v>0</v>
      </c>
      <c r="AM40" s="100">
        <f>Métricas!Z47</f>
        <v>0</v>
      </c>
      <c r="AN40" s="100">
        <f>Métricas!AA47</f>
        <v>0</v>
      </c>
      <c r="AO40" s="100">
        <f>Métricas!AB47</f>
        <v>0</v>
      </c>
    </row>
    <row r="41" spans="1:41" customFormat="1" ht="112.5" x14ac:dyDescent="0.25">
      <c r="A41" s="238"/>
      <c r="B41" s="128">
        <v>11</v>
      </c>
      <c r="C41" s="142" t="s">
        <v>116</v>
      </c>
      <c r="D41" s="142" t="s">
        <v>117</v>
      </c>
      <c r="E41" s="131" t="s">
        <v>78</v>
      </c>
      <c r="F41" s="132" t="s">
        <v>79</v>
      </c>
      <c r="G41" s="133" t="s">
        <v>111</v>
      </c>
      <c r="H41" s="143" t="s">
        <v>84</v>
      </c>
      <c r="I41" s="144">
        <f>K41</f>
        <v>0.95</v>
      </c>
      <c r="J41" s="145" t="s">
        <v>82</v>
      </c>
      <c r="K41" s="105">
        <v>0.95</v>
      </c>
      <c r="L41" s="145" t="s">
        <v>83</v>
      </c>
      <c r="M41" s="105">
        <v>1</v>
      </c>
      <c r="N41" s="146" t="s">
        <v>81</v>
      </c>
      <c r="O41" s="147">
        <f>M41</f>
        <v>1</v>
      </c>
      <c r="P41" s="159">
        <f t="shared" ref="P41:AH41" si="40">AVERAGE(P42:P44)</f>
        <v>1.0006474777797398</v>
      </c>
      <c r="Q41" s="159">
        <f t="shared" si="40"/>
        <v>1.3930582533796378</v>
      </c>
      <c r="R41" s="159">
        <f t="shared" si="40"/>
        <v>1.2557144819196735</v>
      </c>
      <c r="S41" s="159">
        <f t="shared" si="40"/>
        <v>1.1948908117016892</v>
      </c>
      <c r="T41" s="159">
        <f t="shared" si="40"/>
        <v>1.2325265724524066</v>
      </c>
      <c r="U41" s="159">
        <f t="shared" si="40"/>
        <v>1.1237217664906167</v>
      </c>
      <c r="V41" s="159">
        <f t="shared" si="40"/>
        <v>1.766452199085079</v>
      </c>
      <c r="W41" s="159">
        <f t="shared" si="40"/>
        <v>2.5640338758624912</v>
      </c>
      <c r="X41" s="159">
        <f t="shared" si="40"/>
        <v>1.119351737398709</v>
      </c>
      <c r="Y41" s="159">
        <f t="shared" si="40"/>
        <v>1.3145760982596582</v>
      </c>
      <c r="Z41" s="159">
        <f t="shared" si="40"/>
        <v>1.0781486059607195</v>
      </c>
      <c r="AA41" s="159">
        <f t="shared" si="40"/>
        <v>1.11490826243971</v>
      </c>
      <c r="AB41" s="159">
        <f t="shared" si="40"/>
        <v>1.0300782859497322</v>
      </c>
      <c r="AC41" s="159">
        <f t="shared" si="40"/>
        <v>1.0113495898415552</v>
      </c>
      <c r="AD41" s="159">
        <f t="shared" si="40"/>
        <v>0.84008606876344827</v>
      </c>
      <c r="AE41" s="159">
        <f t="shared" si="40"/>
        <v>1.0006474777797398</v>
      </c>
      <c r="AF41" s="159">
        <f t="shared" si="40"/>
        <v>0.91770610930067031</v>
      </c>
      <c r="AG41" s="159">
        <f t="shared" si="40"/>
        <v>0.98887515451174279</v>
      </c>
      <c r="AH41" s="159">
        <f t="shared" si="40"/>
        <v>0.73743040368503898</v>
      </c>
      <c r="AI41" s="159">
        <f t="shared" ref="AI41:AN41" si="41">AVERAGE(AI42:AI44)</f>
        <v>1.1752172444385052</v>
      </c>
      <c r="AJ41" s="159">
        <f t="shared" si="41"/>
        <v>1.1667846087550411</v>
      </c>
      <c r="AK41" s="159">
        <f t="shared" si="41"/>
        <v>0.64672314363290873</v>
      </c>
      <c r="AL41" s="159">
        <f t="shared" si="41"/>
        <v>1.6850319940554799</v>
      </c>
      <c r="AM41" s="159">
        <f t="shared" si="41"/>
        <v>1.0877239609251619</v>
      </c>
      <c r="AN41" s="159">
        <f t="shared" si="41"/>
        <v>0.89777127176155547</v>
      </c>
      <c r="AO41" s="159">
        <f t="shared" ref="AO41" si="42">AVERAGE(AO42:AO44)</f>
        <v>0.97252470552841375</v>
      </c>
    </row>
    <row r="42" spans="1:41" customFormat="1" ht="15" customHeight="1" x14ac:dyDescent="0.25">
      <c r="A42" s="238"/>
      <c r="B42" s="135"/>
      <c r="C42" s="160" t="s">
        <v>43</v>
      </c>
      <c r="D42" s="161"/>
      <c r="E42" s="162"/>
      <c r="F42" s="163"/>
      <c r="G42" s="164"/>
      <c r="H42" s="143" t="s">
        <v>84</v>
      </c>
      <c r="I42" s="144">
        <f>K42</f>
        <v>0.95</v>
      </c>
      <c r="J42" s="145" t="s">
        <v>82</v>
      </c>
      <c r="K42" s="105">
        <v>0.95</v>
      </c>
      <c r="L42" s="145" t="s">
        <v>83</v>
      </c>
      <c r="M42" s="105">
        <v>1</v>
      </c>
      <c r="N42" s="146" t="s">
        <v>81</v>
      </c>
      <c r="O42" s="147">
        <f>M42</f>
        <v>1</v>
      </c>
      <c r="P42" s="159">
        <f>Métricas!C23/Métricas!C27</f>
        <v>1.0006474777797398</v>
      </c>
      <c r="Q42" s="159">
        <f>Métricas!D23/Métricas!D27</f>
        <v>2.0601565718994643</v>
      </c>
      <c r="R42" s="159">
        <f>Métricas!E23/Métricas!E27</f>
        <v>1.7658484901995408</v>
      </c>
      <c r="S42" s="159">
        <f>Métricas!F23/Métricas!F27</f>
        <v>1.2360939431396787</v>
      </c>
      <c r="T42" s="159">
        <f>Métricas!G23/Métricas!G27</f>
        <v>1.7979548263849869</v>
      </c>
      <c r="U42" s="159">
        <f>Métricas!H23/Métricas!H27</f>
        <v>1.4608382964378019</v>
      </c>
      <c r="V42" s="159">
        <f>Métricas!I23/Métricas!I27</f>
        <v>2.637000412031314</v>
      </c>
      <c r="W42" s="159">
        <f>Métricas!J23/Métricas!J27</f>
        <v>5.0744909244681544</v>
      </c>
      <c r="X42" s="159">
        <f>Métricas!K23/Métricas!K27</f>
        <v>1.2978986402966626</v>
      </c>
      <c r="Y42" s="159">
        <f>Métricas!L23/Métricas!L27</f>
        <v>1.8835717228795101</v>
      </c>
      <c r="Z42" s="159">
        <f>Métricas!M23/Métricas!M27</f>
        <v>1.4678615574783682</v>
      </c>
      <c r="AA42" s="159">
        <f>Métricas!N23/Métricas!N27</f>
        <v>1.4608382964378019</v>
      </c>
      <c r="AB42" s="159">
        <f>Métricas!O23/Métricas!O27</f>
        <v>1.4215080346106304</v>
      </c>
      <c r="AC42" s="159">
        <f>Métricas!P23/Métricas!P27</f>
        <v>1.2360939431396785</v>
      </c>
      <c r="AD42" s="159">
        <f>Métricas!Q23/Métricas!Q27</f>
        <v>1.0987501716797143</v>
      </c>
      <c r="AE42" s="159">
        <f>Métricas!R23/Métricas!R27</f>
        <v>1.0006474777797398</v>
      </c>
      <c r="AF42" s="159">
        <f>Métricas!S23/Métricas!S27</f>
        <v>1.0113495898415552</v>
      </c>
      <c r="AG42" s="159">
        <f>Métricas!T23/Métricas!T27</f>
        <v>1.2360939431396787</v>
      </c>
      <c r="AH42" s="159">
        <f>Métricas!U23/Métricas!U27</f>
        <v>8.2406262875978561E-2</v>
      </c>
      <c r="AI42" s="159">
        <f>Métricas!V23/Métricas!V27</f>
        <v>1.4009064688916355</v>
      </c>
      <c r="AJ42" s="159">
        <f>Métricas!W23/Métricas!W27</f>
        <v>1.6747079229634354</v>
      </c>
      <c r="AK42" s="159">
        <f>Métricas!X23/Métricas!X27</f>
        <v>0.38033659788913182</v>
      </c>
      <c r="AL42" s="159">
        <f>Métricas!Y23/Métricas!Y27</f>
        <v>1.9016829894456593</v>
      </c>
      <c r="AM42" s="159">
        <f>Métricas!Z23/Métricas!Z27</f>
        <v>1.1633825347196975</v>
      </c>
      <c r="AN42" s="159">
        <f>Métricas!AA23/Métricas!AA27</f>
        <v>0.80489838157932558</v>
      </c>
      <c r="AO42" s="159">
        <f>Métricas!AB23/Métricas!AB27</f>
        <v>0.76520101241980099</v>
      </c>
    </row>
    <row r="43" spans="1:41" customFormat="1" ht="15" customHeight="1" x14ac:dyDescent="0.25">
      <c r="A43" s="238"/>
      <c r="B43" s="165"/>
      <c r="C43" s="166" t="s">
        <v>44</v>
      </c>
      <c r="D43" s="167"/>
      <c r="E43" s="168"/>
      <c r="F43" s="169"/>
      <c r="G43" s="170"/>
      <c r="H43" s="171" t="s">
        <v>84</v>
      </c>
      <c r="I43" s="172">
        <f>K43</f>
        <v>0.95</v>
      </c>
      <c r="J43" s="173" t="s">
        <v>82</v>
      </c>
      <c r="K43" s="174">
        <v>0.95</v>
      </c>
      <c r="L43" s="173" t="s">
        <v>83</v>
      </c>
      <c r="M43" s="174">
        <v>1</v>
      </c>
      <c r="N43" s="175" t="s">
        <v>81</v>
      </c>
      <c r="O43" s="176">
        <f>M43</f>
        <v>1</v>
      </c>
      <c r="P43" s="177">
        <f>Métricas!C24/Métricas!C28</f>
        <v>1.0006474777797398</v>
      </c>
      <c r="Q43" s="159">
        <f>Métricas!D24/Métricas!D28</f>
        <v>1.1183707104597091</v>
      </c>
      <c r="R43" s="159">
        <f>Métricas!E24/Métricas!E28</f>
        <v>1.0006474777797398</v>
      </c>
      <c r="S43" s="159">
        <f>Métricas!F24/Métricas!F28</f>
        <v>1.0506798516687268</v>
      </c>
      <c r="T43" s="159">
        <f>Métricas!G24/Métricas!G28</f>
        <v>0.89897741319249347</v>
      </c>
      <c r="U43" s="159">
        <f>Métricas!H24/Métricas!H28</f>
        <v>0.95516350151702434</v>
      </c>
      <c r="V43" s="159">
        <f>Métricas!I24/Métricas!I28</f>
        <v>1.4262622420842443</v>
      </c>
      <c r="W43" s="159">
        <f>Métricas!J24/Métricas!J28</f>
        <v>1.3815167599796407</v>
      </c>
      <c r="X43" s="159">
        <f>Métricas!K24/Métricas!K28</f>
        <v>1.2360939431396787</v>
      </c>
      <c r="Y43" s="159">
        <f>Métricas!L24/Métricas!L28</f>
        <v>1.0006474777797398</v>
      </c>
      <c r="Z43" s="159">
        <f>Métricas!M24/Métricas!M28</f>
        <v>0.69530284301606915</v>
      </c>
      <c r="AA43" s="159">
        <f>Métricas!N24/Métricas!N28</f>
        <v>0.87253690103977311</v>
      </c>
      <c r="AB43" s="159">
        <f>Métricas!O24/Métricas!O28</f>
        <v>0.55624227441285534</v>
      </c>
      <c r="AC43" s="159">
        <f>Métricas!P24/Métricas!P28</f>
        <v>0.8427913248679626</v>
      </c>
      <c r="AD43" s="159">
        <f>Métricas!Q24/Métricas!Q28</f>
        <v>0.43263288009888751</v>
      </c>
      <c r="AE43" s="159">
        <f>Métricas!R24/Métricas!R28</f>
        <v>1.0006474777797398</v>
      </c>
      <c r="AF43" s="159">
        <f>Métricas!S24/Métricas!S28</f>
        <v>0.78660523654343173</v>
      </c>
      <c r="AG43" s="159">
        <f>Métricas!T24/Métricas!T28</f>
        <v>0.67985166872682323</v>
      </c>
      <c r="AH43" s="159">
        <f>Métricas!U24/Métricas!U28</f>
        <v>0.98887515451174279</v>
      </c>
      <c r="AI43" s="159">
        <f>Métricas!V24/Métricas!V28</f>
        <v>0.98887515451174279</v>
      </c>
      <c r="AJ43" s="159">
        <f>Métricas!W24/Métricas!W28</f>
        <v>0.734974777001971</v>
      </c>
      <c r="AK43" s="159">
        <f>Métricas!X24/Métricas!X28</f>
        <v>0.41203131437989282</v>
      </c>
      <c r="AL43" s="159">
        <f>Métricas!Y24/Métricas!Y28</f>
        <v>1.3734377145996428</v>
      </c>
      <c r="AM43" s="159">
        <f>Métricas!Z24/Métricas!Z28</f>
        <v>0.65057575954719926</v>
      </c>
      <c r="AN43" s="159">
        <f>Métricas!AA24/Métricas!AA28</f>
        <v>0.74740564003794518</v>
      </c>
      <c r="AO43" s="159">
        <f>Métricas!AB24/Métricas!AB28</f>
        <v>0.84760727529577962</v>
      </c>
    </row>
    <row r="44" spans="1:41" customFormat="1" ht="15" customHeight="1" x14ac:dyDescent="0.25">
      <c r="A44" s="238"/>
      <c r="B44" s="165"/>
      <c r="C44" s="166" t="s">
        <v>45</v>
      </c>
      <c r="D44" s="167"/>
      <c r="E44" s="168"/>
      <c r="F44" s="169"/>
      <c r="G44" s="170"/>
      <c r="H44" s="171" t="s">
        <v>84</v>
      </c>
      <c r="I44" s="172">
        <f>K44</f>
        <v>0.95</v>
      </c>
      <c r="J44" s="173" t="s">
        <v>82</v>
      </c>
      <c r="K44" s="174">
        <v>0.95</v>
      </c>
      <c r="L44" s="173" t="s">
        <v>83</v>
      </c>
      <c r="M44" s="174">
        <v>1</v>
      </c>
      <c r="N44" s="175" t="s">
        <v>81</v>
      </c>
      <c r="O44" s="176">
        <f>M44</f>
        <v>1</v>
      </c>
      <c r="P44" s="177">
        <f>Métricas!C25/Métricas!C29</f>
        <v>1.0006474777797398</v>
      </c>
      <c r="Q44" s="159">
        <f>Métricas!D25/Métricas!D29</f>
        <v>1.0006474777797398</v>
      </c>
      <c r="R44" s="159">
        <f>Métricas!E25/Métricas!E29</f>
        <v>1.0006474777797398</v>
      </c>
      <c r="S44" s="159">
        <f>Métricas!F25/Métricas!F29</f>
        <v>1.2978986402966626</v>
      </c>
      <c r="T44" s="159">
        <f>Métricas!G25/Métricas!G29</f>
        <v>1.0006474777797398</v>
      </c>
      <c r="U44" s="159">
        <f>Métricas!H25/Métricas!H29</f>
        <v>0.95516350151702434</v>
      </c>
      <c r="V44" s="159">
        <f>Métricas!I25/Métricas!I29</f>
        <v>1.2360939431396785</v>
      </c>
      <c r="W44" s="159">
        <f>Métricas!J25/Métricas!J29</f>
        <v>1.2360939431396787</v>
      </c>
      <c r="X44" s="159">
        <f>Métricas!K25/Métricas!K29</f>
        <v>0.82406262875978564</v>
      </c>
      <c r="Y44" s="159">
        <f>Métricas!L25/Métricas!L29</f>
        <v>1.0595090941197245</v>
      </c>
      <c r="Z44" s="159">
        <f>Métricas!M25/Métricas!M29</f>
        <v>1.0712814173877214</v>
      </c>
      <c r="AA44" s="159">
        <f>Métricas!N25/Métricas!N29</f>
        <v>1.0113495898415552</v>
      </c>
      <c r="AB44" s="159">
        <f>Métricas!O25/Métricas!O29</f>
        <v>1.1124845488257107</v>
      </c>
      <c r="AC44" s="159">
        <f>Métricas!P25/Métricas!P29</f>
        <v>0.95516350151702434</v>
      </c>
      <c r="AD44" s="159">
        <f>Métricas!Q25/Métricas!Q29</f>
        <v>0.9888751545117429</v>
      </c>
      <c r="AE44" s="159">
        <f>Métricas!R25/Métricas!R29</f>
        <v>1.0006474777797398</v>
      </c>
      <c r="AF44" s="159">
        <f>Métricas!S25/Métricas!S29</f>
        <v>0.95516350151702434</v>
      </c>
      <c r="AG44" s="159">
        <f>Métricas!T25/Métricas!T29</f>
        <v>1.0506798516687268</v>
      </c>
      <c r="AH44" s="159">
        <f>Métricas!U25/Métricas!U29</f>
        <v>1.1410097936673955</v>
      </c>
      <c r="AI44" s="159">
        <f>Métricas!V25/Métricas!V29</f>
        <v>1.1358701099121369</v>
      </c>
      <c r="AJ44" s="159">
        <f>Métricas!W25/Métricas!W29</f>
        <v>1.0906711262997164</v>
      </c>
      <c r="AK44" s="159">
        <f>Métricas!X25/Métricas!X29</f>
        <v>1.1478015186297015</v>
      </c>
      <c r="AL44" s="159">
        <f>Métricas!Y25/Métricas!Y29</f>
        <v>1.7799752781211371</v>
      </c>
      <c r="AM44" s="159">
        <f>Métricas!Z25/Métricas!Z29</f>
        <v>1.4492135885085886</v>
      </c>
      <c r="AN44" s="159">
        <f>Métricas!AA25/Métricas!AA29</f>
        <v>1.1410097936673955</v>
      </c>
      <c r="AO44" s="159">
        <f>Métricas!AB25/Métricas!AB29</f>
        <v>1.3047658288696606</v>
      </c>
    </row>
  </sheetData>
  <sheetProtection selectLockedCells="1" selectUnlockedCells="1"/>
  <mergeCells count="14">
    <mergeCell ref="A16:A20"/>
    <mergeCell ref="A21:A44"/>
    <mergeCell ref="H5:I5"/>
    <mergeCell ref="J5:M5"/>
    <mergeCell ref="N5:O5"/>
    <mergeCell ref="A6:A15"/>
    <mergeCell ref="B6:B8"/>
    <mergeCell ref="B9:B11"/>
    <mergeCell ref="B12:B14"/>
    <mergeCell ref="A1:O1"/>
    <mergeCell ref="A2:O2"/>
    <mergeCell ref="A3:O3"/>
    <mergeCell ref="A4:G4"/>
    <mergeCell ref="H4:O4"/>
  </mergeCells>
  <phoneticPr fontId="46" type="noConversion"/>
  <conditionalFormatting sqref="P6:AH6">
    <cfRule type="cellIs" dxfId="551" priority="562" stopIfTrue="1" operator="lessThan">
      <formula>$O$6</formula>
    </cfRule>
    <cfRule type="cellIs" dxfId="550" priority="563" stopIfTrue="1" operator="between">
      <formula>$K$6</formula>
      <formula>$M$6</formula>
    </cfRule>
    <cfRule type="cellIs" dxfId="549" priority="564" stopIfTrue="1" operator="greaterThan">
      <formula>$I$6</formula>
    </cfRule>
  </conditionalFormatting>
  <conditionalFormatting sqref="P7:AH7">
    <cfRule type="cellIs" dxfId="548" priority="565" stopIfTrue="1" operator="lessThan">
      <formula>$O$7</formula>
    </cfRule>
    <cfRule type="cellIs" dxfId="547" priority="566" stopIfTrue="1" operator="between">
      <formula>$K$7</formula>
      <formula>$M$7</formula>
    </cfRule>
    <cfRule type="cellIs" dxfId="546" priority="567" stopIfTrue="1" operator="greaterThan">
      <formula>$I$7</formula>
    </cfRule>
  </conditionalFormatting>
  <conditionalFormatting sqref="P8:AH8">
    <cfRule type="cellIs" dxfId="545" priority="568" stopIfTrue="1" operator="lessThan">
      <formula>$O$8</formula>
    </cfRule>
    <cfRule type="cellIs" dxfId="544" priority="569" stopIfTrue="1" operator="between">
      <formula>$K$8</formula>
      <formula>$M$8</formula>
    </cfRule>
    <cfRule type="cellIs" dxfId="543" priority="570" stopIfTrue="1" operator="greaterThan">
      <formula>$I$8</formula>
    </cfRule>
  </conditionalFormatting>
  <conditionalFormatting sqref="P9:AH9">
    <cfRule type="cellIs" dxfId="542" priority="571" stopIfTrue="1" operator="greaterThan">
      <formula>$O$9</formula>
    </cfRule>
    <cfRule type="cellIs" dxfId="541" priority="572" stopIfTrue="1" operator="between">
      <formula>$K$9</formula>
      <formula>$M$9</formula>
    </cfRule>
    <cfRule type="cellIs" dxfId="540" priority="573" stopIfTrue="1" operator="lessThan">
      <formula>$I$9</formula>
    </cfRule>
  </conditionalFormatting>
  <conditionalFormatting sqref="P10:AH10">
    <cfRule type="cellIs" dxfId="539" priority="574" stopIfTrue="1" operator="greaterThan">
      <formula>$O$10</formula>
    </cfRule>
    <cfRule type="cellIs" dxfId="538" priority="575" stopIfTrue="1" operator="between">
      <formula>$K$10</formula>
      <formula>$M$10</formula>
    </cfRule>
    <cfRule type="cellIs" dxfId="537" priority="576" stopIfTrue="1" operator="lessThan">
      <formula>$I$10</formula>
    </cfRule>
  </conditionalFormatting>
  <conditionalFormatting sqref="P11:AH11">
    <cfRule type="cellIs" dxfId="536" priority="577" stopIfTrue="1" operator="greaterThan">
      <formula>$O$11</formula>
    </cfRule>
    <cfRule type="cellIs" dxfId="535" priority="578" stopIfTrue="1" operator="between">
      <formula>$K$11</formula>
      <formula>$M$11</formula>
    </cfRule>
    <cfRule type="cellIs" dxfId="534" priority="579" stopIfTrue="1" operator="lessThan">
      <formula>$I$11</formula>
    </cfRule>
  </conditionalFormatting>
  <conditionalFormatting sqref="P12:AH12">
    <cfRule type="cellIs" dxfId="533" priority="580" stopIfTrue="1" operator="lessThan">
      <formula>$O$12</formula>
    </cfRule>
    <cfRule type="cellIs" dxfId="532" priority="581" stopIfTrue="1" operator="between">
      <formula>$K$12</formula>
      <formula>$M$12</formula>
    </cfRule>
    <cfRule type="cellIs" dxfId="531" priority="582" stopIfTrue="1" operator="greaterThan">
      <formula>$I$12</formula>
    </cfRule>
  </conditionalFormatting>
  <conditionalFormatting sqref="P13:AH13">
    <cfRule type="cellIs" dxfId="530" priority="583" stopIfTrue="1" operator="lessThan">
      <formula>$O$13</formula>
    </cfRule>
    <cfRule type="cellIs" dxfId="529" priority="584" stopIfTrue="1" operator="between">
      <formula>$K$13</formula>
      <formula>$M$13</formula>
    </cfRule>
    <cfRule type="cellIs" dxfId="528" priority="585" stopIfTrue="1" operator="greaterThan">
      <formula>$I$13</formula>
    </cfRule>
  </conditionalFormatting>
  <conditionalFormatting sqref="P14:AH14">
    <cfRule type="cellIs" dxfId="527" priority="586" stopIfTrue="1" operator="lessThan">
      <formula>$O$14</formula>
    </cfRule>
    <cfRule type="cellIs" dxfId="526" priority="587" stopIfTrue="1" operator="between">
      <formula>$K$14</formula>
      <formula>$M$14</formula>
    </cfRule>
    <cfRule type="cellIs" dxfId="525" priority="588" stopIfTrue="1" operator="greaterThan">
      <formula>$I$14</formula>
    </cfRule>
  </conditionalFormatting>
  <conditionalFormatting sqref="P15:AH15">
    <cfRule type="cellIs" dxfId="524" priority="589" stopIfTrue="1" operator="greaterThan">
      <formula>$O$15</formula>
    </cfRule>
    <cfRule type="cellIs" dxfId="523" priority="590" stopIfTrue="1" operator="between">
      <formula>$K$15</formula>
      <formula>$M$15</formula>
    </cfRule>
    <cfRule type="cellIs" dxfId="522" priority="591" stopIfTrue="1" operator="lessThan">
      <formula>$I$15</formula>
    </cfRule>
  </conditionalFormatting>
  <conditionalFormatting sqref="P16:AH18">
    <cfRule type="cellIs" dxfId="521" priority="592" stopIfTrue="1" operator="lessThan">
      <formula>$O$16</formula>
    </cfRule>
    <cfRule type="cellIs" dxfId="520" priority="593" stopIfTrue="1" operator="between">
      <formula>$K$16</formula>
      <formula>$M$16</formula>
    </cfRule>
    <cfRule type="cellIs" dxfId="519" priority="594" stopIfTrue="1" operator="greaterThan">
      <formula>$I$16</formula>
    </cfRule>
  </conditionalFormatting>
  <conditionalFormatting sqref="P19:AH19">
    <cfRule type="cellIs" dxfId="518" priority="595" stopIfTrue="1" operator="lessThan">
      <formula>$O$19</formula>
    </cfRule>
    <cfRule type="cellIs" dxfId="517" priority="596" stopIfTrue="1" operator="between">
      <formula>$K$19</formula>
      <formula>$M$19</formula>
    </cfRule>
    <cfRule type="cellIs" dxfId="516" priority="597" stopIfTrue="1" operator="greaterThan">
      <formula>$I$19</formula>
    </cfRule>
  </conditionalFormatting>
  <conditionalFormatting sqref="P20:AH20">
    <cfRule type="cellIs" dxfId="515" priority="598" stopIfTrue="1" operator="lessThan">
      <formula>$O$20</formula>
    </cfRule>
    <cfRule type="cellIs" dxfId="514" priority="599" stopIfTrue="1" operator="between">
      <formula>$K$20</formula>
      <formula>$M$20</formula>
    </cfRule>
    <cfRule type="cellIs" dxfId="513" priority="600" stopIfTrue="1" operator="greaterThan">
      <formula>$I$20</formula>
    </cfRule>
  </conditionalFormatting>
  <conditionalFormatting sqref="P21:AH21">
    <cfRule type="cellIs" dxfId="512" priority="601" stopIfTrue="1" operator="lessThan">
      <formula>$O$21</formula>
    </cfRule>
    <cfRule type="cellIs" dxfId="511" priority="602" stopIfTrue="1" operator="between">
      <formula>$K$21</formula>
      <formula>$M$21</formula>
    </cfRule>
    <cfRule type="cellIs" dxfId="510" priority="603" stopIfTrue="1" operator="greaterThan">
      <formula>$I$21</formula>
    </cfRule>
  </conditionalFormatting>
  <conditionalFormatting sqref="P22:AH22">
    <cfRule type="cellIs" dxfId="509" priority="604" stopIfTrue="1" operator="lessThan">
      <formula>$O$22</formula>
    </cfRule>
    <cfRule type="cellIs" dxfId="508" priority="605" stopIfTrue="1" operator="between">
      <formula>$K$22</formula>
      <formula>$M$22</formula>
    </cfRule>
    <cfRule type="cellIs" dxfId="507" priority="606" stopIfTrue="1" operator="greaterThan">
      <formula>$I$22</formula>
    </cfRule>
  </conditionalFormatting>
  <conditionalFormatting sqref="P23:AH23">
    <cfRule type="cellIs" dxfId="506" priority="607" stopIfTrue="1" operator="lessThan">
      <formula>$O$23</formula>
    </cfRule>
    <cfRule type="cellIs" dxfId="505" priority="608" stopIfTrue="1" operator="between">
      <formula>$K$23</formula>
      <formula>$M$23</formula>
    </cfRule>
    <cfRule type="cellIs" dxfId="504" priority="609" stopIfTrue="1" operator="greaterThan">
      <formula>$I$23</formula>
    </cfRule>
  </conditionalFormatting>
  <conditionalFormatting sqref="P24:AH27">
    <cfRule type="cellIs" dxfId="503" priority="610" stopIfTrue="1" operator="greaterThan">
      <formula>$O$24</formula>
    </cfRule>
    <cfRule type="cellIs" dxfId="502" priority="611" stopIfTrue="1" operator="between">
      <formula>$K$24</formula>
      <formula>$M$24</formula>
    </cfRule>
    <cfRule type="cellIs" dxfId="501" priority="612" stopIfTrue="1" operator="lessThan">
      <formula>$I$24</formula>
    </cfRule>
  </conditionalFormatting>
  <conditionalFormatting sqref="P28:AH28">
    <cfRule type="cellIs" dxfId="500" priority="613" stopIfTrue="1" operator="greaterThan">
      <formula>$O$28</formula>
    </cfRule>
    <cfRule type="cellIs" dxfId="499" priority="614" stopIfTrue="1" operator="between">
      <formula>$K$28</formula>
      <formula>$M$28</formula>
    </cfRule>
    <cfRule type="cellIs" dxfId="498" priority="615" stopIfTrue="1" operator="lessThan">
      <formula>$I$28</formula>
    </cfRule>
  </conditionalFormatting>
  <conditionalFormatting sqref="P41:AH44">
    <cfRule type="cellIs" dxfId="497" priority="616" stopIfTrue="1" operator="greaterThan">
      <formula>$O$41</formula>
    </cfRule>
    <cfRule type="cellIs" dxfId="496" priority="617" stopIfTrue="1" operator="between">
      <formula>$K$41</formula>
      <formula>$M$41</formula>
    </cfRule>
    <cfRule type="cellIs" dxfId="495" priority="618" stopIfTrue="1" operator="lessThan">
      <formula>$I$41</formula>
    </cfRule>
  </conditionalFormatting>
  <conditionalFormatting sqref="P29:AH29">
    <cfRule type="cellIs" dxfId="494" priority="619" stopIfTrue="1" operator="between">
      <formula>$K$29</formula>
      <formula>$M$29</formula>
    </cfRule>
    <cfRule type="cellIs" dxfId="493" priority="620" stopIfTrue="1" operator="greaterThan">
      <formula>$O$29</formula>
    </cfRule>
    <cfRule type="cellIs" dxfId="492" priority="621" stopIfTrue="1" operator="lessThan">
      <formula>$I$29</formula>
    </cfRule>
  </conditionalFormatting>
  <conditionalFormatting sqref="P32:AH32">
    <cfRule type="cellIs" dxfId="491" priority="622" stopIfTrue="1" operator="greaterThan">
      <formula>$O$32</formula>
    </cfRule>
    <cfRule type="cellIs" dxfId="490" priority="623" stopIfTrue="1" operator="lessThan">
      <formula>$I$32</formula>
    </cfRule>
    <cfRule type="cellIs" dxfId="489" priority="624" stopIfTrue="1" operator="between">
      <formula>$K$32</formula>
      <formula>$M$32</formula>
    </cfRule>
  </conditionalFormatting>
  <conditionalFormatting sqref="P35:AH35">
    <cfRule type="cellIs" dxfId="488" priority="625" stopIfTrue="1" operator="lessThan">
      <formula>$I$35</formula>
    </cfRule>
    <cfRule type="cellIs" dxfId="487" priority="626" stopIfTrue="1" operator="between">
      <formula>$K$35</formula>
      <formula>$M$35</formula>
    </cfRule>
    <cfRule type="cellIs" dxfId="486" priority="627" stopIfTrue="1" operator="greaterThan">
      <formula>$O$35</formula>
    </cfRule>
  </conditionalFormatting>
  <conditionalFormatting sqref="AI6">
    <cfRule type="cellIs" dxfId="485" priority="496" stopIfTrue="1" operator="lessThan">
      <formula>$O$6</formula>
    </cfRule>
    <cfRule type="cellIs" dxfId="484" priority="497" stopIfTrue="1" operator="between">
      <formula>$K$6</formula>
      <formula>$M$6</formula>
    </cfRule>
    <cfRule type="cellIs" dxfId="483" priority="498" stopIfTrue="1" operator="greaterThan">
      <formula>$I$6</formula>
    </cfRule>
  </conditionalFormatting>
  <conditionalFormatting sqref="AI7">
    <cfRule type="cellIs" dxfId="482" priority="499" stopIfTrue="1" operator="lessThan">
      <formula>$O$7</formula>
    </cfRule>
    <cfRule type="cellIs" dxfId="481" priority="500" stopIfTrue="1" operator="between">
      <formula>$K$7</formula>
      <formula>$M$7</formula>
    </cfRule>
    <cfRule type="cellIs" dxfId="480" priority="501" stopIfTrue="1" operator="greaterThan">
      <formula>$I$7</formula>
    </cfRule>
  </conditionalFormatting>
  <conditionalFormatting sqref="AI8">
    <cfRule type="cellIs" dxfId="479" priority="502" stopIfTrue="1" operator="lessThan">
      <formula>$O$8</formula>
    </cfRule>
    <cfRule type="cellIs" dxfId="478" priority="503" stopIfTrue="1" operator="between">
      <formula>$K$8</formula>
      <formula>$M$8</formula>
    </cfRule>
    <cfRule type="cellIs" dxfId="477" priority="504" stopIfTrue="1" operator="greaterThan">
      <formula>$I$8</formula>
    </cfRule>
  </conditionalFormatting>
  <conditionalFormatting sqref="AI9">
    <cfRule type="cellIs" dxfId="476" priority="505" stopIfTrue="1" operator="greaterThan">
      <formula>$O$9</formula>
    </cfRule>
    <cfRule type="cellIs" dxfId="475" priority="506" stopIfTrue="1" operator="between">
      <formula>$K$9</formula>
      <formula>$M$9</formula>
    </cfRule>
    <cfRule type="cellIs" dxfId="474" priority="507" stopIfTrue="1" operator="lessThan">
      <formula>$I$9</formula>
    </cfRule>
  </conditionalFormatting>
  <conditionalFormatting sqref="AI10">
    <cfRule type="cellIs" dxfId="473" priority="508" stopIfTrue="1" operator="greaterThan">
      <formula>$O$10</formula>
    </cfRule>
    <cfRule type="cellIs" dxfId="472" priority="509" stopIfTrue="1" operator="between">
      <formula>$K$10</formula>
      <formula>$M$10</formula>
    </cfRule>
    <cfRule type="cellIs" dxfId="471" priority="510" stopIfTrue="1" operator="lessThan">
      <formula>$I$10</formula>
    </cfRule>
  </conditionalFormatting>
  <conditionalFormatting sqref="AI11">
    <cfRule type="cellIs" dxfId="470" priority="511" stopIfTrue="1" operator="greaterThan">
      <formula>$O$11</formula>
    </cfRule>
    <cfRule type="cellIs" dxfId="469" priority="512" stopIfTrue="1" operator="between">
      <formula>$K$11</formula>
      <formula>$M$11</formula>
    </cfRule>
    <cfRule type="cellIs" dxfId="468" priority="513" stopIfTrue="1" operator="lessThan">
      <formula>$I$11</formula>
    </cfRule>
  </conditionalFormatting>
  <conditionalFormatting sqref="AI12">
    <cfRule type="cellIs" dxfId="467" priority="514" stopIfTrue="1" operator="lessThan">
      <formula>$O$12</formula>
    </cfRule>
    <cfRule type="cellIs" dxfId="466" priority="515" stopIfTrue="1" operator="between">
      <formula>$K$12</formula>
      <formula>$M$12</formula>
    </cfRule>
    <cfRule type="cellIs" dxfId="465" priority="516" stopIfTrue="1" operator="greaterThan">
      <formula>$I$12</formula>
    </cfRule>
  </conditionalFormatting>
  <conditionalFormatting sqref="AI13">
    <cfRule type="cellIs" dxfId="464" priority="517" stopIfTrue="1" operator="lessThan">
      <formula>$O$13</formula>
    </cfRule>
    <cfRule type="cellIs" dxfId="463" priority="518" stopIfTrue="1" operator="between">
      <formula>$K$13</formula>
      <formula>$M$13</formula>
    </cfRule>
    <cfRule type="cellIs" dxfId="462" priority="519" stopIfTrue="1" operator="greaterThan">
      <formula>$I$13</formula>
    </cfRule>
  </conditionalFormatting>
  <conditionalFormatting sqref="AI14">
    <cfRule type="cellIs" dxfId="461" priority="520" stopIfTrue="1" operator="lessThan">
      <formula>$O$14</formula>
    </cfRule>
    <cfRule type="cellIs" dxfId="460" priority="521" stopIfTrue="1" operator="between">
      <formula>$K$14</formula>
      <formula>$M$14</formula>
    </cfRule>
    <cfRule type="cellIs" dxfId="459" priority="522" stopIfTrue="1" operator="greaterThan">
      <formula>$I$14</formula>
    </cfRule>
  </conditionalFormatting>
  <conditionalFormatting sqref="AI15">
    <cfRule type="cellIs" dxfId="458" priority="523" stopIfTrue="1" operator="greaterThan">
      <formula>$O$15</formula>
    </cfRule>
    <cfRule type="cellIs" dxfId="457" priority="524" stopIfTrue="1" operator="between">
      <formula>$K$15</formula>
      <formula>$M$15</formula>
    </cfRule>
    <cfRule type="cellIs" dxfId="456" priority="525" stopIfTrue="1" operator="lessThan">
      <formula>$I$15</formula>
    </cfRule>
  </conditionalFormatting>
  <conditionalFormatting sqref="AI16:AI18">
    <cfRule type="cellIs" dxfId="455" priority="526" stopIfTrue="1" operator="lessThan">
      <formula>$O$16</formula>
    </cfRule>
    <cfRule type="cellIs" dxfId="454" priority="527" stopIfTrue="1" operator="between">
      <formula>$K$16</formula>
      <formula>$M$16</formula>
    </cfRule>
    <cfRule type="cellIs" dxfId="453" priority="528" stopIfTrue="1" operator="greaterThan">
      <formula>$I$16</formula>
    </cfRule>
  </conditionalFormatting>
  <conditionalFormatting sqref="AI19">
    <cfRule type="cellIs" dxfId="452" priority="529" stopIfTrue="1" operator="lessThan">
      <formula>$O$19</formula>
    </cfRule>
    <cfRule type="cellIs" dxfId="451" priority="530" stopIfTrue="1" operator="between">
      <formula>$K$19</formula>
      <formula>$M$19</formula>
    </cfRule>
    <cfRule type="cellIs" dxfId="450" priority="531" stopIfTrue="1" operator="greaterThan">
      <formula>$I$19</formula>
    </cfRule>
  </conditionalFormatting>
  <conditionalFormatting sqref="AI20">
    <cfRule type="cellIs" dxfId="449" priority="532" stopIfTrue="1" operator="lessThan">
      <formula>$O$20</formula>
    </cfRule>
    <cfRule type="cellIs" dxfId="448" priority="533" stopIfTrue="1" operator="between">
      <formula>$K$20</formula>
      <formula>$M$20</formula>
    </cfRule>
    <cfRule type="cellIs" dxfId="447" priority="534" stopIfTrue="1" operator="greaterThan">
      <formula>$I$20</formula>
    </cfRule>
  </conditionalFormatting>
  <conditionalFormatting sqref="AI21">
    <cfRule type="cellIs" dxfId="446" priority="535" stopIfTrue="1" operator="lessThan">
      <formula>$O$21</formula>
    </cfRule>
    <cfRule type="cellIs" dxfId="445" priority="536" stopIfTrue="1" operator="between">
      <formula>$K$21</formula>
      <formula>$M$21</formula>
    </cfRule>
    <cfRule type="cellIs" dxfId="444" priority="537" stopIfTrue="1" operator="greaterThan">
      <formula>$I$21</formula>
    </cfRule>
  </conditionalFormatting>
  <conditionalFormatting sqref="AI22">
    <cfRule type="cellIs" dxfId="443" priority="538" stopIfTrue="1" operator="lessThan">
      <formula>$O$22</formula>
    </cfRule>
    <cfRule type="cellIs" dxfId="442" priority="539" stopIfTrue="1" operator="between">
      <formula>$K$22</formula>
      <formula>$M$22</formula>
    </cfRule>
    <cfRule type="cellIs" dxfId="441" priority="540" stopIfTrue="1" operator="greaterThan">
      <formula>$I$22</formula>
    </cfRule>
  </conditionalFormatting>
  <conditionalFormatting sqref="AI23">
    <cfRule type="cellIs" dxfId="440" priority="541" stopIfTrue="1" operator="lessThan">
      <formula>$O$23</formula>
    </cfRule>
    <cfRule type="cellIs" dxfId="439" priority="542" stopIfTrue="1" operator="between">
      <formula>$K$23</formula>
      <formula>$M$23</formula>
    </cfRule>
    <cfRule type="cellIs" dxfId="438" priority="543" stopIfTrue="1" operator="greaterThan">
      <formula>$I$23</formula>
    </cfRule>
  </conditionalFormatting>
  <conditionalFormatting sqref="AI24:AI27">
    <cfRule type="cellIs" dxfId="437" priority="544" stopIfTrue="1" operator="greaterThan">
      <formula>$O$24</formula>
    </cfRule>
    <cfRule type="cellIs" dxfId="436" priority="545" stopIfTrue="1" operator="between">
      <formula>$K$24</formula>
      <formula>$M$24</formula>
    </cfRule>
    <cfRule type="cellIs" dxfId="435" priority="546" stopIfTrue="1" operator="lessThan">
      <formula>$I$24</formula>
    </cfRule>
  </conditionalFormatting>
  <conditionalFormatting sqref="AI28">
    <cfRule type="cellIs" dxfId="434" priority="547" stopIfTrue="1" operator="greaterThan">
      <formula>$O$28</formula>
    </cfRule>
    <cfRule type="cellIs" dxfId="433" priority="548" stopIfTrue="1" operator="between">
      <formula>$K$28</formula>
      <formula>$M$28</formula>
    </cfRule>
    <cfRule type="cellIs" dxfId="432" priority="549" stopIfTrue="1" operator="lessThan">
      <formula>$I$28</formula>
    </cfRule>
  </conditionalFormatting>
  <conditionalFormatting sqref="AI41:AI44">
    <cfRule type="cellIs" dxfId="431" priority="550" stopIfTrue="1" operator="greaterThan">
      <formula>$O$41</formula>
    </cfRule>
    <cfRule type="cellIs" dxfId="430" priority="551" stopIfTrue="1" operator="between">
      <formula>$K$41</formula>
      <formula>$M$41</formula>
    </cfRule>
    <cfRule type="cellIs" dxfId="429" priority="552" stopIfTrue="1" operator="lessThan">
      <formula>$I$41</formula>
    </cfRule>
  </conditionalFormatting>
  <conditionalFormatting sqref="AI29">
    <cfRule type="cellIs" dxfId="428" priority="553" stopIfTrue="1" operator="between">
      <formula>$K$29</formula>
      <formula>$M$29</formula>
    </cfRule>
    <cfRule type="cellIs" dxfId="427" priority="554" stopIfTrue="1" operator="greaterThan">
      <formula>$O$29</formula>
    </cfRule>
    <cfRule type="cellIs" dxfId="426" priority="555" stopIfTrue="1" operator="lessThan">
      <formula>$I$29</formula>
    </cfRule>
  </conditionalFormatting>
  <conditionalFormatting sqref="AI32">
    <cfRule type="cellIs" dxfId="425" priority="556" stopIfTrue="1" operator="greaterThan">
      <formula>$O$32</formula>
    </cfRule>
    <cfRule type="cellIs" dxfId="424" priority="557" stopIfTrue="1" operator="lessThan">
      <formula>$I$32</formula>
    </cfRule>
    <cfRule type="cellIs" dxfId="423" priority="558" stopIfTrue="1" operator="between">
      <formula>$K$32</formula>
      <formula>$M$32</formula>
    </cfRule>
  </conditionalFormatting>
  <conditionalFormatting sqref="AI35">
    <cfRule type="cellIs" dxfId="422" priority="559" stopIfTrue="1" operator="lessThan">
      <formula>$I$35</formula>
    </cfRule>
    <cfRule type="cellIs" dxfId="421" priority="560" stopIfTrue="1" operator="between">
      <formula>$K$35</formula>
      <formula>$M$35</formula>
    </cfRule>
    <cfRule type="cellIs" dxfId="420" priority="561" stopIfTrue="1" operator="greaterThan">
      <formula>$O$35</formula>
    </cfRule>
  </conditionalFormatting>
  <conditionalFormatting sqref="AJ6">
    <cfRule type="cellIs" dxfId="419" priority="430" stopIfTrue="1" operator="lessThan">
      <formula>$O$6</formula>
    </cfRule>
    <cfRule type="cellIs" dxfId="418" priority="431" stopIfTrue="1" operator="between">
      <formula>$K$6</formula>
      <formula>$M$6</formula>
    </cfRule>
    <cfRule type="cellIs" dxfId="417" priority="432" stopIfTrue="1" operator="greaterThan">
      <formula>$I$6</formula>
    </cfRule>
  </conditionalFormatting>
  <conditionalFormatting sqref="AJ7">
    <cfRule type="cellIs" dxfId="416" priority="433" stopIfTrue="1" operator="lessThan">
      <formula>$O$7</formula>
    </cfRule>
    <cfRule type="cellIs" dxfId="415" priority="434" stopIfTrue="1" operator="between">
      <formula>$K$7</formula>
      <formula>$M$7</formula>
    </cfRule>
    <cfRule type="cellIs" dxfId="414" priority="435" stopIfTrue="1" operator="greaterThan">
      <formula>$I$7</formula>
    </cfRule>
  </conditionalFormatting>
  <conditionalFormatting sqref="AJ8">
    <cfRule type="cellIs" dxfId="413" priority="436" stopIfTrue="1" operator="lessThan">
      <formula>$O$8</formula>
    </cfRule>
    <cfRule type="cellIs" dxfId="412" priority="437" stopIfTrue="1" operator="between">
      <formula>$K$8</formula>
      <formula>$M$8</formula>
    </cfRule>
    <cfRule type="cellIs" dxfId="411" priority="438" stopIfTrue="1" operator="greaterThan">
      <formula>$I$8</formula>
    </cfRule>
  </conditionalFormatting>
  <conditionalFormatting sqref="AJ9">
    <cfRule type="cellIs" dxfId="410" priority="439" stopIfTrue="1" operator="greaterThan">
      <formula>$O$9</formula>
    </cfRule>
    <cfRule type="cellIs" dxfId="409" priority="440" stopIfTrue="1" operator="between">
      <formula>$K$9</formula>
      <formula>$M$9</formula>
    </cfRule>
    <cfRule type="cellIs" dxfId="408" priority="441" stopIfTrue="1" operator="lessThan">
      <formula>$I$9</formula>
    </cfRule>
  </conditionalFormatting>
  <conditionalFormatting sqref="AJ10">
    <cfRule type="cellIs" dxfId="407" priority="442" stopIfTrue="1" operator="greaterThan">
      <formula>$O$10</formula>
    </cfRule>
    <cfRule type="cellIs" dxfId="406" priority="443" stopIfTrue="1" operator="between">
      <formula>$K$10</formula>
      <formula>$M$10</formula>
    </cfRule>
    <cfRule type="cellIs" dxfId="405" priority="444" stopIfTrue="1" operator="lessThan">
      <formula>$I$10</formula>
    </cfRule>
  </conditionalFormatting>
  <conditionalFormatting sqref="AJ11">
    <cfRule type="cellIs" dxfId="404" priority="445" stopIfTrue="1" operator="greaterThan">
      <formula>$O$11</formula>
    </cfRule>
    <cfRule type="cellIs" dxfId="403" priority="446" stopIfTrue="1" operator="between">
      <formula>$K$11</formula>
      <formula>$M$11</formula>
    </cfRule>
    <cfRule type="cellIs" dxfId="402" priority="447" stopIfTrue="1" operator="lessThan">
      <formula>$I$11</formula>
    </cfRule>
  </conditionalFormatting>
  <conditionalFormatting sqref="AJ12">
    <cfRule type="cellIs" dxfId="401" priority="448" stopIfTrue="1" operator="lessThan">
      <formula>$O$12</formula>
    </cfRule>
    <cfRule type="cellIs" dxfId="400" priority="449" stopIfTrue="1" operator="between">
      <formula>$K$12</formula>
      <formula>$M$12</formula>
    </cfRule>
    <cfRule type="cellIs" dxfId="399" priority="450" stopIfTrue="1" operator="greaterThan">
      <formula>$I$12</formula>
    </cfRule>
  </conditionalFormatting>
  <conditionalFormatting sqref="AJ13">
    <cfRule type="cellIs" dxfId="398" priority="451" stopIfTrue="1" operator="lessThan">
      <formula>$O$13</formula>
    </cfRule>
    <cfRule type="cellIs" dxfId="397" priority="452" stopIfTrue="1" operator="between">
      <formula>$K$13</formula>
      <formula>$M$13</formula>
    </cfRule>
    <cfRule type="cellIs" dxfId="396" priority="453" stopIfTrue="1" operator="greaterThan">
      <formula>$I$13</formula>
    </cfRule>
  </conditionalFormatting>
  <conditionalFormatting sqref="AJ14">
    <cfRule type="cellIs" dxfId="395" priority="454" stopIfTrue="1" operator="lessThan">
      <formula>$O$14</formula>
    </cfRule>
    <cfRule type="cellIs" dxfId="394" priority="455" stopIfTrue="1" operator="between">
      <formula>$K$14</formula>
      <formula>$M$14</formula>
    </cfRule>
    <cfRule type="cellIs" dxfId="393" priority="456" stopIfTrue="1" operator="greaterThan">
      <formula>$I$14</formula>
    </cfRule>
  </conditionalFormatting>
  <conditionalFormatting sqref="AJ15">
    <cfRule type="cellIs" dxfId="392" priority="457" stopIfTrue="1" operator="greaterThan">
      <formula>$O$15</formula>
    </cfRule>
    <cfRule type="cellIs" dxfId="391" priority="458" stopIfTrue="1" operator="between">
      <formula>$K$15</formula>
      <formula>$M$15</formula>
    </cfRule>
    <cfRule type="cellIs" dxfId="390" priority="459" stopIfTrue="1" operator="lessThan">
      <formula>$I$15</formula>
    </cfRule>
  </conditionalFormatting>
  <conditionalFormatting sqref="AJ16:AJ18">
    <cfRule type="cellIs" dxfId="389" priority="460" stopIfTrue="1" operator="lessThan">
      <formula>$O$16</formula>
    </cfRule>
    <cfRule type="cellIs" dxfId="388" priority="461" stopIfTrue="1" operator="between">
      <formula>$K$16</formula>
      <formula>$M$16</formula>
    </cfRule>
    <cfRule type="cellIs" dxfId="387" priority="462" stopIfTrue="1" operator="greaterThan">
      <formula>$I$16</formula>
    </cfRule>
  </conditionalFormatting>
  <conditionalFormatting sqref="AJ19">
    <cfRule type="cellIs" dxfId="386" priority="463" stopIfTrue="1" operator="lessThan">
      <formula>$O$19</formula>
    </cfRule>
    <cfRule type="cellIs" dxfId="385" priority="464" stopIfTrue="1" operator="between">
      <formula>$K$19</formula>
      <formula>$M$19</formula>
    </cfRule>
    <cfRule type="cellIs" dxfId="384" priority="465" stopIfTrue="1" operator="greaterThan">
      <formula>$I$19</formula>
    </cfRule>
  </conditionalFormatting>
  <conditionalFormatting sqref="AJ20">
    <cfRule type="cellIs" dxfId="383" priority="466" stopIfTrue="1" operator="lessThan">
      <formula>$O$20</formula>
    </cfRule>
    <cfRule type="cellIs" dxfId="382" priority="467" stopIfTrue="1" operator="between">
      <formula>$K$20</formula>
      <formula>$M$20</formula>
    </cfRule>
    <cfRule type="cellIs" dxfId="381" priority="468" stopIfTrue="1" operator="greaterThan">
      <formula>$I$20</formula>
    </cfRule>
  </conditionalFormatting>
  <conditionalFormatting sqref="AJ21">
    <cfRule type="cellIs" dxfId="380" priority="469" stopIfTrue="1" operator="lessThan">
      <formula>$O$21</formula>
    </cfRule>
    <cfRule type="cellIs" dxfId="379" priority="470" stopIfTrue="1" operator="between">
      <formula>$K$21</formula>
      <formula>$M$21</formula>
    </cfRule>
    <cfRule type="cellIs" dxfId="378" priority="471" stopIfTrue="1" operator="greaterThan">
      <formula>$I$21</formula>
    </cfRule>
  </conditionalFormatting>
  <conditionalFormatting sqref="AJ22">
    <cfRule type="cellIs" dxfId="377" priority="472" stopIfTrue="1" operator="lessThan">
      <formula>$O$22</formula>
    </cfRule>
    <cfRule type="cellIs" dxfId="376" priority="473" stopIfTrue="1" operator="between">
      <formula>$K$22</formula>
      <formula>$M$22</formula>
    </cfRule>
    <cfRule type="cellIs" dxfId="375" priority="474" stopIfTrue="1" operator="greaterThan">
      <formula>$I$22</formula>
    </cfRule>
  </conditionalFormatting>
  <conditionalFormatting sqref="AJ23">
    <cfRule type="cellIs" dxfId="374" priority="475" stopIfTrue="1" operator="lessThan">
      <formula>$O$23</formula>
    </cfRule>
    <cfRule type="cellIs" dxfId="373" priority="476" stopIfTrue="1" operator="between">
      <formula>$K$23</formula>
      <formula>$M$23</formula>
    </cfRule>
    <cfRule type="cellIs" dxfId="372" priority="477" stopIfTrue="1" operator="greaterThan">
      <formula>$I$23</formula>
    </cfRule>
  </conditionalFormatting>
  <conditionalFormatting sqref="AJ24:AJ27">
    <cfRule type="cellIs" dxfId="371" priority="478" stopIfTrue="1" operator="greaterThan">
      <formula>$O$24</formula>
    </cfRule>
    <cfRule type="cellIs" dxfId="370" priority="479" stopIfTrue="1" operator="between">
      <formula>$K$24</formula>
      <formula>$M$24</formula>
    </cfRule>
    <cfRule type="cellIs" dxfId="369" priority="480" stopIfTrue="1" operator="lessThan">
      <formula>$I$24</formula>
    </cfRule>
  </conditionalFormatting>
  <conditionalFormatting sqref="AJ28">
    <cfRule type="cellIs" dxfId="368" priority="481" stopIfTrue="1" operator="greaterThan">
      <formula>$O$28</formula>
    </cfRule>
    <cfRule type="cellIs" dxfId="367" priority="482" stopIfTrue="1" operator="between">
      <formula>$K$28</formula>
      <formula>$M$28</formula>
    </cfRule>
    <cfRule type="cellIs" dxfId="366" priority="483" stopIfTrue="1" operator="lessThan">
      <formula>$I$28</formula>
    </cfRule>
  </conditionalFormatting>
  <conditionalFormatting sqref="AJ41:AJ44">
    <cfRule type="cellIs" dxfId="365" priority="484" stopIfTrue="1" operator="greaterThan">
      <formula>$O$41</formula>
    </cfRule>
    <cfRule type="cellIs" dxfId="364" priority="485" stopIfTrue="1" operator="between">
      <formula>$K$41</formula>
      <formula>$M$41</formula>
    </cfRule>
    <cfRule type="cellIs" dxfId="363" priority="486" stopIfTrue="1" operator="lessThan">
      <formula>$I$41</formula>
    </cfRule>
  </conditionalFormatting>
  <conditionalFormatting sqref="AJ29">
    <cfRule type="cellIs" dxfId="362" priority="487" stopIfTrue="1" operator="between">
      <formula>$K$29</formula>
      <formula>$M$29</formula>
    </cfRule>
    <cfRule type="cellIs" dxfId="361" priority="488" stopIfTrue="1" operator="greaterThan">
      <formula>$O$29</formula>
    </cfRule>
    <cfRule type="cellIs" dxfId="360" priority="489" stopIfTrue="1" operator="lessThan">
      <formula>$I$29</formula>
    </cfRule>
  </conditionalFormatting>
  <conditionalFormatting sqref="AJ32">
    <cfRule type="cellIs" dxfId="359" priority="490" stopIfTrue="1" operator="greaterThan">
      <formula>$O$32</formula>
    </cfRule>
    <cfRule type="cellIs" dxfId="358" priority="491" stopIfTrue="1" operator="lessThan">
      <formula>$I$32</formula>
    </cfRule>
    <cfRule type="cellIs" dxfId="357" priority="492" stopIfTrue="1" operator="between">
      <formula>$K$32</formula>
      <formula>$M$32</formula>
    </cfRule>
  </conditionalFormatting>
  <conditionalFormatting sqref="AJ35">
    <cfRule type="cellIs" dxfId="356" priority="493" stopIfTrue="1" operator="lessThan">
      <formula>$I$35</formula>
    </cfRule>
    <cfRule type="cellIs" dxfId="355" priority="494" stopIfTrue="1" operator="between">
      <formula>$K$35</formula>
      <formula>$M$35</formula>
    </cfRule>
    <cfRule type="cellIs" dxfId="354" priority="495" stopIfTrue="1" operator="greaterThan">
      <formula>$O$35</formula>
    </cfRule>
  </conditionalFormatting>
  <conditionalFormatting sqref="AK6">
    <cfRule type="cellIs" dxfId="353" priority="427" stopIfTrue="1" operator="lessThan">
      <formula>$O$6</formula>
    </cfRule>
    <cfRule type="cellIs" dxfId="352" priority="428" stopIfTrue="1" operator="between">
      <formula>$K$6</formula>
      <formula>$M$6</formula>
    </cfRule>
    <cfRule type="cellIs" dxfId="351" priority="429" stopIfTrue="1" operator="greaterThan">
      <formula>$I$6</formula>
    </cfRule>
  </conditionalFormatting>
  <conditionalFormatting sqref="AK7">
    <cfRule type="cellIs" dxfId="350" priority="424" stopIfTrue="1" operator="lessThan">
      <formula>$O$7</formula>
    </cfRule>
    <cfRule type="cellIs" dxfId="349" priority="425" stopIfTrue="1" operator="between">
      <formula>$K$7</formula>
      <formula>$M$7</formula>
    </cfRule>
    <cfRule type="cellIs" dxfId="348" priority="426" stopIfTrue="1" operator="greaterThan">
      <formula>$I$7</formula>
    </cfRule>
  </conditionalFormatting>
  <conditionalFormatting sqref="AK8">
    <cfRule type="cellIs" dxfId="347" priority="421" stopIfTrue="1" operator="lessThan">
      <formula>$O$8</formula>
    </cfRule>
    <cfRule type="cellIs" dxfId="346" priority="422" stopIfTrue="1" operator="between">
      <formula>$K$8</formula>
      <formula>$M$8</formula>
    </cfRule>
    <cfRule type="cellIs" dxfId="345" priority="423" stopIfTrue="1" operator="greaterThan">
      <formula>$I$8</formula>
    </cfRule>
  </conditionalFormatting>
  <conditionalFormatting sqref="AK9">
    <cfRule type="cellIs" dxfId="344" priority="418" stopIfTrue="1" operator="greaterThan">
      <formula>$O$9</formula>
    </cfRule>
    <cfRule type="cellIs" dxfId="343" priority="419" stopIfTrue="1" operator="between">
      <formula>$K$9</formula>
      <formula>$M$9</formula>
    </cfRule>
    <cfRule type="cellIs" dxfId="342" priority="420" stopIfTrue="1" operator="lessThan">
      <formula>$I$9</formula>
    </cfRule>
  </conditionalFormatting>
  <conditionalFormatting sqref="AK10">
    <cfRule type="cellIs" dxfId="341" priority="415" stopIfTrue="1" operator="greaterThan">
      <formula>$O$10</formula>
    </cfRule>
    <cfRule type="cellIs" dxfId="340" priority="416" stopIfTrue="1" operator="between">
      <formula>$K$10</formula>
      <formula>$M$10</formula>
    </cfRule>
    <cfRule type="cellIs" dxfId="339" priority="417" stopIfTrue="1" operator="lessThan">
      <formula>$I$10</formula>
    </cfRule>
  </conditionalFormatting>
  <conditionalFormatting sqref="AK11">
    <cfRule type="cellIs" dxfId="338" priority="412" stopIfTrue="1" operator="greaterThan">
      <formula>$O$11</formula>
    </cfRule>
    <cfRule type="cellIs" dxfId="337" priority="413" stopIfTrue="1" operator="between">
      <formula>$K$11</formula>
      <formula>$M$11</formula>
    </cfRule>
    <cfRule type="cellIs" dxfId="336" priority="414" stopIfTrue="1" operator="lessThan">
      <formula>$I$11</formula>
    </cfRule>
  </conditionalFormatting>
  <conditionalFormatting sqref="AK12">
    <cfRule type="cellIs" dxfId="335" priority="409" stopIfTrue="1" operator="lessThan">
      <formula>$O$12</formula>
    </cfRule>
    <cfRule type="cellIs" dxfId="334" priority="410" stopIfTrue="1" operator="between">
      <formula>$K$12</formula>
      <formula>$M$12</formula>
    </cfRule>
    <cfRule type="cellIs" dxfId="333" priority="411" stopIfTrue="1" operator="greaterThan">
      <formula>$I$12</formula>
    </cfRule>
  </conditionalFormatting>
  <conditionalFormatting sqref="AK13">
    <cfRule type="cellIs" dxfId="332" priority="406" stopIfTrue="1" operator="lessThan">
      <formula>$O$13</formula>
    </cfRule>
    <cfRule type="cellIs" dxfId="331" priority="407" stopIfTrue="1" operator="between">
      <formula>$K$13</formula>
      <formula>$M$13</formula>
    </cfRule>
    <cfRule type="cellIs" dxfId="330" priority="408" stopIfTrue="1" operator="greaterThan">
      <formula>$I$13</formula>
    </cfRule>
  </conditionalFormatting>
  <conditionalFormatting sqref="AK14">
    <cfRule type="cellIs" dxfId="329" priority="403" stopIfTrue="1" operator="lessThan">
      <formula>$O$14</formula>
    </cfRule>
    <cfRule type="cellIs" dxfId="328" priority="404" stopIfTrue="1" operator="between">
      <formula>$K$14</formula>
      <formula>$M$14</formula>
    </cfRule>
    <cfRule type="cellIs" dxfId="327" priority="405" stopIfTrue="1" operator="greaterThan">
      <formula>$I$14</formula>
    </cfRule>
  </conditionalFormatting>
  <conditionalFormatting sqref="AK15">
    <cfRule type="cellIs" dxfId="326" priority="400" stopIfTrue="1" operator="greaterThan">
      <formula>$O$15</formula>
    </cfRule>
    <cfRule type="cellIs" dxfId="325" priority="401" stopIfTrue="1" operator="between">
      <formula>$K$15</formula>
      <formula>$M$15</formula>
    </cfRule>
    <cfRule type="cellIs" dxfId="324" priority="402" stopIfTrue="1" operator="lessThan">
      <formula>$I$15</formula>
    </cfRule>
  </conditionalFormatting>
  <conditionalFormatting sqref="AK16:AK18">
    <cfRule type="cellIs" dxfId="323" priority="397" stopIfTrue="1" operator="lessThan">
      <formula>$O$16</formula>
    </cfRule>
    <cfRule type="cellIs" dxfId="322" priority="398" stopIfTrue="1" operator="between">
      <formula>$K$16</formula>
      <formula>$M$16</formula>
    </cfRule>
    <cfRule type="cellIs" dxfId="321" priority="399" stopIfTrue="1" operator="greaterThan">
      <formula>$I$16</formula>
    </cfRule>
  </conditionalFormatting>
  <conditionalFormatting sqref="AK20">
    <cfRule type="cellIs" dxfId="320" priority="391" stopIfTrue="1" operator="lessThan">
      <formula>$O$20</formula>
    </cfRule>
    <cfRule type="cellIs" dxfId="319" priority="392" stopIfTrue="1" operator="between">
      <formula>$K$20</formula>
      <formula>$M$20</formula>
    </cfRule>
    <cfRule type="cellIs" dxfId="318" priority="393" stopIfTrue="1" operator="greaterThan">
      <formula>$I$20</formula>
    </cfRule>
  </conditionalFormatting>
  <conditionalFormatting sqref="AK21">
    <cfRule type="cellIs" dxfId="317" priority="388" stopIfTrue="1" operator="lessThan">
      <formula>$O$21</formula>
    </cfRule>
    <cfRule type="cellIs" dxfId="316" priority="389" stopIfTrue="1" operator="between">
      <formula>$K$21</formula>
      <formula>$M$21</formula>
    </cfRule>
    <cfRule type="cellIs" dxfId="315" priority="390" stopIfTrue="1" operator="greaterThan">
      <formula>$I$21</formula>
    </cfRule>
  </conditionalFormatting>
  <conditionalFormatting sqref="AK22">
    <cfRule type="cellIs" dxfId="314" priority="385" stopIfTrue="1" operator="lessThan">
      <formula>$O$22</formula>
    </cfRule>
    <cfRule type="cellIs" dxfId="313" priority="386" stopIfTrue="1" operator="between">
      <formula>$K$22</formula>
      <formula>$M$22</formula>
    </cfRule>
    <cfRule type="cellIs" dxfId="312" priority="387" stopIfTrue="1" operator="greaterThan">
      <formula>$I$22</formula>
    </cfRule>
  </conditionalFormatting>
  <conditionalFormatting sqref="AK23">
    <cfRule type="cellIs" dxfId="311" priority="382" stopIfTrue="1" operator="lessThan">
      <formula>$O$23</formula>
    </cfRule>
    <cfRule type="cellIs" dxfId="310" priority="383" stopIfTrue="1" operator="between">
      <formula>$K$23</formula>
      <formula>$M$23</formula>
    </cfRule>
    <cfRule type="cellIs" dxfId="309" priority="384" stopIfTrue="1" operator="greaterThan">
      <formula>$I$23</formula>
    </cfRule>
  </conditionalFormatting>
  <conditionalFormatting sqref="AK24:AK27">
    <cfRule type="cellIs" dxfId="308" priority="379" stopIfTrue="1" operator="greaterThan">
      <formula>$O$24</formula>
    </cfRule>
    <cfRule type="cellIs" dxfId="307" priority="380" stopIfTrue="1" operator="between">
      <formula>$K$24</formula>
      <formula>$M$24</formula>
    </cfRule>
    <cfRule type="cellIs" dxfId="306" priority="381" stopIfTrue="1" operator="lessThan">
      <formula>$I$24</formula>
    </cfRule>
  </conditionalFormatting>
  <conditionalFormatting sqref="AK28">
    <cfRule type="cellIs" dxfId="305" priority="376" stopIfTrue="1" operator="greaterThan">
      <formula>$O$28</formula>
    </cfRule>
    <cfRule type="cellIs" dxfId="304" priority="377" stopIfTrue="1" operator="between">
      <formula>$K$28</formula>
      <formula>$M$28</formula>
    </cfRule>
    <cfRule type="cellIs" dxfId="303" priority="378" stopIfTrue="1" operator="lessThan">
      <formula>$I$28</formula>
    </cfRule>
  </conditionalFormatting>
  <conditionalFormatting sqref="AK41:AK44">
    <cfRule type="cellIs" dxfId="302" priority="373" stopIfTrue="1" operator="greaterThan">
      <formula>$O$41</formula>
    </cfRule>
    <cfRule type="cellIs" dxfId="301" priority="374" stopIfTrue="1" operator="between">
      <formula>$K$41</formula>
      <formula>$M$41</formula>
    </cfRule>
    <cfRule type="cellIs" dxfId="300" priority="375" stopIfTrue="1" operator="lessThan">
      <formula>$I$41</formula>
    </cfRule>
  </conditionalFormatting>
  <conditionalFormatting sqref="AK29">
    <cfRule type="cellIs" dxfId="299" priority="370" stopIfTrue="1" operator="between">
      <formula>$K$29</formula>
      <formula>$M$29</formula>
    </cfRule>
    <cfRule type="cellIs" dxfId="298" priority="371" stopIfTrue="1" operator="greaterThan">
      <formula>$O$29</formula>
    </cfRule>
    <cfRule type="cellIs" dxfId="297" priority="372" stopIfTrue="1" operator="lessThan">
      <formula>$I$29</formula>
    </cfRule>
  </conditionalFormatting>
  <conditionalFormatting sqref="AK32">
    <cfRule type="cellIs" dxfId="296" priority="367" stopIfTrue="1" operator="greaterThan">
      <formula>$O$32</formula>
    </cfRule>
    <cfRule type="cellIs" dxfId="295" priority="368" stopIfTrue="1" operator="lessThan">
      <formula>$I$32</formula>
    </cfRule>
    <cfRule type="cellIs" dxfId="294" priority="369" stopIfTrue="1" operator="between">
      <formula>$K$32</formula>
      <formula>$M$32</formula>
    </cfRule>
  </conditionalFormatting>
  <conditionalFormatting sqref="AK35">
    <cfRule type="cellIs" dxfId="293" priority="364" stopIfTrue="1" operator="lessThan">
      <formula>$I$35</formula>
    </cfRule>
    <cfRule type="cellIs" dxfId="292" priority="365" stopIfTrue="1" operator="between">
      <formula>$K$35</formula>
      <formula>$M$35</formula>
    </cfRule>
    <cfRule type="cellIs" dxfId="291" priority="366" stopIfTrue="1" operator="greaterThan">
      <formula>$O$35</formula>
    </cfRule>
  </conditionalFormatting>
  <conditionalFormatting sqref="AK19">
    <cfRule type="cellIs" dxfId="290" priority="361" stopIfTrue="1" operator="lessThan">
      <formula>$O$19</formula>
    </cfRule>
    <cfRule type="cellIs" dxfId="289" priority="362" stopIfTrue="1" operator="between">
      <formula>$K$19</formula>
      <formula>$M$19</formula>
    </cfRule>
    <cfRule type="cellIs" dxfId="288" priority="363" stopIfTrue="1" operator="greaterThan">
      <formula>$I$19</formula>
    </cfRule>
  </conditionalFormatting>
  <conditionalFormatting sqref="AL6">
    <cfRule type="cellIs" dxfId="287" priority="358" stopIfTrue="1" operator="lessThan">
      <formula>$O$6</formula>
    </cfRule>
    <cfRule type="cellIs" dxfId="286" priority="359" stopIfTrue="1" operator="between">
      <formula>$K$6</formula>
      <formula>$M$6</formula>
    </cfRule>
    <cfRule type="cellIs" dxfId="285" priority="360" stopIfTrue="1" operator="greaterThan">
      <formula>$I$6</formula>
    </cfRule>
  </conditionalFormatting>
  <conditionalFormatting sqref="AL7">
    <cfRule type="cellIs" dxfId="284" priority="355" stopIfTrue="1" operator="lessThan">
      <formula>$O$7</formula>
    </cfRule>
    <cfRule type="cellIs" dxfId="283" priority="356" stopIfTrue="1" operator="between">
      <formula>$K$7</formula>
      <formula>$M$7</formula>
    </cfRule>
    <cfRule type="cellIs" dxfId="282" priority="357" stopIfTrue="1" operator="greaterThan">
      <formula>$I$7</formula>
    </cfRule>
  </conditionalFormatting>
  <conditionalFormatting sqref="AL8">
    <cfRule type="cellIs" dxfId="281" priority="352" stopIfTrue="1" operator="lessThan">
      <formula>$O$8</formula>
    </cfRule>
    <cfRule type="cellIs" dxfId="280" priority="353" stopIfTrue="1" operator="between">
      <formula>$K$8</formula>
      <formula>$M$8</formula>
    </cfRule>
    <cfRule type="cellIs" dxfId="279" priority="354" stopIfTrue="1" operator="greaterThan">
      <formula>$I$8</formula>
    </cfRule>
  </conditionalFormatting>
  <conditionalFormatting sqref="AL9">
    <cfRule type="cellIs" dxfId="278" priority="349" stopIfTrue="1" operator="greaterThan">
      <formula>$O$9</formula>
    </cfRule>
    <cfRule type="cellIs" dxfId="277" priority="350" stopIfTrue="1" operator="between">
      <formula>$K$9</formula>
      <formula>$M$9</formula>
    </cfRule>
    <cfRule type="cellIs" dxfId="276" priority="351" stopIfTrue="1" operator="lessThan">
      <formula>$I$9</formula>
    </cfRule>
  </conditionalFormatting>
  <conditionalFormatting sqref="AL10">
    <cfRule type="cellIs" dxfId="275" priority="346" stopIfTrue="1" operator="greaterThan">
      <formula>$O$10</formula>
    </cfRule>
    <cfRule type="cellIs" dxfId="274" priority="347" stopIfTrue="1" operator="between">
      <formula>$K$10</formula>
      <formula>$M$10</formula>
    </cfRule>
    <cfRule type="cellIs" dxfId="273" priority="348" stopIfTrue="1" operator="lessThan">
      <formula>$I$10</formula>
    </cfRule>
  </conditionalFormatting>
  <conditionalFormatting sqref="AL11">
    <cfRule type="cellIs" dxfId="272" priority="343" stopIfTrue="1" operator="greaterThan">
      <formula>$O$11</formula>
    </cfRule>
    <cfRule type="cellIs" dxfId="271" priority="344" stopIfTrue="1" operator="between">
      <formula>$K$11</formula>
      <formula>$M$11</formula>
    </cfRule>
    <cfRule type="cellIs" dxfId="270" priority="345" stopIfTrue="1" operator="lessThan">
      <formula>$I$11</formula>
    </cfRule>
  </conditionalFormatting>
  <conditionalFormatting sqref="AL12">
    <cfRule type="cellIs" dxfId="269" priority="340" stopIfTrue="1" operator="lessThan">
      <formula>$O$12</formula>
    </cfRule>
    <cfRule type="cellIs" dxfId="268" priority="341" stopIfTrue="1" operator="between">
      <formula>$K$12</formula>
      <formula>$M$12</formula>
    </cfRule>
    <cfRule type="cellIs" dxfId="267" priority="342" stopIfTrue="1" operator="greaterThan">
      <formula>$I$12</formula>
    </cfRule>
  </conditionalFormatting>
  <conditionalFormatting sqref="AL13">
    <cfRule type="cellIs" dxfId="266" priority="337" stopIfTrue="1" operator="lessThan">
      <formula>$O$13</formula>
    </cfRule>
    <cfRule type="cellIs" dxfId="265" priority="338" stopIfTrue="1" operator="between">
      <formula>$K$13</formula>
      <formula>$M$13</formula>
    </cfRule>
    <cfRule type="cellIs" dxfId="264" priority="339" stopIfTrue="1" operator="greaterThan">
      <formula>$I$13</formula>
    </cfRule>
  </conditionalFormatting>
  <conditionalFormatting sqref="AL14">
    <cfRule type="cellIs" dxfId="263" priority="334" stopIfTrue="1" operator="lessThan">
      <formula>$O$14</formula>
    </cfRule>
    <cfRule type="cellIs" dxfId="262" priority="335" stopIfTrue="1" operator="between">
      <formula>$K$14</formula>
      <formula>$M$14</formula>
    </cfRule>
    <cfRule type="cellIs" dxfId="261" priority="336" stopIfTrue="1" operator="greaterThan">
      <formula>$I$14</formula>
    </cfRule>
  </conditionalFormatting>
  <conditionalFormatting sqref="AL15">
    <cfRule type="cellIs" dxfId="260" priority="331" stopIfTrue="1" operator="greaterThan">
      <formula>$O$15</formula>
    </cfRule>
    <cfRule type="cellIs" dxfId="259" priority="332" stopIfTrue="1" operator="between">
      <formula>$K$15</formula>
      <formula>$M$15</formula>
    </cfRule>
    <cfRule type="cellIs" dxfId="258" priority="333" stopIfTrue="1" operator="lessThan">
      <formula>$I$15</formula>
    </cfRule>
  </conditionalFormatting>
  <conditionalFormatting sqref="AL16:AL18">
    <cfRule type="cellIs" dxfId="257" priority="328" stopIfTrue="1" operator="lessThan">
      <formula>$O$16</formula>
    </cfRule>
    <cfRule type="cellIs" dxfId="256" priority="329" stopIfTrue="1" operator="between">
      <formula>$K$16</formula>
      <formula>$M$16</formula>
    </cfRule>
    <cfRule type="cellIs" dxfId="255" priority="330" stopIfTrue="1" operator="greaterThan">
      <formula>$I$16</formula>
    </cfRule>
  </conditionalFormatting>
  <conditionalFormatting sqref="AL20">
    <cfRule type="cellIs" dxfId="254" priority="325" stopIfTrue="1" operator="lessThan">
      <formula>$O$20</formula>
    </cfRule>
    <cfRule type="cellIs" dxfId="253" priority="326" stopIfTrue="1" operator="between">
      <formula>$K$20</formula>
      <formula>$M$20</formula>
    </cfRule>
    <cfRule type="cellIs" dxfId="252" priority="327" stopIfTrue="1" operator="greaterThan">
      <formula>$I$20</formula>
    </cfRule>
  </conditionalFormatting>
  <conditionalFormatting sqref="AL21">
    <cfRule type="cellIs" dxfId="251" priority="322" stopIfTrue="1" operator="lessThan">
      <formula>$O$21</formula>
    </cfRule>
    <cfRule type="cellIs" dxfId="250" priority="323" stopIfTrue="1" operator="between">
      <formula>$K$21</formula>
      <formula>$M$21</formula>
    </cfRule>
    <cfRule type="cellIs" dxfId="249" priority="324" stopIfTrue="1" operator="greaterThan">
      <formula>$I$21</formula>
    </cfRule>
  </conditionalFormatting>
  <conditionalFormatting sqref="AL22">
    <cfRule type="cellIs" dxfId="248" priority="319" stopIfTrue="1" operator="lessThan">
      <formula>$O$22</formula>
    </cfRule>
    <cfRule type="cellIs" dxfId="247" priority="320" stopIfTrue="1" operator="between">
      <formula>$K$22</formula>
      <formula>$M$22</formula>
    </cfRule>
    <cfRule type="cellIs" dxfId="246" priority="321" stopIfTrue="1" operator="greaterThan">
      <formula>$I$22</formula>
    </cfRule>
  </conditionalFormatting>
  <conditionalFormatting sqref="AL23">
    <cfRule type="cellIs" dxfId="245" priority="316" stopIfTrue="1" operator="lessThan">
      <formula>$O$23</formula>
    </cfRule>
    <cfRule type="cellIs" dxfId="244" priority="317" stopIfTrue="1" operator="between">
      <formula>$K$23</formula>
      <formula>$M$23</formula>
    </cfRule>
    <cfRule type="cellIs" dxfId="243" priority="318" stopIfTrue="1" operator="greaterThan">
      <formula>$I$23</formula>
    </cfRule>
  </conditionalFormatting>
  <conditionalFormatting sqref="AL24:AL27">
    <cfRule type="cellIs" dxfId="242" priority="313" stopIfTrue="1" operator="greaterThan">
      <formula>$O$24</formula>
    </cfRule>
    <cfRule type="cellIs" dxfId="241" priority="314" stopIfTrue="1" operator="between">
      <formula>$K$24</formula>
      <formula>$M$24</formula>
    </cfRule>
    <cfRule type="cellIs" dxfId="240" priority="315" stopIfTrue="1" operator="lessThan">
      <formula>$I$24</formula>
    </cfRule>
  </conditionalFormatting>
  <conditionalFormatting sqref="AL28">
    <cfRule type="cellIs" dxfId="239" priority="310" stopIfTrue="1" operator="greaterThan">
      <formula>$O$28</formula>
    </cfRule>
    <cfRule type="cellIs" dxfId="238" priority="311" stopIfTrue="1" operator="between">
      <formula>$K$28</formula>
      <formula>$M$28</formula>
    </cfRule>
    <cfRule type="cellIs" dxfId="237" priority="312" stopIfTrue="1" operator="lessThan">
      <formula>$I$28</formula>
    </cfRule>
  </conditionalFormatting>
  <conditionalFormatting sqref="AL41:AL44">
    <cfRule type="cellIs" dxfId="236" priority="307" stopIfTrue="1" operator="greaterThan">
      <formula>$O$41</formula>
    </cfRule>
    <cfRule type="cellIs" dxfId="235" priority="308" stopIfTrue="1" operator="between">
      <formula>$K$41</formula>
      <formula>$M$41</formula>
    </cfRule>
    <cfRule type="cellIs" dxfId="234" priority="309" stopIfTrue="1" operator="lessThan">
      <formula>$I$41</formula>
    </cfRule>
  </conditionalFormatting>
  <conditionalFormatting sqref="AL29">
    <cfRule type="cellIs" dxfId="233" priority="304" stopIfTrue="1" operator="between">
      <formula>$K$29</formula>
      <formula>$M$29</formula>
    </cfRule>
    <cfRule type="cellIs" dxfId="232" priority="305" stopIfTrue="1" operator="greaterThan">
      <formula>$O$29</formula>
    </cfRule>
    <cfRule type="cellIs" dxfId="231" priority="306" stopIfTrue="1" operator="lessThan">
      <formula>$I$29</formula>
    </cfRule>
  </conditionalFormatting>
  <conditionalFormatting sqref="AL32">
    <cfRule type="cellIs" dxfId="230" priority="301" stopIfTrue="1" operator="greaterThan">
      <formula>$O$32</formula>
    </cfRule>
    <cfRule type="cellIs" dxfId="229" priority="302" stopIfTrue="1" operator="lessThan">
      <formula>$I$32</formula>
    </cfRule>
    <cfRule type="cellIs" dxfId="228" priority="303" stopIfTrue="1" operator="between">
      <formula>$K$32</formula>
      <formula>$M$32</formula>
    </cfRule>
  </conditionalFormatting>
  <conditionalFormatting sqref="AL35">
    <cfRule type="cellIs" dxfId="227" priority="298" stopIfTrue="1" operator="lessThan">
      <formula>$I$35</formula>
    </cfRule>
    <cfRule type="cellIs" dxfId="226" priority="299" stopIfTrue="1" operator="between">
      <formula>$K$35</formula>
      <formula>$M$35</formula>
    </cfRule>
    <cfRule type="cellIs" dxfId="225" priority="300" stopIfTrue="1" operator="greaterThan">
      <formula>$O$35</formula>
    </cfRule>
  </conditionalFormatting>
  <conditionalFormatting sqref="AL19">
    <cfRule type="cellIs" dxfId="224" priority="295" stopIfTrue="1" operator="lessThan">
      <formula>$O$19</formula>
    </cfRule>
    <cfRule type="cellIs" dxfId="223" priority="296" stopIfTrue="1" operator="between">
      <formula>$K$19</formula>
      <formula>$M$19</formula>
    </cfRule>
    <cfRule type="cellIs" dxfId="222" priority="297" stopIfTrue="1" operator="greaterThan">
      <formula>$I$19</formula>
    </cfRule>
  </conditionalFormatting>
  <conditionalFormatting sqref="AL20">
    <cfRule type="cellIs" dxfId="221" priority="292" stopIfTrue="1" operator="lessThan">
      <formula>$O$20</formula>
    </cfRule>
    <cfRule type="cellIs" dxfId="220" priority="293" stopIfTrue="1" operator="between">
      <formula>$K$20</formula>
      <formula>$M$20</formula>
    </cfRule>
    <cfRule type="cellIs" dxfId="219" priority="294" stopIfTrue="1" operator="greaterThan">
      <formula>$I$20</formula>
    </cfRule>
  </conditionalFormatting>
  <conditionalFormatting sqref="AL20">
    <cfRule type="cellIs" dxfId="218" priority="289" stopIfTrue="1" operator="lessThan">
      <formula>$O$20</formula>
    </cfRule>
    <cfRule type="cellIs" dxfId="217" priority="290" stopIfTrue="1" operator="between">
      <formula>$K$20</formula>
      <formula>$M$20</formula>
    </cfRule>
    <cfRule type="cellIs" dxfId="216" priority="291" stopIfTrue="1" operator="greaterThan">
      <formula>$I$20</formula>
    </cfRule>
  </conditionalFormatting>
  <conditionalFormatting sqref="AM6">
    <cfRule type="cellIs" dxfId="215" priority="214" stopIfTrue="1" operator="lessThan">
      <formula>$O$6</formula>
    </cfRule>
    <cfRule type="cellIs" dxfId="214" priority="215" stopIfTrue="1" operator="between">
      <formula>$K$6</formula>
      <formula>$M$6</formula>
    </cfRule>
    <cfRule type="cellIs" dxfId="213" priority="216" stopIfTrue="1" operator="greaterThan">
      <formula>$I$6</formula>
    </cfRule>
  </conditionalFormatting>
  <conditionalFormatting sqref="AM7">
    <cfRule type="cellIs" dxfId="212" priority="211" stopIfTrue="1" operator="lessThan">
      <formula>$O$7</formula>
    </cfRule>
    <cfRule type="cellIs" dxfId="211" priority="212" stopIfTrue="1" operator="between">
      <formula>$K$7</formula>
      <formula>$M$7</formula>
    </cfRule>
    <cfRule type="cellIs" dxfId="210" priority="213" stopIfTrue="1" operator="greaterThan">
      <formula>$I$7</formula>
    </cfRule>
  </conditionalFormatting>
  <conditionalFormatting sqref="AM8">
    <cfRule type="cellIs" dxfId="209" priority="208" stopIfTrue="1" operator="lessThan">
      <formula>$O$8</formula>
    </cfRule>
    <cfRule type="cellIs" dxfId="208" priority="209" stopIfTrue="1" operator="between">
      <formula>$K$8</formula>
      <formula>$M$8</formula>
    </cfRule>
    <cfRule type="cellIs" dxfId="207" priority="210" stopIfTrue="1" operator="greaterThan">
      <formula>$I$8</formula>
    </cfRule>
  </conditionalFormatting>
  <conditionalFormatting sqref="AM9">
    <cfRule type="cellIs" dxfId="206" priority="205" stopIfTrue="1" operator="greaterThan">
      <formula>$O$9</formula>
    </cfRule>
    <cfRule type="cellIs" dxfId="205" priority="206" stopIfTrue="1" operator="between">
      <formula>$K$9</formula>
      <formula>$M$9</formula>
    </cfRule>
    <cfRule type="cellIs" dxfId="204" priority="207" stopIfTrue="1" operator="lessThan">
      <formula>$I$9</formula>
    </cfRule>
  </conditionalFormatting>
  <conditionalFormatting sqref="AM10">
    <cfRule type="cellIs" dxfId="203" priority="202" stopIfTrue="1" operator="greaterThan">
      <formula>$O$10</formula>
    </cfRule>
    <cfRule type="cellIs" dxfId="202" priority="203" stopIfTrue="1" operator="between">
      <formula>$K$10</formula>
      <formula>$M$10</formula>
    </cfRule>
    <cfRule type="cellIs" dxfId="201" priority="204" stopIfTrue="1" operator="lessThan">
      <formula>$I$10</formula>
    </cfRule>
  </conditionalFormatting>
  <conditionalFormatting sqref="AM11">
    <cfRule type="cellIs" dxfId="200" priority="199" stopIfTrue="1" operator="greaterThan">
      <formula>$O$11</formula>
    </cfRule>
    <cfRule type="cellIs" dxfId="199" priority="200" stopIfTrue="1" operator="between">
      <formula>$K$11</formula>
      <formula>$M$11</formula>
    </cfRule>
    <cfRule type="cellIs" dxfId="198" priority="201" stopIfTrue="1" operator="lessThan">
      <formula>$I$11</formula>
    </cfRule>
  </conditionalFormatting>
  <conditionalFormatting sqref="AM12">
    <cfRule type="cellIs" dxfId="197" priority="196" stopIfTrue="1" operator="lessThan">
      <formula>$O$12</formula>
    </cfRule>
    <cfRule type="cellIs" dxfId="196" priority="197" stopIfTrue="1" operator="between">
      <formula>$K$12</formula>
      <formula>$M$12</formula>
    </cfRule>
    <cfRule type="cellIs" dxfId="195" priority="198" stopIfTrue="1" operator="greaterThan">
      <formula>$I$12</formula>
    </cfRule>
  </conditionalFormatting>
  <conditionalFormatting sqref="AM13">
    <cfRule type="cellIs" dxfId="194" priority="193" stopIfTrue="1" operator="lessThan">
      <formula>$O$13</formula>
    </cfRule>
    <cfRule type="cellIs" dxfId="193" priority="194" stopIfTrue="1" operator="between">
      <formula>$K$13</formula>
      <formula>$M$13</formula>
    </cfRule>
    <cfRule type="cellIs" dxfId="192" priority="195" stopIfTrue="1" operator="greaterThan">
      <formula>$I$13</formula>
    </cfRule>
  </conditionalFormatting>
  <conditionalFormatting sqref="AM14">
    <cfRule type="cellIs" dxfId="191" priority="190" stopIfTrue="1" operator="lessThan">
      <formula>$O$14</formula>
    </cfRule>
    <cfRule type="cellIs" dxfId="190" priority="191" stopIfTrue="1" operator="between">
      <formula>$K$14</formula>
      <formula>$M$14</formula>
    </cfRule>
    <cfRule type="cellIs" dxfId="189" priority="192" stopIfTrue="1" operator="greaterThan">
      <formula>$I$14</formula>
    </cfRule>
  </conditionalFormatting>
  <conditionalFormatting sqref="AM15">
    <cfRule type="cellIs" dxfId="188" priority="187" stopIfTrue="1" operator="greaterThan">
      <formula>$O$15</formula>
    </cfRule>
    <cfRule type="cellIs" dxfId="187" priority="188" stopIfTrue="1" operator="between">
      <formula>$K$15</formula>
      <formula>$M$15</formula>
    </cfRule>
    <cfRule type="cellIs" dxfId="186" priority="189" stopIfTrue="1" operator="lessThan">
      <formula>$I$15</formula>
    </cfRule>
  </conditionalFormatting>
  <conditionalFormatting sqref="AM16:AM18">
    <cfRule type="cellIs" dxfId="185" priority="184" stopIfTrue="1" operator="lessThan">
      <formula>$O$16</formula>
    </cfRule>
    <cfRule type="cellIs" dxfId="184" priority="185" stopIfTrue="1" operator="between">
      <formula>$K$16</formula>
      <formula>$M$16</formula>
    </cfRule>
    <cfRule type="cellIs" dxfId="183" priority="186" stopIfTrue="1" operator="greaterThan">
      <formula>$I$16</formula>
    </cfRule>
  </conditionalFormatting>
  <conditionalFormatting sqref="AM20">
    <cfRule type="cellIs" dxfId="182" priority="181" stopIfTrue="1" operator="lessThan">
      <formula>$O$20</formula>
    </cfRule>
    <cfRule type="cellIs" dxfId="181" priority="182" stopIfTrue="1" operator="between">
      <formula>$K$20</formula>
      <formula>$M$20</formula>
    </cfRule>
    <cfRule type="cellIs" dxfId="180" priority="183" stopIfTrue="1" operator="greaterThan">
      <formula>$I$20</formula>
    </cfRule>
  </conditionalFormatting>
  <conditionalFormatting sqref="AM21">
    <cfRule type="cellIs" dxfId="179" priority="178" stopIfTrue="1" operator="lessThan">
      <formula>$O$21</formula>
    </cfRule>
    <cfRule type="cellIs" dxfId="178" priority="179" stopIfTrue="1" operator="between">
      <formula>$K$21</formula>
      <formula>$M$21</formula>
    </cfRule>
    <cfRule type="cellIs" dxfId="177" priority="180" stopIfTrue="1" operator="greaterThan">
      <formula>$I$21</formula>
    </cfRule>
  </conditionalFormatting>
  <conditionalFormatting sqref="AM22">
    <cfRule type="cellIs" dxfId="176" priority="175" stopIfTrue="1" operator="lessThan">
      <formula>$O$22</formula>
    </cfRule>
    <cfRule type="cellIs" dxfId="175" priority="176" stopIfTrue="1" operator="between">
      <formula>$K$22</formula>
      <formula>$M$22</formula>
    </cfRule>
    <cfRule type="cellIs" dxfId="174" priority="177" stopIfTrue="1" operator="greaterThan">
      <formula>$I$22</formula>
    </cfRule>
  </conditionalFormatting>
  <conditionalFormatting sqref="AM23">
    <cfRule type="cellIs" dxfId="173" priority="172" stopIfTrue="1" operator="lessThan">
      <formula>$O$23</formula>
    </cfRule>
    <cfRule type="cellIs" dxfId="172" priority="173" stopIfTrue="1" operator="between">
      <formula>$K$23</formula>
      <formula>$M$23</formula>
    </cfRule>
    <cfRule type="cellIs" dxfId="171" priority="174" stopIfTrue="1" operator="greaterThan">
      <formula>$I$23</formula>
    </cfRule>
  </conditionalFormatting>
  <conditionalFormatting sqref="AM24:AM27">
    <cfRule type="cellIs" dxfId="170" priority="169" stopIfTrue="1" operator="greaterThan">
      <formula>$O$24</formula>
    </cfRule>
    <cfRule type="cellIs" dxfId="169" priority="170" stopIfTrue="1" operator="between">
      <formula>$K$24</formula>
      <formula>$M$24</formula>
    </cfRule>
    <cfRule type="cellIs" dxfId="168" priority="171" stopIfTrue="1" operator="lessThan">
      <formula>$I$24</formula>
    </cfRule>
  </conditionalFormatting>
  <conditionalFormatting sqref="AM28">
    <cfRule type="cellIs" dxfId="167" priority="166" stopIfTrue="1" operator="greaterThan">
      <formula>$O$28</formula>
    </cfRule>
    <cfRule type="cellIs" dxfId="166" priority="167" stopIfTrue="1" operator="between">
      <formula>$K$28</formula>
      <formula>$M$28</formula>
    </cfRule>
    <cfRule type="cellIs" dxfId="165" priority="168" stopIfTrue="1" operator="lessThan">
      <formula>$I$28</formula>
    </cfRule>
  </conditionalFormatting>
  <conditionalFormatting sqref="AM41:AM44">
    <cfRule type="cellIs" dxfId="164" priority="163" stopIfTrue="1" operator="greaterThan">
      <formula>$O$41</formula>
    </cfRule>
    <cfRule type="cellIs" dxfId="163" priority="164" stopIfTrue="1" operator="between">
      <formula>$K$41</formula>
      <formula>$M$41</formula>
    </cfRule>
    <cfRule type="cellIs" dxfId="162" priority="165" stopIfTrue="1" operator="lessThan">
      <formula>$I$41</formula>
    </cfRule>
  </conditionalFormatting>
  <conditionalFormatting sqref="AM29">
    <cfRule type="cellIs" dxfId="161" priority="160" stopIfTrue="1" operator="between">
      <formula>$K$29</formula>
      <formula>$M$29</formula>
    </cfRule>
    <cfRule type="cellIs" dxfId="160" priority="161" stopIfTrue="1" operator="greaterThan">
      <formula>$O$29</formula>
    </cfRule>
    <cfRule type="cellIs" dxfId="159" priority="162" stopIfTrue="1" operator="lessThan">
      <formula>$I$29</formula>
    </cfRule>
  </conditionalFormatting>
  <conditionalFormatting sqref="AM32">
    <cfRule type="cellIs" dxfId="158" priority="157" stopIfTrue="1" operator="greaterThan">
      <formula>$O$32</formula>
    </cfRule>
    <cfRule type="cellIs" dxfId="157" priority="158" stopIfTrue="1" operator="lessThan">
      <formula>$I$32</formula>
    </cfRule>
    <cfRule type="cellIs" dxfId="156" priority="159" stopIfTrue="1" operator="between">
      <formula>$K$32</formula>
      <formula>$M$32</formula>
    </cfRule>
  </conditionalFormatting>
  <conditionalFormatting sqref="AM35">
    <cfRule type="cellIs" dxfId="155" priority="154" stopIfTrue="1" operator="lessThan">
      <formula>$I$35</formula>
    </cfRule>
    <cfRule type="cellIs" dxfId="154" priority="155" stopIfTrue="1" operator="between">
      <formula>$K$35</formula>
      <formula>$M$35</formula>
    </cfRule>
    <cfRule type="cellIs" dxfId="153" priority="156" stopIfTrue="1" operator="greaterThan">
      <formula>$O$35</formula>
    </cfRule>
  </conditionalFormatting>
  <conditionalFormatting sqref="AM19">
    <cfRule type="cellIs" dxfId="152" priority="151" stopIfTrue="1" operator="lessThan">
      <formula>$O$19</formula>
    </cfRule>
    <cfRule type="cellIs" dxfId="151" priority="152" stopIfTrue="1" operator="between">
      <formula>$K$19</formula>
      <formula>$M$19</formula>
    </cfRule>
    <cfRule type="cellIs" dxfId="150" priority="153" stopIfTrue="1" operator="greaterThan">
      <formula>$I$19</formula>
    </cfRule>
  </conditionalFormatting>
  <conditionalFormatting sqref="AM20">
    <cfRule type="cellIs" dxfId="149" priority="148" stopIfTrue="1" operator="lessThan">
      <formula>$O$20</formula>
    </cfRule>
    <cfRule type="cellIs" dxfId="148" priority="149" stopIfTrue="1" operator="between">
      <formula>$K$20</formula>
      <formula>$M$20</formula>
    </cfRule>
    <cfRule type="cellIs" dxfId="147" priority="150" stopIfTrue="1" operator="greaterThan">
      <formula>$I$20</formula>
    </cfRule>
  </conditionalFormatting>
  <conditionalFormatting sqref="AM20">
    <cfRule type="cellIs" dxfId="146" priority="145" stopIfTrue="1" operator="lessThan">
      <formula>$O$20</formula>
    </cfRule>
    <cfRule type="cellIs" dxfId="145" priority="146" stopIfTrue="1" operator="between">
      <formula>$K$20</formula>
      <formula>$M$20</formula>
    </cfRule>
    <cfRule type="cellIs" dxfId="144" priority="147" stopIfTrue="1" operator="greaterThan">
      <formula>$I$20</formula>
    </cfRule>
  </conditionalFormatting>
  <conditionalFormatting sqref="AN6">
    <cfRule type="cellIs" dxfId="143" priority="142" stopIfTrue="1" operator="lessThan">
      <formula>$O$6</formula>
    </cfRule>
    <cfRule type="cellIs" dxfId="142" priority="143" stopIfTrue="1" operator="between">
      <formula>$K$6</formula>
      <formula>$M$6</formula>
    </cfRule>
    <cfRule type="cellIs" dxfId="141" priority="144" stopIfTrue="1" operator="greaterThan">
      <formula>$I$6</formula>
    </cfRule>
  </conditionalFormatting>
  <conditionalFormatting sqref="AN7">
    <cfRule type="cellIs" dxfId="140" priority="139" stopIfTrue="1" operator="lessThan">
      <formula>$O$7</formula>
    </cfRule>
    <cfRule type="cellIs" dxfId="139" priority="140" stopIfTrue="1" operator="between">
      <formula>$K$7</formula>
      <formula>$M$7</formula>
    </cfRule>
    <cfRule type="cellIs" dxfId="138" priority="141" stopIfTrue="1" operator="greaterThan">
      <formula>$I$7</formula>
    </cfRule>
  </conditionalFormatting>
  <conditionalFormatting sqref="AN8">
    <cfRule type="cellIs" dxfId="137" priority="136" stopIfTrue="1" operator="lessThan">
      <formula>$O$8</formula>
    </cfRule>
    <cfRule type="cellIs" dxfId="136" priority="137" stopIfTrue="1" operator="between">
      <formula>$K$8</formula>
      <formula>$M$8</formula>
    </cfRule>
    <cfRule type="cellIs" dxfId="135" priority="138" stopIfTrue="1" operator="greaterThan">
      <formula>$I$8</formula>
    </cfRule>
  </conditionalFormatting>
  <conditionalFormatting sqref="AN9">
    <cfRule type="cellIs" dxfId="134" priority="133" stopIfTrue="1" operator="greaterThan">
      <formula>$O$9</formula>
    </cfRule>
    <cfRule type="cellIs" dxfId="133" priority="134" stopIfTrue="1" operator="between">
      <formula>$K$9</formula>
      <formula>$M$9</formula>
    </cfRule>
    <cfRule type="cellIs" dxfId="132" priority="135" stopIfTrue="1" operator="lessThan">
      <formula>$I$9</formula>
    </cfRule>
  </conditionalFormatting>
  <conditionalFormatting sqref="AN10">
    <cfRule type="cellIs" dxfId="131" priority="130" stopIfTrue="1" operator="greaterThan">
      <formula>$O$10</formula>
    </cfRule>
    <cfRule type="cellIs" dxfId="130" priority="131" stopIfTrue="1" operator="between">
      <formula>$K$10</formula>
      <formula>$M$10</formula>
    </cfRule>
    <cfRule type="cellIs" dxfId="129" priority="132" stopIfTrue="1" operator="lessThan">
      <formula>$I$10</formula>
    </cfRule>
  </conditionalFormatting>
  <conditionalFormatting sqref="AN11">
    <cfRule type="cellIs" dxfId="128" priority="127" stopIfTrue="1" operator="greaterThan">
      <formula>$O$11</formula>
    </cfRule>
    <cfRule type="cellIs" dxfId="127" priority="128" stopIfTrue="1" operator="between">
      <formula>$K$11</formula>
      <formula>$M$11</formula>
    </cfRule>
    <cfRule type="cellIs" dxfId="126" priority="129" stopIfTrue="1" operator="lessThan">
      <formula>$I$11</formula>
    </cfRule>
  </conditionalFormatting>
  <conditionalFormatting sqref="AN12">
    <cfRule type="cellIs" dxfId="125" priority="124" stopIfTrue="1" operator="lessThan">
      <formula>$O$12</formula>
    </cfRule>
    <cfRule type="cellIs" dxfId="124" priority="125" stopIfTrue="1" operator="between">
      <formula>$K$12</formula>
      <formula>$M$12</formula>
    </cfRule>
    <cfRule type="cellIs" dxfId="123" priority="126" stopIfTrue="1" operator="greaterThan">
      <formula>$I$12</formula>
    </cfRule>
  </conditionalFormatting>
  <conditionalFormatting sqref="AN13">
    <cfRule type="cellIs" dxfId="122" priority="121" stopIfTrue="1" operator="lessThan">
      <formula>$O$13</formula>
    </cfRule>
    <cfRule type="cellIs" dxfId="121" priority="122" stopIfTrue="1" operator="between">
      <formula>$K$13</formula>
      <formula>$M$13</formula>
    </cfRule>
    <cfRule type="cellIs" dxfId="120" priority="123" stopIfTrue="1" operator="greaterThan">
      <formula>$I$13</formula>
    </cfRule>
  </conditionalFormatting>
  <conditionalFormatting sqref="AN14">
    <cfRule type="cellIs" dxfId="119" priority="118" stopIfTrue="1" operator="lessThan">
      <formula>$O$14</formula>
    </cfRule>
    <cfRule type="cellIs" dxfId="118" priority="119" stopIfTrue="1" operator="between">
      <formula>$K$14</formula>
      <formula>$M$14</formula>
    </cfRule>
    <cfRule type="cellIs" dxfId="117" priority="120" stopIfTrue="1" operator="greaterThan">
      <formula>$I$14</formula>
    </cfRule>
  </conditionalFormatting>
  <conditionalFormatting sqref="AN15">
    <cfRule type="cellIs" dxfId="116" priority="115" stopIfTrue="1" operator="greaterThan">
      <formula>$O$15</formula>
    </cfRule>
    <cfRule type="cellIs" dxfId="115" priority="116" stopIfTrue="1" operator="between">
      <formula>$K$15</formula>
      <formula>$M$15</formula>
    </cfRule>
    <cfRule type="cellIs" dxfId="114" priority="117" stopIfTrue="1" operator="lessThan">
      <formula>$I$15</formula>
    </cfRule>
  </conditionalFormatting>
  <conditionalFormatting sqref="AN16:AN18">
    <cfRule type="cellIs" dxfId="113" priority="112" stopIfTrue="1" operator="lessThan">
      <formula>$O$16</formula>
    </cfRule>
    <cfRule type="cellIs" dxfId="112" priority="113" stopIfTrue="1" operator="between">
      <formula>$K$16</formula>
      <formula>$M$16</formula>
    </cfRule>
    <cfRule type="cellIs" dxfId="111" priority="114" stopIfTrue="1" operator="greaterThan">
      <formula>$I$16</formula>
    </cfRule>
  </conditionalFormatting>
  <conditionalFormatting sqref="AN20">
    <cfRule type="cellIs" dxfId="110" priority="109" stopIfTrue="1" operator="lessThan">
      <formula>$O$20</formula>
    </cfRule>
    <cfRule type="cellIs" dxfId="109" priority="110" stopIfTrue="1" operator="between">
      <formula>$K$20</formula>
      <formula>$M$20</formula>
    </cfRule>
    <cfRule type="cellIs" dxfId="108" priority="111" stopIfTrue="1" operator="greaterThan">
      <formula>$I$20</formula>
    </cfRule>
  </conditionalFormatting>
  <conditionalFormatting sqref="AN21">
    <cfRule type="cellIs" dxfId="107" priority="106" stopIfTrue="1" operator="lessThan">
      <formula>$O$21</formula>
    </cfRule>
    <cfRule type="cellIs" dxfId="106" priority="107" stopIfTrue="1" operator="between">
      <formula>$K$21</formula>
      <formula>$M$21</formula>
    </cfRule>
    <cfRule type="cellIs" dxfId="105" priority="108" stopIfTrue="1" operator="greaterThan">
      <formula>$I$21</formula>
    </cfRule>
  </conditionalFormatting>
  <conditionalFormatting sqref="AN22">
    <cfRule type="cellIs" dxfId="104" priority="103" stopIfTrue="1" operator="lessThan">
      <formula>$O$22</formula>
    </cfRule>
    <cfRule type="cellIs" dxfId="103" priority="104" stopIfTrue="1" operator="between">
      <formula>$K$22</formula>
      <formula>$M$22</formula>
    </cfRule>
    <cfRule type="cellIs" dxfId="102" priority="105" stopIfTrue="1" operator="greaterThan">
      <formula>$I$22</formula>
    </cfRule>
  </conditionalFormatting>
  <conditionalFormatting sqref="AN23">
    <cfRule type="cellIs" dxfId="101" priority="100" stopIfTrue="1" operator="lessThan">
      <formula>$O$23</formula>
    </cfRule>
    <cfRule type="cellIs" dxfId="100" priority="101" stopIfTrue="1" operator="between">
      <formula>$K$23</formula>
      <formula>$M$23</formula>
    </cfRule>
    <cfRule type="cellIs" dxfId="99" priority="102" stopIfTrue="1" operator="greaterThan">
      <formula>$I$23</formula>
    </cfRule>
  </conditionalFormatting>
  <conditionalFormatting sqref="AN24:AN27">
    <cfRule type="cellIs" dxfId="98" priority="97" stopIfTrue="1" operator="greaterThan">
      <formula>$O$24</formula>
    </cfRule>
    <cfRule type="cellIs" dxfId="97" priority="98" stopIfTrue="1" operator="between">
      <formula>$K$24</formula>
      <formula>$M$24</formula>
    </cfRule>
    <cfRule type="cellIs" dxfId="96" priority="99" stopIfTrue="1" operator="lessThan">
      <formula>$I$24</formula>
    </cfRule>
  </conditionalFormatting>
  <conditionalFormatting sqref="AN28">
    <cfRule type="cellIs" dxfId="95" priority="94" stopIfTrue="1" operator="greaterThan">
      <formula>$O$28</formula>
    </cfRule>
    <cfRule type="cellIs" dxfId="94" priority="95" stopIfTrue="1" operator="between">
      <formula>$K$28</formula>
      <formula>$M$28</formula>
    </cfRule>
    <cfRule type="cellIs" dxfId="93" priority="96" stopIfTrue="1" operator="lessThan">
      <formula>$I$28</formula>
    </cfRule>
  </conditionalFormatting>
  <conditionalFormatting sqref="AN41:AN44">
    <cfRule type="cellIs" dxfId="92" priority="91" stopIfTrue="1" operator="greaterThan">
      <formula>$O$41</formula>
    </cfRule>
    <cfRule type="cellIs" dxfId="91" priority="92" stopIfTrue="1" operator="between">
      <formula>$K$41</formula>
      <formula>$M$41</formula>
    </cfRule>
    <cfRule type="cellIs" dxfId="90" priority="93" stopIfTrue="1" operator="lessThan">
      <formula>$I$41</formula>
    </cfRule>
  </conditionalFormatting>
  <conditionalFormatting sqref="AN29">
    <cfRule type="cellIs" dxfId="89" priority="88" stopIfTrue="1" operator="between">
      <formula>$K$29</formula>
      <formula>$M$29</formula>
    </cfRule>
    <cfRule type="cellIs" dxfId="88" priority="89" stopIfTrue="1" operator="greaterThan">
      <formula>$O$29</formula>
    </cfRule>
    <cfRule type="cellIs" dxfId="87" priority="90" stopIfTrue="1" operator="lessThan">
      <formula>$I$29</formula>
    </cfRule>
  </conditionalFormatting>
  <conditionalFormatting sqref="AN32">
    <cfRule type="cellIs" dxfId="86" priority="85" stopIfTrue="1" operator="greaterThan">
      <formula>$O$32</formula>
    </cfRule>
    <cfRule type="cellIs" dxfId="85" priority="86" stopIfTrue="1" operator="lessThan">
      <formula>$I$32</formula>
    </cfRule>
    <cfRule type="cellIs" dxfId="84" priority="87" stopIfTrue="1" operator="between">
      <formula>$K$32</formula>
      <formula>$M$32</formula>
    </cfRule>
  </conditionalFormatting>
  <conditionalFormatting sqref="AN35">
    <cfRule type="cellIs" dxfId="83" priority="82" stopIfTrue="1" operator="lessThan">
      <formula>$I$35</formula>
    </cfRule>
    <cfRule type="cellIs" dxfId="82" priority="83" stopIfTrue="1" operator="between">
      <formula>$K$35</formula>
      <formula>$M$35</formula>
    </cfRule>
    <cfRule type="cellIs" dxfId="81" priority="84" stopIfTrue="1" operator="greaterThan">
      <formula>$O$35</formula>
    </cfRule>
  </conditionalFormatting>
  <conditionalFormatting sqref="AN19">
    <cfRule type="cellIs" dxfId="80" priority="79" stopIfTrue="1" operator="lessThan">
      <formula>$O$19</formula>
    </cfRule>
    <cfRule type="cellIs" dxfId="79" priority="80" stopIfTrue="1" operator="between">
      <formula>$K$19</formula>
      <formula>$M$19</formula>
    </cfRule>
    <cfRule type="cellIs" dxfId="78" priority="81" stopIfTrue="1" operator="greaterThan">
      <formula>$I$19</formula>
    </cfRule>
  </conditionalFormatting>
  <conditionalFormatting sqref="AN20">
    <cfRule type="cellIs" dxfId="77" priority="76" stopIfTrue="1" operator="lessThan">
      <formula>$O$20</formula>
    </cfRule>
    <cfRule type="cellIs" dxfId="76" priority="77" stopIfTrue="1" operator="between">
      <formula>$K$20</formula>
      <formula>$M$20</formula>
    </cfRule>
    <cfRule type="cellIs" dxfId="75" priority="78" stopIfTrue="1" operator="greaterThan">
      <formula>$I$20</formula>
    </cfRule>
  </conditionalFormatting>
  <conditionalFormatting sqref="AN20">
    <cfRule type="cellIs" dxfId="74" priority="73" stopIfTrue="1" operator="lessThan">
      <formula>$O$20</formula>
    </cfRule>
    <cfRule type="cellIs" dxfId="73" priority="74" stopIfTrue="1" operator="between">
      <formula>$K$20</formula>
      <formula>$M$20</formula>
    </cfRule>
    <cfRule type="cellIs" dxfId="72" priority="75" stopIfTrue="1" operator="greaterThan">
      <formula>$I$20</formula>
    </cfRule>
  </conditionalFormatting>
  <conditionalFormatting sqref="AO6">
    <cfRule type="cellIs" dxfId="71" priority="70" stopIfTrue="1" operator="lessThan">
      <formula>$O$6</formula>
    </cfRule>
    <cfRule type="cellIs" dxfId="70" priority="71" stopIfTrue="1" operator="between">
      <formula>$K$6</formula>
      <formula>$M$6</formula>
    </cfRule>
    <cfRule type="cellIs" dxfId="69" priority="72" stopIfTrue="1" operator="greaterThan">
      <formula>$I$6</formula>
    </cfRule>
  </conditionalFormatting>
  <conditionalFormatting sqref="AO7">
    <cfRule type="cellIs" dxfId="68" priority="67" stopIfTrue="1" operator="lessThan">
      <formula>$O$7</formula>
    </cfRule>
    <cfRule type="cellIs" dxfId="67" priority="68" stopIfTrue="1" operator="between">
      <formula>$K$7</formula>
      <formula>$M$7</formula>
    </cfRule>
    <cfRule type="cellIs" dxfId="66" priority="69" stopIfTrue="1" operator="greaterThan">
      <formula>$I$7</formula>
    </cfRule>
  </conditionalFormatting>
  <conditionalFormatting sqref="AO8">
    <cfRule type="cellIs" dxfId="65" priority="64" stopIfTrue="1" operator="lessThan">
      <formula>$O$8</formula>
    </cfRule>
    <cfRule type="cellIs" dxfId="64" priority="65" stopIfTrue="1" operator="between">
      <formula>$K$8</formula>
      <formula>$M$8</formula>
    </cfRule>
    <cfRule type="cellIs" dxfId="63" priority="66" stopIfTrue="1" operator="greaterThan">
      <formula>$I$8</formula>
    </cfRule>
  </conditionalFormatting>
  <conditionalFormatting sqref="AO9">
    <cfRule type="cellIs" dxfId="62" priority="61" stopIfTrue="1" operator="greaterThan">
      <formula>$O$9</formula>
    </cfRule>
    <cfRule type="cellIs" dxfId="61" priority="62" stopIfTrue="1" operator="between">
      <formula>$K$9</formula>
      <formula>$M$9</formula>
    </cfRule>
    <cfRule type="cellIs" dxfId="60" priority="63" stopIfTrue="1" operator="lessThan">
      <formula>$I$9</formula>
    </cfRule>
  </conditionalFormatting>
  <conditionalFormatting sqref="AO10">
    <cfRule type="cellIs" dxfId="59" priority="58" stopIfTrue="1" operator="greaterThan">
      <formula>$O$10</formula>
    </cfRule>
    <cfRule type="cellIs" dxfId="58" priority="59" stopIfTrue="1" operator="between">
      <formula>$K$10</formula>
      <formula>$M$10</formula>
    </cfRule>
    <cfRule type="cellIs" dxfId="57" priority="60" stopIfTrue="1" operator="lessThan">
      <formula>$I$10</formula>
    </cfRule>
  </conditionalFormatting>
  <conditionalFormatting sqref="AO11">
    <cfRule type="cellIs" dxfId="56" priority="55" stopIfTrue="1" operator="greaterThan">
      <formula>$O$11</formula>
    </cfRule>
    <cfRule type="cellIs" dxfId="55" priority="56" stopIfTrue="1" operator="between">
      <formula>$K$11</formula>
      <formula>$M$11</formula>
    </cfRule>
    <cfRule type="cellIs" dxfId="54" priority="57" stopIfTrue="1" operator="lessThan">
      <formula>$I$11</formula>
    </cfRule>
  </conditionalFormatting>
  <conditionalFormatting sqref="AO12">
    <cfRule type="cellIs" dxfId="53" priority="52" stopIfTrue="1" operator="lessThan">
      <formula>$O$12</formula>
    </cfRule>
    <cfRule type="cellIs" dxfId="52" priority="53" stopIfTrue="1" operator="between">
      <formula>$K$12</formula>
      <formula>$M$12</formula>
    </cfRule>
    <cfRule type="cellIs" dxfId="51" priority="54" stopIfTrue="1" operator="greaterThan">
      <formula>$I$12</formula>
    </cfRule>
  </conditionalFormatting>
  <conditionalFormatting sqref="AO13">
    <cfRule type="cellIs" dxfId="50" priority="49" stopIfTrue="1" operator="lessThan">
      <formula>$O$13</formula>
    </cfRule>
    <cfRule type="cellIs" dxfId="49" priority="50" stopIfTrue="1" operator="between">
      <formula>$K$13</formula>
      <formula>$M$13</formula>
    </cfRule>
    <cfRule type="cellIs" dxfId="48" priority="51" stopIfTrue="1" operator="greaterThan">
      <formula>$I$13</formula>
    </cfRule>
  </conditionalFormatting>
  <conditionalFormatting sqref="AO14">
    <cfRule type="cellIs" dxfId="47" priority="46" stopIfTrue="1" operator="lessThan">
      <formula>$O$14</formula>
    </cfRule>
    <cfRule type="cellIs" dxfId="46" priority="47" stopIfTrue="1" operator="between">
      <formula>$K$14</formula>
      <formula>$M$14</formula>
    </cfRule>
    <cfRule type="cellIs" dxfId="45" priority="48" stopIfTrue="1" operator="greaterThan">
      <formula>$I$14</formula>
    </cfRule>
  </conditionalFormatting>
  <conditionalFormatting sqref="AO15">
    <cfRule type="cellIs" dxfId="44" priority="43" stopIfTrue="1" operator="greaterThan">
      <formula>$O$15</formula>
    </cfRule>
    <cfRule type="cellIs" dxfId="43" priority="44" stopIfTrue="1" operator="between">
      <formula>$K$15</formula>
      <formula>$M$15</formula>
    </cfRule>
    <cfRule type="cellIs" dxfId="42" priority="45" stopIfTrue="1" operator="lessThan">
      <formula>$I$15</formula>
    </cfRule>
  </conditionalFormatting>
  <conditionalFormatting sqref="AO16:AO18">
    <cfRule type="cellIs" dxfId="41" priority="40" stopIfTrue="1" operator="lessThan">
      <formula>$O$16</formula>
    </cfRule>
    <cfRule type="cellIs" dxfId="40" priority="41" stopIfTrue="1" operator="between">
      <formula>$K$16</formula>
      <formula>$M$16</formula>
    </cfRule>
    <cfRule type="cellIs" dxfId="39" priority="42" stopIfTrue="1" operator="greaterThan">
      <formula>$I$16</formula>
    </cfRule>
  </conditionalFormatting>
  <conditionalFormatting sqref="AO20">
    <cfRule type="cellIs" dxfId="38" priority="37" stopIfTrue="1" operator="lessThan">
      <formula>$O$20</formula>
    </cfRule>
    <cfRule type="cellIs" dxfId="37" priority="38" stopIfTrue="1" operator="between">
      <formula>$K$20</formula>
      <formula>$M$20</formula>
    </cfRule>
    <cfRule type="cellIs" dxfId="36" priority="39" stopIfTrue="1" operator="greaterThan">
      <formula>$I$20</formula>
    </cfRule>
  </conditionalFormatting>
  <conditionalFormatting sqref="AO21">
    <cfRule type="cellIs" dxfId="35" priority="34" stopIfTrue="1" operator="lessThan">
      <formula>$O$21</formula>
    </cfRule>
    <cfRule type="cellIs" dxfId="34" priority="35" stopIfTrue="1" operator="between">
      <formula>$K$21</formula>
      <formula>$M$21</formula>
    </cfRule>
    <cfRule type="cellIs" dxfId="33" priority="36" stopIfTrue="1" operator="greaterThan">
      <formula>$I$21</formula>
    </cfRule>
  </conditionalFormatting>
  <conditionalFormatting sqref="AO22">
    <cfRule type="cellIs" dxfId="32" priority="31" stopIfTrue="1" operator="lessThan">
      <formula>$O$22</formula>
    </cfRule>
    <cfRule type="cellIs" dxfId="31" priority="32" stopIfTrue="1" operator="between">
      <formula>$K$22</formula>
      <formula>$M$22</formula>
    </cfRule>
    <cfRule type="cellIs" dxfId="30" priority="33" stopIfTrue="1" operator="greaterThan">
      <formula>$I$22</formula>
    </cfRule>
  </conditionalFormatting>
  <conditionalFormatting sqref="AO23">
    <cfRule type="cellIs" dxfId="29" priority="28" stopIfTrue="1" operator="lessThan">
      <formula>$O$23</formula>
    </cfRule>
    <cfRule type="cellIs" dxfId="28" priority="29" stopIfTrue="1" operator="between">
      <formula>$K$23</formula>
      <formula>$M$23</formula>
    </cfRule>
    <cfRule type="cellIs" dxfId="27" priority="30" stopIfTrue="1" operator="greaterThan">
      <formula>$I$23</formula>
    </cfRule>
  </conditionalFormatting>
  <conditionalFormatting sqref="AO24:AO27">
    <cfRule type="cellIs" dxfId="26" priority="25" stopIfTrue="1" operator="greaterThan">
      <formula>$O$24</formula>
    </cfRule>
    <cfRule type="cellIs" dxfId="25" priority="26" stopIfTrue="1" operator="between">
      <formula>$K$24</formula>
      <formula>$M$24</formula>
    </cfRule>
    <cfRule type="cellIs" dxfId="24" priority="27" stopIfTrue="1" operator="lessThan">
      <formula>$I$24</formula>
    </cfRule>
  </conditionalFormatting>
  <conditionalFormatting sqref="AO28">
    <cfRule type="cellIs" dxfId="23" priority="22" stopIfTrue="1" operator="greaterThan">
      <formula>$O$28</formula>
    </cfRule>
    <cfRule type="cellIs" dxfId="22" priority="23" stopIfTrue="1" operator="between">
      <formula>$K$28</formula>
      <formula>$M$28</formula>
    </cfRule>
    <cfRule type="cellIs" dxfId="21" priority="24" stopIfTrue="1" operator="lessThan">
      <formula>$I$28</formula>
    </cfRule>
  </conditionalFormatting>
  <conditionalFormatting sqref="AO41:AO44">
    <cfRule type="cellIs" dxfId="20" priority="19" stopIfTrue="1" operator="greaterThan">
      <formula>$O$41</formula>
    </cfRule>
    <cfRule type="cellIs" dxfId="19" priority="20" stopIfTrue="1" operator="between">
      <formula>$K$41</formula>
      <formula>$M$41</formula>
    </cfRule>
    <cfRule type="cellIs" dxfId="18" priority="21" stopIfTrue="1" operator="lessThan">
      <formula>$I$41</formula>
    </cfRule>
  </conditionalFormatting>
  <conditionalFormatting sqref="AO29">
    <cfRule type="cellIs" dxfId="17" priority="16" stopIfTrue="1" operator="between">
      <formula>$K$29</formula>
      <formula>$M$29</formula>
    </cfRule>
    <cfRule type="cellIs" dxfId="16" priority="17" stopIfTrue="1" operator="greaterThan">
      <formula>$O$29</formula>
    </cfRule>
    <cfRule type="cellIs" dxfId="15" priority="18" stopIfTrue="1" operator="lessThan">
      <formula>$I$29</formula>
    </cfRule>
  </conditionalFormatting>
  <conditionalFormatting sqref="AO32">
    <cfRule type="cellIs" dxfId="14" priority="13" stopIfTrue="1" operator="greaterThan">
      <formula>$O$32</formula>
    </cfRule>
    <cfRule type="cellIs" dxfId="13" priority="14" stopIfTrue="1" operator="lessThan">
      <formula>$I$32</formula>
    </cfRule>
    <cfRule type="cellIs" dxfId="12" priority="15" stopIfTrue="1" operator="between">
      <formula>$K$32</formula>
      <formula>$M$32</formula>
    </cfRule>
  </conditionalFormatting>
  <conditionalFormatting sqref="AO35">
    <cfRule type="cellIs" dxfId="11" priority="10" stopIfTrue="1" operator="lessThan">
      <formula>$I$35</formula>
    </cfRule>
    <cfRule type="cellIs" dxfId="10" priority="11" stopIfTrue="1" operator="between">
      <formula>$K$35</formula>
      <formula>$M$35</formula>
    </cfRule>
    <cfRule type="cellIs" dxfId="9" priority="12" stopIfTrue="1" operator="greaterThan">
      <formula>$O$35</formula>
    </cfRule>
  </conditionalFormatting>
  <conditionalFormatting sqref="AO19">
    <cfRule type="cellIs" dxfId="8" priority="7" stopIfTrue="1" operator="lessThan">
      <formula>$O$19</formula>
    </cfRule>
    <cfRule type="cellIs" dxfId="7" priority="8" stopIfTrue="1" operator="between">
      <formula>$K$19</formula>
      <formula>$M$19</formula>
    </cfRule>
    <cfRule type="cellIs" dxfId="6" priority="9" stopIfTrue="1" operator="greaterThan">
      <formula>$I$19</formula>
    </cfRule>
  </conditionalFormatting>
  <conditionalFormatting sqref="AO20">
    <cfRule type="cellIs" dxfId="5" priority="4" stopIfTrue="1" operator="lessThan">
      <formula>$O$20</formula>
    </cfRule>
    <cfRule type="cellIs" dxfId="4" priority="5" stopIfTrue="1" operator="between">
      <formula>$K$20</formula>
      <formula>$M$20</formula>
    </cfRule>
    <cfRule type="cellIs" dxfId="3" priority="6" stopIfTrue="1" operator="greaterThan">
      <formula>$I$20</formula>
    </cfRule>
  </conditionalFormatting>
  <conditionalFormatting sqref="AO20">
    <cfRule type="cellIs" dxfId="2" priority="1" stopIfTrue="1" operator="lessThan">
      <formula>$O$20</formula>
    </cfRule>
    <cfRule type="cellIs" dxfId="1" priority="2" stopIfTrue="1" operator="between">
      <formula>$K$20</formula>
      <formula>$M$20</formula>
    </cfRule>
    <cfRule type="cellIs" dxfId="0" priority="3" stopIfTrue="1" operator="greaterThan">
      <formula>$I$20</formula>
    </cfRule>
  </conditionalFormatting>
  <pageMargins left="0" right="0" top="0.39374999999999999" bottom="0.39374999999999999" header="0" footer="0"/>
  <pageSetup firstPageNumber="0" pageOrder="overThenDown" orientation="landscape" horizontalDpi="300" verticalDpi="300" r:id="rId1"/>
  <headerFooter alignWithMargins="0">
    <oddHeader>&amp;C&amp;"Verdana,Normal"&amp;A</oddHeader>
    <oddFooter>&amp;C&amp;"Verdana,Normal"Página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8"/>
  <sheetViews>
    <sheetView topLeftCell="A18" workbookViewId="0">
      <selection activeCell="E5" sqref="E5"/>
    </sheetView>
  </sheetViews>
  <sheetFormatPr baseColWidth="10" defaultColWidth="13.85546875" defaultRowHeight="15" x14ac:dyDescent="0.25"/>
  <cols>
    <col min="1" max="1" width="13.85546875" customWidth="1"/>
    <col min="2" max="2" width="24.85546875" style="34" customWidth="1"/>
    <col min="3" max="3" width="38" style="34" customWidth="1"/>
    <col min="4" max="5" width="28.5703125" style="34" customWidth="1"/>
  </cols>
  <sheetData>
    <row r="1" spans="1:5" ht="18.75" x14ac:dyDescent="0.3">
      <c r="A1" s="178" t="s">
        <v>118</v>
      </c>
    </row>
    <row r="3" spans="1:5" x14ac:dyDescent="0.25">
      <c r="A3" s="179" t="s">
        <v>119</v>
      </c>
      <c r="B3" s="179" t="s">
        <v>120</v>
      </c>
      <c r="C3" s="179" t="s">
        <v>121</v>
      </c>
      <c r="D3" s="179" t="s">
        <v>122</v>
      </c>
      <c r="E3" s="179" t="s">
        <v>123</v>
      </c>
    </row>
    <row r="4" spans="1:5" ht="220.7" customHeight="1" x14ac:dyDescent="0.25">
      <c r="A4" s="180">
        <v>43409</v>
      </c>
      <c r="B4" s="181" t="s">
        <v>124</v>
      </c>
      <c r="C4" s="182" t="s">
        <v>125</v>
      </c>
      <c r="D4" s="183" t="s">
        <v>126</v>
      </c>
      <c r="E4" s="184" t="s">
        <v>127</v>
      </c>
    </row>
    <row r="5" spans="1:5" ht="52.35" customHeight="1" x14ac:dyDescent="0.25">
      <c r="A5" s="180">
        <v>43544</v>
      </c>
      <c r="B5" s="185" t="s">
        <v>124</v>
      </c>
      <c r="C5" s="186" t="s">
        <v>130</v>
      </c>
      <c r="D5" s="187"/>
      <c r="E5" s="188" t="s">
        <v>131</v>
      </c>
    </row>
    <row r="6" spans="1:5" ht="16.5" x14ac:dyDescent="0.25">
      <c r="A6" s="185"/>
      <c r="B6" s="185"/>
      <c r="C6" s="186"/>
      <c r="D6" s="187"/>
      <c r="E6" s="188"/>
    </row>
    <row r="7" spans="1:5" ht="16.5" x14ac:dyDescent="0.25">
      <c r="A7" s="185"/>
      <c r="B7" s="185"/>
      <c r="C7" s="185"/>
      <c r="D7" s="187"/>
      <c r="E7" s="188"/>
    </row>
    <row r="8" spans="1:5" ht="16.5" x14ac:dyDescent="0.25">
      <c r="A8" s="185"/>
      <c r="B8" s="185"/>
      <c r="C8" s="185"/>
      <c r="D8" s="187"/>
      <c r="E8" s="188"/>
    </row>
    <row r="9" spans="1:5" ht="16.5" x14ac:dyDescent="0.25">
      <c r="A9" s="185"/>
      <c r="B9" s="185"/>
      <c r="C9" s="185"/>
      <c r="D9" s="187"/>
      <c r="E9" s="188"/>
    </row>
    <row r="10" spans="1:5" ht="16.5" x14ac:dyDescent="0.25">
      <c r="A10" s="185"/>
      <c r="B10" s="185"/>
      <c r="C10" s="185"/>
      <c r="D10" s="187"/>
      <c r="E10" s="188"/>
    </row>
    <row r="11" spans="1:5" ht="16.5" x14ac:dyDescent="0.25">
      <c r="A11" s="185"/>
      <c r="B11" s="185"/>
      <c r="C11" s="185"/>
      <c r="D11" s="187"/>
      <c r="E11" s="188"/>
    </row>
    <row r="12" spans="1:5" ht="16.5" x14ac:dyDescent="0.25">
      <c r="A12" s="185"/>
      <c r="B12" s="185"/>
      <c r="C12" s="185"/>
      <c r="D12" s="187"/>
      <c r="E12" s="188"/>
    </row>
    <row r="13" spans="1:5" ht="16.5" x14ac:dyDescent="0.25">
      <c r="A13" s="185"/>
      <c r="B13" s="185"/>
      <c r="C13" s="185"/>
      <c r="D13" s="187"/>
      <c r="E13" s="188"/>
    </row>
    <row r="14" spans="1:5" ht="16.5" x14ac:dyDescent="0.25">
      <c r="A14" s="185"/>
      <c r="B14" s="185"/>
      <c r="C14" s="185"/>
      <c r="D14" s="187"/>
      <c r="E14" s="188"/>
    </row>
    <row r="15" spans="1:5" ht="16.5" x14ac:dyDescent="0.25">
      <c r="A15" s="185"/>
      <c r="B15" s="185"/>
      <c r="C15" s="185"/>
      <c r="D15" s="187"/>
      <c r="E15" s="188"/>
    </row>
    <row r="16" spans="1:5" ht="16.5" x14ac:dyDescent="0.25">
      <c r="A16" s="185"/>
      <c r="B16" s="185"/>
      <c r="C16" s="185"/>
      <c r="D16" s="187"/>
      <c r="E16" s="188"/>
    </row>
    <row r="17" spans="1:5" ht="16.5" x14ac:dyDescent="0.25">
      <c r="A17" s="185"/>
      <c r="B17" s="185"/>
      <c r="C17" s="185"/>
      <c r="D17" s="187"/>
      <c r="E17" s="188"/>
    </row>
    <row r="18" spans="1:5" ht="16.5" x14ac:dyDescent="0.25">
      <c r="A18" s="185"/>
      <c r="B18" s="185"/>
      <c r="C18" s="185"/>
      <c r="D18" s="187"/>
      <c r="E18" s="188"/>
    </row>
    <row r="19" spans="1:5" ht="16.5" x14ac:dyDescent="0.25">
      <c r="A19" s="185"/>
      <c r="B19" s="185"/>
      <c r="C19" s="185"/>
      <c r="D19" s="187"/>
      <c r="E19" s="188"/>
    </row>
    <row r="20" spans="1:5" ht="16.5" x14ac:dyDescent="0.25">
      <c r="A20" s="185"/>
      <c r="B20" s="185"/>
      <c r="C20" s="185"/>
      <c r="D20" s="187"/>
      <c r="E20" s="188"/>
    </row>
    <row r="21" spans="1:5" ht="16.5" x14ac:dyDescent="0.25">
      <c r="A21" s="185"/>
      <c r="B21" s="185"/>
      <c r="C21" s="185"/>
      <c r="D21" s="187"/>
      <c r="E21" s="188"/>
    </row>
    <row r="22" spans="1:5" ht="16.5" x14ac:dyDescent="0.25">
      <c r="A22" s="185"/>
      <c r="B22" s="185"/>
      <c r="C22" s="185"/>
      <c r="D22" s="187"/>
      <c r="E22" s="188"/>
    </row>
    <row r="23" spans="1:5" ht="16.5" x14ac:dyDescent="0.25">
      <c r="A23" s="185"/>
      <c r="B23" s="185"/>
      <c r="C23" s="185"/>
      <c r="D23" s="187"/>
      <c r="E23" s="188"/>
    </row>
    <row r="24" spans="1:5" ht="16.5" x14ac:dyDescent="0.25">
      <c r="A24" s="185"/>
      <c r="B24" s="185"/>
      <c r="C24" s="185"/>
      <c r="D24" s="187"/>
      <c r="E24" s="188"/>
    </row>
    <row r="25" spans="1:5" ht="16.5" x14ac:dyDescent="0.25">
      <c r="A25" s="185"/>
      <c r="B25" s="185"/>
      <c r="C25" s="185"/>
      <c r="D25" s="187"/>
      <c r="E25" s="188"/>
    </row>
    <row r="26" spans="1:5" ht="16.5" x14ac:dyDescent="0.25">
      <c r="A26" s="185"/>
      <c r="B26" s="185"/>
      <c r="C26" s="185"/>
      <c r="D26" s="187"/>
      <c r="E26" s="188"/>
    </row>
    <row r="27" spans="1:5" ht="16.5" x14ac:dyDescent="0.25">
      <c r="A27" s="185"/>
      <c r="B27" s="185"/>
      <c r="C27" s="185"/>
      <c r="D27" s="187"/>
      <c r="E27" s="188"/>
    </row>
    <row r="28" spans="1:5" ht="16.5" x14ac:dyDescent="0.25">
      <c r="A28" s="185"/>
      <c r="B28" s="185"/>
      <c r="C28" s="185"/>
      <c r="D28" s="187"/>
      <c r="E28" s="188"/>
    </row>
    <row r="29" spans="1:5" ht="16.5" x14ac:dyDescent="0.25">
      <c r="A29" s="185"/>
      <c r="B29" s="185"/>
      <c r="C29" s="185"/>
      <c r="D29" s="187"/>
      <c r="E29" s="188"/>
    </row>
    <row r="30" spans="1:5" ht="16.5" x14ac:dyDescent="0.25">
      <c r="A30" s="185"/>
      <c r="B30" s="185"/>
      <c r="C30" s="185"/>
      <c r="D30" s="187"/>
      <c r="E30" s="188"/>
    </row>
    <row r="31" spans="1:5" ht="16.5" x14ac:dyDescent="0.25">
      <c r="A31" s="185"/>
      <c r="B31" s="185"/>
      <c r="C31" s="185"/>
      <c r="D31" s="187"/>
      <c r="E31" s="188"/>
    </row>
    <row r="32" spans="1:5" ht="16.5" x14ac:dyDescent="0.25">
      <c r="A32" s="185"/>
      <c r="B32" s="185"/>
      <c r="C32" s="185"/>
      <c r="D32" s="187"/>
      <c r="E32" s="188"/>
    </row>
    <row r="33" spans="1:5" ht="16.5" x14ac:dyDescent="0.25">
      <c r="A33" s="185"/>
      <c r="B33" s="185"/>
      <c r="C33" s="185"/>
      <c r="D33" s="187"/>
      <c r="E33" s="188"/>
    </row>
    <row r="34" spans="1:5" ht="16.5" x14ac:dyDescent="0.25">
      <c r="A34" s="185"/>
      <c r="B34" s="185"/>
      <c r="C34" s="185"/>
      <c r="D34" s="187"/>
      <c r="E34" s="188"/>
    </row>
    <row r="35" spans="1:5" ht="16.5" x14ac:dyDescent="0.25">
      <c r="A35" s="185"/>
      <c r="B35" s="185"/>
      <c r="C35" s="185"/>
      <c r="D35" s="187"/>
      <c r="E35" s="188"/>
    </row>
    <row r="36" spans="1:5" ht="16.5" x14ac:dyDescent="0.25">
      <c r="A36" s="185"/>
      <c r="B36" s="185"/>
      <c r="C36" s="185"/>
      <c r="D36" s="187"/>
      <c r="E36" s="188"/>
    </row>
    <row r="37" spans="1:5" ht="16.5" x14ac:dyDescent="0.25">
      <c r="A37" s="185"/>
      <c r="B37" s="185"/>
      <c r="C37" s="185"/>
      <c r="D37" s="187"/>
      <c r="E37" s="188"/>
    </row>
    <row r="38" spans="1:5" ht="16.5" x14ac:dyDescent="0.25">
      <c r="A38" s="185"/>
      <c r="B38" s="185"/>
      <c r="C38" s="185"/>
      <c r="D38" s="187"/>
      <c r="E38" s="188"/>
    </row>
    <row r="39" spans="1:5" ht="16.5" x14ac:dyDescent="0.25">
      <c r="A39" s="185"/>
      <c r="B39" s="185"/>
      <c r="C39" s="185"/>
      <c r="D39" s="187"/>
      <c r="E39" s="188"/>
    </row>
    <row r="40" spans="1:5" ht="16.5" x14ac:dyDescent="0.25">
      <c r="A40" s="185"/>
      <c r="B40" s="185"/>
      <c r="C40" s="185"/>
      <c r="D40" s="187"/>
      <c r="E40" s="188"/>
    </row>
    <row r="41" spans="1:5" ht="16.5" x14ac:dyDescent="0.25">
      <c r="A41" s="185"/>
      <c r="B41" s="185"/>
      <c r="C41" s="185"/>
      <c r="D41" s="187"/>
      <c r="E41" s="188"/>
    </row>
    <row r="42" spans="1:5" ht="16.5" x14ac:dyDescent="0.25">
      <c r="A42" s="185"/>
      <c r="B42" s="185"/>
      <c r="C42" s="185"/>
      <c r="D42" s="187"/>
      <c r="E42" s="188"/>
    </row>
    <row r="43" spans="1:5" ht="16.5" x14ac:dyDescent="0.25">
      <c r="A43" s="185"/>
      <c r="B43" s="185"/>
      <c r="C43" s="185"/>
      <c r="D43" s="187"/>
      <c r="E43" s="188"/>
    </row>
    <row r="44" spans="1:5" ht="16.5" x14ac:dyDescent="0.25">
      <c r="A44" s="185"/>
      <c r="B44" s="185"/>
      <c r="C44" s="185"/>
      <c r="D44" s="187"/>
      <c r="E44" s="188"/>
    </row>
    <row r="45" spans="1:5" ht="16.5" x14ac:dyDescent="0.25">
      <c r="A45" s="185"/>
      <c r="B45" s="185"/>
      <c r="C45" s="185"/>
      <c r="D45" s="187"/>
      <c r="E45" s="188"/>
    </row>
    <row r="46" spans="1:5" ht="16.5" x14ac:dyDescent="0.25">
      <c r="A46" s="185"/>
      <c r="B46" s="185"/>
      <c r="C46" s="185"/>
      <c r="D46" s="187"/>
      <c r="E46" s="188"/>
    </row>
    <row r="47" spans="1:5" ht="16.5" x14ac:dyDescent="0.25">
      <c r="A47" s="185"/>
      <c r="B47" s="185"/>
      <c r="C47" s="185"/>
      <c r="D47" s="187"/>
      <c r="E47" s="188"/>
    </row>
    <row r="48" spans="1:5" ht="16.5" x14ac:dyDescent="0.25">
      <c r="A48" s="185"/>
      <c r="B48" s="185"/>
      <c r="C48" s="185"/>
      <c r="D48" s="187"/>
      <c r="E48" s="188"/>
    </row>
  </sheetData>
  <sheetProtection password="CF9B" sheet="1" objects="1" scenarios="1" selectLockedCells="1" selectUnlockedCells="1"/>
  <phoneticPr fontId="46" type="noConversion"/>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Cálculo de Cuota</vt:lpstr>
      <vt:lpstr>Métricas</vt:lpstr>
      <vt:lpstr>Indicadores</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Abigail Gómez Abarca</dc:creator>
  <cp:lastModifiedBy>Lawrence Martinez</cp:lastModifiedBy>
  <cp:lastPrinted>2019-12-05T21:08:44Z</cp:lastPrinted>
  <dcterms:created xsi:type="dcterms:W3CDTF">2019-02-04T17:03:16Z</dcterms:created>
  <dcterms:modified xsi:type="dcterms:W3CDTF">2020-08-11T15:04:26Z</dcterms:modified>
</cp:coreProperties>
</file>