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Oficina Danaldo y Kattia\INDICADORES JUZGADO DE TRANSITO\NUEVO SEGUIMIENTO INDICADORES\2020\JULIO\"/>
    </mc:Choice>
  </mc:AlternateContent>
  <xr:revisionPtr revIDLastSave="0" documentId="13_ncr:1_{D54F38B4-527A-48EE-ACFA-89D63D17C7B5}" xr6:coauthVersionLast="45" xr6:coauthVersionMax="45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Cálculo de cuota " sheetId="1" r:id="rId1"/>
    <sheet name="Indicadores" sheetId="2" r:id="rId2"/>
    <sheet name="Información " sheetId="3" r:id="rId3"/>
  </sheets>
  <definedNames>
    <definedName name="__xlnm.Print_Area" localSheetId="1">Indicadores!$A$1:$H$27</definedName>
    <definedName name="__xlnm.Print_Area_0" localSheetId="1">Indicadores!$A$1:$H$27</definedName>
    <definedName name="_AtRisk_FitDataRange_FIT_BE877_718C7">"#ref!"</definedName>
    <definedName name="_xlnm.Print_Area" localSheetId="1">Indicadores!$A$1:$H$27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L39" i="2" l="1"/>
  <c r="AK40" i="2"/>
  <c r="AK39" i="2" s="1"/>
  <c r="AL40" i="2"/>
  <c r="AM40" i="2"/>
  <c r="AM39" i="2" s="1"/>
  <c r="AN40" i="2"/>
  <c r="AN39" i="2" s="1"/>
  <c r="AI41" i="2"/>
  <c r="AJ41" i="2"/>
  <c r="AK41" i="2"/>
  <c r="AL41" i="2"/>
  <c r="AM41" i="2"/>
  <c r="AN41" i="2"/>
  <c r="AN42" i="2"/>
  <c r="AK43" i="2"/>
  <c r="AK42" i="2" s="1"/>
  <c r="AL43" i="2"/>
  <c r="AL42" i="2" s="1"/>
  <c r="AM43" i="2"/>
  <c r="AM42" i="2" s="1"/>
  <c r="AN43" i="2"/>
  <c r="AK44" i="2"/>
  <c r="AL44" i="2"/>
  <c r="AM44" i="2"/>
  <c r="AN44" i="2"/>
  <c r="AK49" i="2"/>
  <c r="AL49" i="2"/>
  <c r="AM49" i="2"/>
  <c r="AN49" i="2"/>
  <c r="AK50" i="2"/>
  <c r="AL50" i="2"/>
  <c r="AM50" i="2"/>
  <c r="AN50" i="2"/>
  <c r="AH50" i="2"/>
  <c r="AH49" i="2"/>
  <c r="AH44" i="2"/>
  <c r="AH43" i="2"/>
  <c r="AH40" i="2"/>
  <c r="AH39" i="2" s="1"/>
  <c r="AB24" i="1"/>
  <c r="AC24" i="1"/>
  <c r="AD24" i="1"/>
  <c r="AE24" i="1"/>
  <c r="AB25" i="1"/>
  <c r="AC25" i="1"/>
  <c r="AD25" i="1"/>
  <c r="AE25" i="1"/>
  <c r="AB26" i="1"/>
  <c r="AC26" i="1"/>
  <c r="AD26" i="1"/>
  <c r="AE26" i="1"/>
  <c r="AB27" i="1"/>
  <c r="AC27" i="1"/>
  <c r="AD27" i="1"/>
  <c r="AE27" i="1"/>
  <c r="AB28" i="1"/>
  <c r="AC28" i="1"/>
  <c r="AD28" i="1"/>
  <c r="AE28" i="1"/>
  <c r="AB29" i="1"/>
  <c r="AC29" i="1"/>
  <c r="AD29" i="1"/>
  <c r="AE29" i="1"/>
  <c r="AB30" i="1"/>
  <c r="AC30" i="1"/>
  <c r="AD30" i="1"/>
  <c r="AE30" i="1"/>
  <c r="AB31" i="1"/>
  <c r="AC31" i="1"/>
  <c r="AD31" i="1"/>
  <c r="AE31" i="1"/>
  <c r="AG40" i="2"/>
  <c r="AG39" i="2"/>
  <c r="AH41" i="2" l="1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AN35" i="2"/>
  <c r="AM35" i="2"/>
  <c r="AL35" i="2"/>
  <c r="AK35" i="2"/>
  <c r="AJ35" i="2"/>
  <c r="AI35" i="2"/>
  <c r="AH35" i="2"/>
  <c r="AG35" i="2"/>
  <c r="AE35" i="2"/>
  <c r="AD35" i="2"/>
  <c r="AC35" i="2"/>
  <c r="AB35" i="2"/>
  <c r="AA35" i="2"/>
  <c r="AA49" i="2" s="1"/>
  <c r="Z35" i="2"/>
  <c r="Y35" i="2"/>
  <c r="X35" i="2"/>
  <c r="W35" i="2"/>
  <c r="V35" i="2"/>
  <c r="U35" i="2"/>
  <c r="T35" i="2"/>
  <c r="S35" i="2"/>
  <c r="R35" i="2"/>
  <c r="Q35" i="2"/>
  <c r="P35" i="2"/>
  <c r="O35" i="2"/>
  <c r="O49" i="2" s="1"/>
  <c r="N35" i="2"/>
  <c r="M35" i="2"/>
  <c r="L35" i="2"/>
  <c r="K35" i="2"/>
  <c r="J35" i="2"/>
  <c r="I35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AN9" i="2"/>
  <c r="AM9" i="2"/>
  <c r="AL9" i="2"/>
  <c r="AK9" i="2"/>
  <c r="AJ9" i="2"/>
  <c r="AI9" i="2"/>
  <c r="AH9" i="2"/>
  <c r="AG9" i="2"/>
  <c r="AF9" i="2"/>
  <c r="AE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K31" i="1"/>
  <c r="S50" i="2" s="1"/>
  <c r="F31" i="1"/>
  <c r="N50" i="2" s="1"/>
  <c r="E31" i="1"/>
  <c r="M50" i="2" s="1"/>
  <c r="D31" i="1"/>
  <c r="L50" i="2" s="1"/>
  <c r="T30" i="1"/>
  <c r="AB40" i="2" s="1"/>
  <c r="AB39" i="2" s="1"/>
  <c r="C30" i="1"/>
  <c r="K40" i="2" s="1"/>
  <c r="K39" i="2" s="1"/>
  <c r="N29" i="1"/>
  <c r="I48" i="2" s="1"/>
  <c r="F29" i="1"/>
  <c r="E29" i="1"/>
  <c r="D29" i="1"/>
  <c r="S28" i="1"/>
  <c r="G28" i="1"/>
  <c r="F28" i="1"/>
  <c r="E28" i="1"/>
  <c r="D28" i="1"/>
  <c r="L27" i="1"/>
  <c r="F27" i="1"/>
  <c r="E27" i="1"/>
  <c r="D27" i="1"/>
  <c r="R26" i="1"/>
  <c r="K26" i="1"/>
  <c r="F26" i="1"/>
  <c r="E26" i="1"/>
  <c r="D26" i="1"/>
  <c r="D25" i="1"/>
  <c r="L44" i="2" s="1"/>
  <c r="AE22" i="1"/>
  <c r="AD22" i="1"/>
  <c r="AC22" i="1"/>
  <c r="AB22" i="1"/>
  <c r="AA22" i="1"/>
  <c r="AA31" i="1" s="1"/>
  <c r="AJ50" i="2" s="1"/>
  <c r="Z22" i="1"/>
  <c r="Z31" i="1" s="1"/>
  <c r="AI50" i="2" s="1"/>
  <c r="Y22" i="1"/>
  <c r="Y31" i="1" s="1"/>
  <c r="AG50" i="2" s="1"/>
  <c r="X22" i="1"/>
  <c r="X31" i="1" s="1"/>
  <c r="AF50" i="2" s="1"/>
  <c r="W22" i="1"/>
  <c r="W31" i="1" s="1"/>
  <c r="AE50" i="2" s="1"/>
  <c r="V22" i="1"/>
  <c r="V31" i="1" s="1"/>
  <c r="AD50" i="2" s="1"/>
  <c r="U22" i="1"/>
  <c r="U31" i="1" s="1"/>
  <c r="AC50" i="2" s="1"/>
  <c r="T22" i="1"/>
  <c r="T31" i="1" s="1"/>
  <c r="AB50" i="2" s="1"/>
  <c r="S22" i="1"/>
  <c r="S31" i="1" s="1"/>
  <c r="AA50" i="2" s="1"/>
  <c r="R22" i="1"/>
  <c r="R31" i="1" s="1"/>
  <c r="Q22" i="1"/>
  <c r="Q31" i="1" s="1"/>
  <c r="Y50" i="2" s="1"/>
  <c r="P22" i="1"/>
  <c r="P31" i="1" s="1"/>
  <c r="X50" i="2" s="1"/>
  <c r="O22" i="1"/>
  <c r="O31" i="1" s="1"/>
  <c r="W50" i="2" s="1"/>
  <c r="N22" i="1"/>
  <c r="N31" i="1" s="1"/>
  <c r="M22" i="1"/>
  <c r="M31" i="1" s="1"/>
  <c r="U50" i="2" s="1"/>
  <c r="L22" i="1"/>
  <c r="L31" i="1" s="1"/>
  <c r="T50" i="2" s="1"/>
  <c r="K22" i="1"/>
  <c r="J22" i="1"/>
  <c r="J31" i="1" s="1"/>
  <c r="R50" i="2" s="1"/>
  <c r="I22" i="1"/>
  <c r="I31" i="1" s="1"/>
  <c r="Q50" i="2" s="1"/>
  <c r="H22" i="1"/>
  <c r="H31" i="1" s="1"/>
  <c r="P50" i="2" s="1"/>
  <c r="G22" i="1"/>
  <c r="G31" i="1" s="1"/>
  <c r="O50" i="2" s="1"/>
  <c r="C22" i="1"/>
  <c r="C31" i="1" s="1"/>
  <c r="K50" i="2" s="1"/>
  <c r="AE21" i="1"/>
  <c r="AD21" i="1"/>
  <c r="AC21" i="1"/>
  <c r="AB21" i="1"/>
  <c r="AA21" i="1"/>
  <c r="AA30" i="1" s="1"/>
  <c r="Z21" i="1"/>
  <c r="Z30" i="1" s="1"/>
  <c r="AI40" i="2" s="1"/>
  <c r="AI39" i="2" s="1"/>
  <c r="Y21" i="1"/>
  <c r="Y30" i="1" s="1"/>
  <c r="X21" i="1"/>
  <c r="X30" i="1" s="1"/>
  <c r="AF40" i="2" s="1"/>
  <c r="AF39" i="2" s="1"/>
  <c r="W21" i="1"/>
  <c r="W30" i="1" s="1"/>
  <c r="AE40" i="2" s="1"/>
  <c r="AE39" i="2" s="1"/>
  <c r="V21" i="1"/>
  <c r="V30" i="1" s="1"/>
  <c r="AD40" i="2" s="1"/>
  <c r="AD39" i="2" s="1"/>
  <c r="U21" i="1"/>
  <c r="U30" i="1" s="1"/>
  <c r="AC40" i="2" s="1"/>
  <c r="AC39" i="2" s="1"/>
  <c r="T21" i="1"/>
  <c r="S21" i="1"/>
  <c r="S30" i="1" s="1"/>
  <c r="AA40" i="2" s="1"/>
  <c r="AA39" i="2" s="1"/>
  <c r="R21" i="1"/>
  <c r="R30" i="1" s="1"/>
  <c r="Z40" i="2" s="1"/>
  <c r="Z39" i="2" s="1"/>
  <c r="Q21" i="1"/>
  <c r="Q30" i="1" s="1"/>
  <c r="Y40" i="2" s="1"/>
  <c r="Y39" i="2" s="1"/>
  <c r="P21" i="1"/>
  <c r="P30" i="1" s="1"/>
  <c r="X40" i="2" s="1"/>
  <c r="X39" i="2" s="1"/>
  <c r="O21" i="1"/>
  <c r="O30" i="1" s="1"/>
  <c r="N21" i="1"/>
  <c r="N30" i="1" s="1"/>
  <c r="V40" i="2" s="1"/>
  <c r="V39" i="2" s="1"/>
  <c r="M21" i="1"/>
  <c r="M30" i="1" s="1"/>
  <c r="U40" i="2" s="1"/>
  <c r="U39" i="2" s="1"/>
  <c r="L21" i="1"/>
  <c r="L30" i="1" s="1"/>
  <c r="T40" i="2" s="1"/>
  <c r="T39" i="2" s="1"/>
  <c r="K21" i="1"/>
  <c r="K30" i="1" s="1"/>
  <c r="S40" i="2" s="1"/>
  <c r="S39" i="2" s="1"/>
  <c r="J21" i="1"/>
  <c r="J30" i="1" s="1"/>
  <c r="R40" i="2" s="1"/>
  <c r="R39" i="2" s="1"/>
  <c r="I21" i="1"/>
  <c r="I30" i="1" s="1"/>
  <c r="Q40" i="2" s="1"/>
  <c r="Q39" i="2" s="1"/>
  <c r="H21" i="1"/>
  <c r="H30" i="1" s="1"/>
  <c r="P40" i="2" s="1"/>
  <c r="P39" i="2" s="1"/>
  <c r="G21" i="1"/>
  <c r="G30" i="1" s="1"/>
  <c r="O40" i="2" s="1"/>
  <c r="O39" i="2" s="1"/>
  <c r="F21" i="1"/>
  <c r="F30" i="1" s="1"/>
  <c r="N40" i="2" s="1"/>
  <c r="N39" i="2" s="1"/>
  <c r="E21" i="1"/>
  <c r="E30" i="1" s="1"/>
  <c r="M40" i="2" s="1"/>
  <c r="M39" i="2" s="1"/>
  <c r="D21" i="1"/>
  <c r="D30" i="1" s="1"/>
  <c r="L40" i="2" s="1"/>
  <c r="L39" i="2" s="1"/>
  <c r="C21" i="1"/>
  <c r="AE20" i="1"/>
  <c r="AD20" i="1"/>
  <c r="AC20" i="1"/>
  <c r="AB20" i="1"/>
  <c r="AA20" i="1"/>
  <c r="AA29" i="1" s="1"/>
  <c r="Z20" i="1"/>
  <c r="Z29" i="1" s="1"/>
  <c r="Y20" i="1"/>
  <c r="Y29" i="1" s="1"/>
  <c r="X20" i="1"/>
  <c r="X29" i="1" s="1"/>
  <c r="W20" i="1"/>
  <c r="W29" i="1" s="1"/>
  <c r="V20" i="1"/>
  <c r="V29" i="1" s="1"/>
  <c r="U20" i="1"/>
  <c r="U29" i="1" s="1"/>
  <c r="T20" i="1"/>
  <c r="T29" i="1" s="1"/>
  <c r="S20" i="1"/>
  <c r="S29" i="1" s="1"/>
  <c r="R20" i="1"/>
  <c r="R29" i="1" s="1"/>
  <c r="Q20" i="1"/>
  <c r="Q29" i="1" s="1"/>
  <c r="P20" i="1"/>
  <c r="P29" i="1" s="1"/>
  <c r="O20" i="1"/>
  <c r="O29" i="1" s="1"/>
  <c r="J48" i="2" s="1"/>
  <c r="N20" i="1"/>
  <c r="M20" i="1"/>
  <c r="M29" i="1" s="1"/>
  <c r="L20" i="1"/>
  <c r="L29" i="1" s="1"/>
  <c r="K20" i="1"/>
  <c r="K29" i="1" s="1"/>
  <c r="J20" i="1"/>
  <c r="J29" i="1" s="1"/>
  <c r="I20" i="1"/>
  <c r="I29" i="1" s="1"/>
  <c r="H20" i="1"/>
  <c r="H29" i="1" s="1"/>
  <c r="G20" i="1"/>
  <c r="G29" i="1" s="1"/>
  <c r="C20" i="1"/>
  <c r="C29" i="1" s="1"/>
  <c r="AE19" i="1"/>
  <c r="AD19" i="1"/>
  <c r="AC19" i="1"/>
  <c r="AB19" i="1"/>
  <c r="AA19" i="1"/>
  <c r="AA28" i="1" s="1"/>
  <c r="Z19" i="1"/>
  <c r="Z28" i="1" s="1"/>
  <c r="Y19" i="1"/>
  <c r="Y28" i="1" s="1"/>
  <c r="X19" i="1"/>
  <c r="X28" i="1" s="1"/>
  <c r="W19" i="1"/>
  <c r="W28" i="1" s="1"/>
  <c r="V19" i="1"/>
  <c r="V28" i="1" s="1"/>
  <c r="U19" i="1"/>
  <c r="U28" i="1" s="1"/>
  <c r="T19" i="1"/>
  <c r="T28" i="1" s="1"/>
  <c r="S19" i="1"/>
  <c r="R19" i="1"/>
  <c r="R28" i="1" s="1"/>
  <c r="Q19" i="1"/>
  <c r="Q28" i="1" s="1"/>
  <c r="P19" i="1"/>
  <c r="P28" i="1" s="1"/>
  <c r="O19" i="1"/>
  <c r="O28" i="1" s="1"/>
  <c r="J47" i="2" s="1"/>
  <c r="N19" i="1"/>
  <c r="N28" i="1" s="1"/>
  <c r="I47" i="2" s="1"/>
  <c r="M19" i="1"/>
  <c r="M28" i="1" s="1"/>
  <c r="L19" i="1"/>
  <c r="L28" i="1" s="1"/>
  <c r="K19" i="1"/>
  <c r="K28" i="1" s="1"/>
  <c r="J19" i="1"/>
  <c r="J28" i="1" s="1"/>
  <c r="I19" i="1"/>
  <c r="I28" i="1" s="1"/>
  <c r="H19" i="1"/>
  <c r="H28" i="1" s="1"/>
  <c r="G19" i="1"/>
  <c r="C19" i="1"/>
  <c r="C28" i="1" s="1"/>
  <c r="AE18" i="1"/>
  <c r="AD18" i="1"/>
  <c r="AC18" i="1"/>
  <c r="AB18" i="1"/>
  <c r="AA18" i="1"/>
  <c r="AA27" i="1" s="1"/>
  <c r="Z18" i="1"/>
  <c r="Z27" i="1" s="1"/>
  <c r="Y18" i="1"/>
  <c r="Y27" i="1" s="1"/>
  <c r="X18" i="1"/>
  <c r="X27" i="1" s="1"/>
  <c r="W18" i="1"/>
  <c r="W27" i="1" s="1"/>
  <c r="V18" i="1"/>
  <c r="V27" i="1" s="1"/>
  <c r="U18" i="1"/>
  <c r="U27" i="1" s="1"/>
  <c r="T18" i="1"/>
  <c r="T27" i="1" s="1"/>
  <c r="S18" i="1"/>
  <c r="S27" i="1" s="1"/>
  <c r="R18" i="1"/>
  <c r="R27" i="1" s="1"/>
  <c r="Q18" i="1"/>
  <c r="Q27" i="1" s="1"/>
  <c r="P18" i="1"/>
  <c r="P27" i="1" s="1"/>
  <c r="O18" i="1"/>
  <c r="O27" i="1" s="1"/>
  <c r="J46" i="2" s="1"/>
  <c r="N18" i="1"/>
  <c r="N27" i="1" s="1"/>
  <c r="I46" i="2" s="1"/>
  <c r="M18" i="1"/>
  <c r="M27" i="1" s="1"/>
  <c r="L18" i="1"/>
  <c r="K18" i="1"/>
  <c r="K27" i="1" s="1"/>
  <c r="J18" i="1"/>
  <c r="J27" i="1" s="1"/>
  <c r="I18" i="1"/>
  <c r="I27" i="1" s="1"/>
  <c r="H18" i="1"/>
  <c r="H27" i="1" s="1"/>
  <c r="G18" i="1"/>
  <c r="G27" i="1" s="1"/>
  <c r="C18" i="1"/>
  <c r="C27" i="1" s="1"/>
  <c r="AE17" i="1"/>
  <c r="AD17" i="1"/>
  <c r="AC17" i="1"/>
  <c r="AB17" i="1"/>
  <c r="AA17" i="1"/>
  <c r="AA26" i="1" s="1"/>
  <c r="Z17" i="1"/>
  <c r="Z26" i="1" s="1"/>
  <c r="Y17" i="1"/>
  <c r="Y26" i="1" s="1"/>
  <c r="X17" i="1"/>
  <c r="X26" i="1" s="1"/>
  <c r="W17" i="1"/>
  <c r="W26" i="1" s="1"/>
  <c r="V17" i="1"/>
  <c r="V26" i="1" s="1"/>
  <c r="U17" i="1"/>
  <c r="U26" i="1" s="1"/>
  <c r="T17" i="1"/>
  <c r="T26" i="1" s="1"/>
  <c r="S17" i="1"/>
  <c r="S26" i="1" s="1"/>
  <c r="R17" i="1"/>
  <c r="Q17" i="1"/>
  <c r="Q26" i="1" s="1"/>
  <c r="P17" i="1"/>
  <c r="P26" i="1" s="1"/>
  <c r="O17" i="1"/>
  <c r="O26" i="1" s="1"/>
  <c r="J45" i="2" s="1"/>
  <c r="N17" i="1"/>
  <c r="N26" i="1" s="1"/>
  <c r="I45" i="2" s="1"/>
  <c r="M17" i="1"/>
  <c r="M26" i="1" s="1"/>
  <c r="L17" i="1"/>
  <c r="L26" i="1" s="1"/>
  <c r="K17" i="1"/>
  <c r="J17" i="1"/>
  <c r="J26" i="1" s="1"/>
  <c r="I17" i="1"/>
  <c r="I26" i="1" s="1"/>
  <c r="H17" i="1"/>
  <c r="H26" i="1" s="1"/>
  <c r="G17" i="1"/>
  <c r="G26" i="1" s="1"/>
  <c r="C17" i="1"/>
  <c r="C26" i="1" s="1"/>
  <c r="AE16" i="1"/>
  <c r="AD16" i="1"/>
  <c r="AC16" i="1"/>
  <c r="AB16" i="1"/>
  <c r="AA16" i="1"/>
  <c r="AA25" i="1" s="1"/>
  <c r="AJ44" i="2" s="1"/>
  <c r="Z16" i="1"/>
  <c r="Z25" i="1" s="1"/>
  <c r="AI44" i="2" s="1"/>
  <c r="Y16" i="1"/>
  <c r="Y25" i="1" s="1"/>
  <c r="AG44" i="2" s="1"/>
  <c r="X16" i="1"/>
  <c r="X25" i="1" s="1"/>
  <c r="AF44" i="2" s="1"/>
  <c r="W16" i="1"/>
  <c r="W25" i="1" s="1"/>
  <c r="AE44" i="2" s="1"/>
  <c r="V16" i="1"/>
  <c r="V25" i="1" s="1"/>
  <c r="AD44" i="2" s="1"/>
  <c r="U16" i="1"/>
  <c r="U25" i="1" s="1"/>
  <c r="AC44" i="2" s="1"/>
  <c r="T16" i="1"/>
  <c r="T25" i="1" s="1"/>
  <c r="AB44" i="2" s="1"/>
  <c r="S16" i="1"/>
  <c r="S25" i="1" s="1"/>
  <c r="AA44" i="2" s="1"/>
  <c r="R16" i="1"/>
  <c r="R25" i="1" s="1"/>
  <c r="Z44" i="2" s="1"/>
  <c r="Q16" i="1"/>
  <c r="Q25" i="1" s="1"/>
  <c r="Y44" i="2" s="1"/>
  <c r="P16" i="1"/>
  <c r="P25" i="1" s="1"/>
  <c r="X44" i="2" s="1"/>
  <c r="O16" i="1"/>
  <c r="O25" i="1" s="1"/>
  <c r="N16" i="1"/>
  <c r="N25" i="1" s="1"/>
  <c r="M16" i="1"/>
  <c r="M25" i="1" s="1"/>
  <c r="U44" i="2" s="1"/>
  <c r="L16" i="1"/>
  <c r="L25" i="1" s="1"/>
  <c r="T44" i="2" s="1"/>
  <c r="K16" i="1"/>
  <c r="K25" i="1" s="1"/>
  <c r="S44" i="2" s="1"/>
  <c r="J16" i="1"/>
  <c r="J25" i="1" s="1"/>
  <c r="R44" i="2" s="1"/>
  <c r="I16" i="1"/>
  <c r="I25" i="1" s="1"/>
  <c r="Q44" i="2" s="1"/>
  <c r="H16" i="1"/>
  <c r="H25" i="1" s="1"/>
  <c r="P44" i="2" s="1"/>
  <c r="G16" i="1"/>
  <c r="G25" i="1" s="1"/>
  <c r="O44" i="2" s="1"/>
  <c r="F16" i="1"/>
  <c r="F25" i="1" s="1"/>
  <c r="N44" i="2" s="1"/>
  <c r="E16" i="1"/>
  <c r="E25" i="1" s="1"/>
  <c r="M44" i="2" s="1"/>
  <c r="D16" i="1"/>
  <c r="C16" i="1"/>
  <c r="C25" i="1" s="1"/>
  <c r="K44" i="2" s="1"/>
  <c r="AE15" i="1"/>
  <c r="AD15" i="1"/>
  <c r="AC15" i="1"/>
  <c r="AB15" i="1"/>
  <c r="AA15" i="1"/>
  <c r="AA24" i="1" s="1"/>
  <c r="AJ43" i="2" s="1"/>
  <c r="AJ42" i="2" s="1"/>
  <c r="Z15" i="1"/>
  <c r="Y15" i="1"/>
  <c r="Y24" i="1" s="1"/>
  <c r="AG43" i="2" s="1"/>
  <c r="AG42" i="2" s="1"/>
  <c r="X15" i="1"/>
  <c r="X24" i="1" s="1"/>
  <c r="AF43" i="2" s="1"/>
  <c r="W15" i="1"/>
  <c r="W24" i="1" s="1"/>
  <c r="AE43" i="2" s="1"/>
  <c r="V15" i="1"/>
  <c r="V24" i="1" s="1"/>
  <c r="AD43" i="2" s="1"/>
  <c r="U15" i="1"/>
  <c r="U24" i="1" s="1"/>
  <c r="AC43" i="2" s="1"/>
  <c r="T15" i="1"/>
  <c r="T24" i="1" s="1"/>
  <c r="AB43" i="2" s="1"/>
  <c r="AB42" i="2" s="1"/>
  <c r="S15" i="1"/>
  <c r="S24" i="1" s="1"/>
  <c r="AA43" i="2" s="1"/>
  <c r="R15" i="1"/>
  <c r="R24" i="1" s="1"/>
  <c r="Z43" i="2" s="1"/>
  <c r="Q15" i="1"/>
  <c r="Q24" i="1" s="1"/>
  <c r="Y43" i="2" s="1"/>
  <c r="P15" i="1"/>
  <c r="P24" i="1" s="1"/>
  <c r="X43" i="2" s="1"/>
  <c r="O15" i="1"/>
  <c r="O24" i="1" s="1"/>
  <c r="N15" i="1"/>
  <c r="N24" i="1" s="1"/>
  <c r="M15" i="1"/>
  <c r="M24" i="1" s="1"/>
  <c r="U43" i="2" s="1"/>
  <c r="L15" i="1"/>
  <c r="L24" i="1" s="1"/>
  <c r="T43" i="2" s="1"/>
  <c r="K15" i="1"/>
  <c r="K24" i="1" s="1"/>
  <c r="S43" i="2" s="1"/>
  <c r="J15" i="1"/>
  <c r="J24" i="1" s="1"/>
  <c r="R43" i="2" s="1"/>
  <c r="I15" i="1"/>
  <c r="I24" i="1" s="1"/>
  <c r="Q43" i="2" s="1"/>
  <c r="H15" i="1"/>
  <c r="H24" i="1" s="1"/>
  <c r="P43" i="2" s="1"/>
  <c r="P42" i="2" s="1"/>
  <c r="G15" i="1"/>
  <c r="G24" i="1" s="1"/>
  <c r="O43" i="2" s="1"/>
  <c r="F15" i="1"/>
  <c r="F24" i="1" s="1"/>
  <c r="N43" i="2" s="1"/>
  <c r="E15" i="1"/>
  <c r="E24" i="1" s="1"/>
  <c r="M43" i="2" s="1"/>
  <c r="D15" i="1"/>
  <c r="D24" i="1" s="1"/>
  <c r="L43" i="2" s="1"/>
  <c r="L42" i="2" s="1"/>
  <c r="C15" i="1"/>
  <c r="C24" i="1" s="1"/>
  <c r="K43" i="2" s="1"/>
  <c r="K42" i="2" s="1"/>
  <c r="AJ49" i="2" l="1"/>
  <c r="AJ40" i="2"/>
  <c r="AJ39" i="2" s="1"/>
  <c r="AH42" i="2"/>
  <c r="Z24" i="1"/>
  <c r="AI43" i="2" s="1"/>
  <c r="AI42" i="2" s="1"/>
  <c r="AI49" i="2"/>
  <c r="N49" i="2"/>
  <c r="V49" i="2"/>
  <c r="Z49" i="2"/>
  <c r="Q42" i="2"/>
  <c r="P49" i="2"/>
  <c r="T49" i="2"/>
  <c r="AB49" i="2"/>
  <c r="X42" i="2"/>
  <c r="U49" i="2"/>
  <c r="AG49" i="2"/>
  <c r="AF42" i="2"/>
  <c r="AF49" i="2"/>
  <c r="AE42" i="2"/>
  <c r="AD42" i="2"/>
  <c r="AC42" i="2"/>
  <c r="R42" i="2"/>
  <c r="W44" i="2"/>
  <c r="J44" i="2"/>
  <c r="S42" i="2"/>
  <c r="AA42" i="2"/>
  <c r="V44" i="2"/>
  <c r="I44" i="2"/>
  <c r="K49" i="2"/>
  <c r="Q49" i="2"/>
  <c r="W49" i="2"/>
  <c r="AC49" i="2"/>
  <c r="J41" i="2"/>
  <c r="Z50" i="2"/>
  <c r="M41" i="2"/>
  <c r="L49" i="2"/>
  <c r="R49" i="2"/>
  <c r="X49" i="2"/>
  <c r="AD49" i="2"/>
  <c r="V50" i="2"/>
  <c r="I41" i="2"/>
  <c r="W43" i="2"/>
  <c r="J43" i="2"/>
  <c r="J42" i="2" s="1"/>
  <c r="M42" i="2"/>
  <c r="T42" i="2"/>
  <c r="O42" i="2"/>
  <c r="U42" i="2"/>
  <c r="N41" i="2"/>
  <c r="V43" i="2"/>
  <c r="V42" i="2" s="1"/>
  <c r="I43" i="2"/>
  <c r="I42" i="2" s="1"/>
  <c r="M49" i="2"/>
  <c r="S49" i="2"/>
  <c r="Y49" i="2"/>
  <c r="AE49" i="2"/>
  <c r="Y42" i="2"/>
  <c r="W40" i="2"/>
  <c r="W39" i="2" s="1"/>
  <c r="J40" i="2"/>
  <c r="N42" i="2"/>
  <c r="Z42" i="2"/>
  <c r="I40" i="2"/>
  <c r="I39" i="2" s="1"/>
  <c r="W42" i="2" l="1"/>
  <c r="J3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00000000-0006-0000-0000-000002000000}">
      <text>
        <r>
          <rPr>
            <b/>
            <sz val="9"/>
            <color rgb="FF000000"/>
            <rFont val="Tahoma"/>
            <family val="2"/>
            <charset val="1"/>
          </rPr>
          <t xml:space="preserve">kcornejo:
</t>
        </r>
        <r>
          <rPr>
            <sz val="9"/>
            <color rgb="FF000000"/>
            <rFont val="Tahoma"/>
            <family val="2"/>
            <charset val="1"/>
          </rPr>
          <t xml:space="preserve">Indicar la cantidad de días hábiles del mes. </t>
        </r>
      </text>
    </comment>
    <comment ref="C5" authorId="0" shapeId="0" xr:uid="{00000000-0006-0000-0000-000003000000}">
      <text>
        <r>
          <rPr>
            <b/>
            <sz val="9"/>
            <color rgb="FF000000"/>
            <rFont val="Tahoma"/>
            <family val="2"/>
            <charset val="1"/>
          </rPr>
          <t xml:space="preserve">kcornejo:
</t>
        </r>
        <r>
          <rPr>
            <sz val="9"/>
            <color rgb="FF000000"/>
            <rFont val="Tahoma"/>
            <family val="2"/>
            <charset val="1"/>
          </rPr>
          <t xml:space="preserve">Indicar la cantidad de días que el funcionario no se presentó a laborar. </t>
        </r>
      </text>
    </comment>
    <comment ref="B30" authorId="0" shapeId="0" xr:uid="{00000000-0006-0000-00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Cuota dictado de sentencia diario.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L34" authorId="0" shapeId="0" xr:uid="{00000000-0006-0000-02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dariasco:
</t>
        </r>
        <r>
          <rPr>
            <sz val="9"/>
            <color rgb="FF000000"/>
            <rFont val="Tahoma"/>
            <family val="2"/>
            <charset val="1"/>
          </rPr>
          <t>Dato modificable</t>
        </r>
      </text>
    </comment>
  </commentList>
</comments>
</file>

<file path=xl/sharedStrings.xml><?xml version="1.0" encoding="utf-8"?>
<sst xmlns="http://schemas.openxmlformats.org/spreadsheetml/2006/main" count="325" uniqueCount="211">
  <si>
    <t>Registro de días laborados por Mes y cálculo de cuota de trabajo mensual esperada para cada persona del Despacho</t>
  </si>
  <si>
    <t>Nota:
1. Ingresar información en las celdas que se encuentren en color blanco.</t>
  </si>
  <si>
    <t>Cantidad de días Laborales</t>
  </si>
  <si>
    <t>Días que el funcionario no se presentó a laborar</t>
  </si>
  <si>
    <t>Técnico(a)  Judicial A</t>
  </si>
  <si>
    <t>Técnico(a)  Judicial B</t>
  </si>
  <si>
    <t>Técnico(a)  Judicial C</t>
  </si>
  <si>
    <t>Técnico(a)  Judicial 4</t>
  </si>
  <si>
    <t>Técnico(a)  Judicial 5</t>
  </si>
  <si>
    <t>Técnico(a)  Judicial 6</t>
  </si>
  <si>
    <t>Juez/Jueza 1</t>
  </si>
  <si>
    <t>Juez/Jueza 2</t>
  </si>
  <si>
    <t>Total de días laborados por persona</t>
  </si>
  <si>
    <t>Técnico(a)  Judicial 3</t>
  </si>
  <si>
    <t>Cuota diaria esperada</t>
  </si>
  <si>
    <t>Cuota justificada</t>
  </si>
  <si>
    <t>INDICADORES DE GESTIÓN 
DIRECCIÓN DE PLANIFICACIÓN</t>
  </si>
  <si>
    <t>INDICADORES DE GESTIÓN / DIRECCIÓN DE PLANIFICACIÓN
JUZGADO DE TRANSITO DE SAN CARLOS</t>
  </si>
  <si>
    <t>Detalles</t>
  </si>
  <si>
    <t>Detalle</t>
  </si>
  <si>
    <t>Rangos</t>
  </si>
  <si>
    <t>OBSERVACIONES</t>
  </si>
  <si>
    <t>N°</t>
  </si>
  <si>
    <t>Categoría</t>
  </si>
  <si>
    <t>Indicadores</t>
  </si>
  <si>
    <t>A mejorar</t>
  </si>
  <si>
    <t>Estándar</t>
  </si>
  <si>
    <t>Muy bueno</t>
  </si>
  <si>
    <t>Rendimiento Estadístico</t>
  </si>
  <si>
    <t>Entrada</t>
  </si>
  <si>
    <t>&gt;=100</t>
  </si>
  <si>
    <t>&gt;90; &lt;100</t>
  </si>
  <si>
    <t>&lt;= 90</t>
  </si>
  <si>
    <t>Salida</t>
  </si>
  <si>
    <t>&lt;=95</t>
  </si>
  <si>
    <t>&lt;95; &gt;140</t>
  </si>
  <si>
    <t>&gt;=140</t>
  </si>
  <si>
    <t>Circulante</t>
  </si>
  <si>
    <t>&gt;=112</t>
  </si>
  <si>
    <t>&gt; 102;&lt; 112</t>
  </si>
  <si>
    <t>&lt;=102</t>
  </si>
  <si>
    <t>Porcentaje rendimiento= Relación salida / entrada 
(% rendimiento) mensual</t>
  </si>
  <si>
    <t>&lt;=95%</t>
  </si>
  <si>
    <t>&gt;96%, &lt;99%</t>
  </si>
  <si>
    <t>&gt;=100%</t>
  </si>
  <si>
    <t>Plazos</t>
  </si>
  <si>
    <t>Plazo espera de dictado de sentencia</t>
  </si>
  <si>
    <t>&gt;45</t>
  </si>
  <si>
    <t>Entre 30 y 45</t>
  </si>
  <si>
    <t>&lt;30</t>
  </si>
  <si>
    <t>Plazo dictado sentencia 30 días (Se transforma a 45 días naturales). No aplica en aquellos casos que se realiza audiencia oral y pública. En los asuntos señalados únicamente para audiencia de conciliación</t>
  </si>
  <si>
    <t>Fecha actual-</t>
  </si>
  <si>
    <t>Fecha de pase más antiguo de fallar</t>
  </si>
  <si>
    <t>Plazo dictado sentencia oral y pública (días)</t>
  </si>
  <si>
    <t>&gt;=3</t>
  </si>
  <si>
    <t>&lt;=1</t>
  </si>
  <si>
    <t>Plazo dictado sentencia oral y pública, según artículo 172 Ley de Tránsito. Tomar en cuenta el último caso terminado con audiencia para sacar la variable  ***** No hace diferencia entre un día y otro ********</t>
  </si>
  <si>
    <t>Fecha actual</t>
  </si>
  <si>
    <t>Plazo audiencia conciliación</t>
  </si>
  <si>
    <t>&gt;35 ; &lt;=44</t>
  </si>
  <si>
    <t>&lt;=34</t>
  </si>
  <si>
    <t>El plazo del mes se deberá contar a partir de la fecha señalada para la diligencia  ***** Hay que invertir las fechas, de lo contrario el resultado es negativo *****</t>
  </si>
  <si>
    <t>Fecha señalada para diligencia</t>
  </si>
  <si>
    <t>Plazo espera para realización audiencia</t>
  </si>
  <si>
    <t>&gt; 75</t>
  </si>
  <si>
    <t>&gt; =60; &lt;=74</t>
  </si>
  <si>
    <t>&lt;60</t>
  </si>
  <si>
    <t>Fecha ultimo señalamiento</t>
  </si>
  <si>
    <t>Plazo para resolver demandas nuevas</t>
  </si>
  <si>
    <t>&gt;=7</t>
  </si>
  <si>
    <t>&gt;=5 ;&lt;= 7</t>
  </si>
  <si>
    <t>&lt;=5</t>
  </si>
  <si>
    <t>Se toma el expediente nuevo más antiguo sin dar trámite. Esto en relación a los que tengan los técnicos. Se toma a partir del momento en que ingresa ***** Toma encuenta días naturales, no hábiles *****</t>
  </si>
  <si>
    <t>/</t>
  </si>
  <si>
    <t>Fecha demanda más antigua pendiente de resolver</t>
  </si>
  <si>
    <t>Plazo para resolver escritos</t>
  </si>
  <si>
    <t>&gt;= 14</t>
  </si>
  <si>
    <t>&gt;=10;&lt;=14</t>
  </si>
  <si>
    <t>&lt;= 10</t>
  </si>
  <si>
    <t>***** Toma en cuenta días naturales *****</t>
  </si>
  <si>
    <t>Fecha escrito más antiguo pendiente de resolver</t>
  </si>
  <si>
    <t>Operacional</t>
  </si>
  <si>
    <t>Cantidad de expedientes pasados a firmar por técnico o tecnica por mes</t>
  </si>
  <si>
    <t>Menor que 150</t>
  </si>
  <si>
    <t>Entre 151 y 165</t>
  </si>
  <si>
    <t>Mayor que 166</t>
  </si>
  <si>
    <t>Firmado Elect. / Consulta de Proveido / Por Asignación</t>
  </si>
  <si>
    <t>Técnico Judicial A</t>
  </si>
  <si>
    <t>Técnico Judicial B</t>
  </si>
  <si>
    <t>Técnico Judicial C</t>
  </si>
  <si>
    <t>Técnico Judicial 4</t>
  </si>
  <si>
    <t>Técnico Judicial 5</t>
  </si>
  <si>
    <t>Técnico Judicial 6</t>
  </si>
  <si>
    <t>Cantidad de sentencias dictadas por juez o jueza</t>
  </si>
  <si>
    <t>&lt;75</t>
  </si>
  <si>
    <t>&gt;= 75 ;&lt;= 85</t>
  </si>
  <si>
    <t>&gt;85</t>
  </si>
  <si>
    <t>Juez o Jueza  1</t>
  </si>
  <si>
    <t>Juez o Jueza 2</t>
  </si>
  <si>
    <t xml:space="preserve"> </t>
  </si>
  <si>
    <t>Cantidad de sentencias pendientes</t>
  </si>
  <si>
    <t>&gt;250</t>
  </si>
  <si>
    <t>&lt;250</t>
  </si>
  <si>
    <t>Porcentaje de rendimiento por Juez o Jueza</t>
  </si>
  <si>
    <t>&lt;=90%</t>
  </si>
  <si>
    <t>91% y 95%</t>
  </si>
  <si>
    <t>&gt;=96</t>
  </si>
  <si>
    <t>Porcentaje de rendimiento por Técnico o Técnica</t>
  </si>
  <si>
    <t>Menor que 90%</t>
  </si>
  <si>
    <t>Mayor que 96%</t>
  </si>
  <si>
    <t>Técnico Judicial 1</t>
  </si>
  <si>
    <t>Técnico Judicial 2</t>
  </si>
  <si>
    <t>Técnico Judicial 3</t>
  </si>
  <si>
    <t>Dias laborados</t>
  </si>
  <si>
    <t>Días laborados por técnico durante el mes</t>
  </si>
  <si>
    <t>Técnico 1</t>
  </si>
  <si>
    <t>Los días se calculan de la siguiente forma: de los días hábiles la mitad son completos y la otra mitad se toma como medio, esto por la atención al público.</t>
  </si>
  <si>
    <t>Técnico 2</t>
  </si>
  <si>
    <t>Hay que rebajar los días de vacaciones, incapacidades sin sustitución</t>
  </si>
  <si>
    <t>Técnico 3</t>
  </si>
  <si>
    <t>Técnico 4</t>
  </si>
  <si>
    <t>Técnico 5</t>
  </si>
  <si>
    <t>Técnico 6</t>
  </si>
  <si>
    <t>CONTROL DE CAMBIOS</t>
  </si>
  <si>
    <t>Versión 2.0.</t>
  </si>
  <si>
    <t>Profesional:</t>
  </si>
  <si>
    <t>Kristel Cornejo Esquivel</t>
  </si>
  <si>
    <t>Fecha:</t>
  </si>
  <si>
    <t>Modificaciones realizadas</t>
  </si>
  <si>
    <t>Se inicia con esta matriz a partir del mes de septiembre.</t>
  </si>
  <si>
    <t>Melissa Durán</t>
  </si>
  <si>
    <t>Se actualiza cuota de las técnicas y los días ausentes en octubre y noviembre</t>
  </si>
  <si>
    <t>Karol Briceño Arrieta</t>
  </si>
  <si>
    <t>Se corrigen el rango de salida/entrada, formato condicional y cambio de boquillas (&lt;&gt;)</t>
  </si>
  <si>
    <t>Información para la generación de indicadores</t>
  </si>
  <si>
    <t>Métricas</t>
  </si>
  <si>
    <t>Periodicidad</t>
  </si>
  <si>
    <t>Responsable</t>
  </si>
  <si>
    <t>Comentarios</t>
  </si>
  <si>
    <t>Estándar (promedio)</t>
  </si>
  <si>
    <t>rango bueno</t>
  </si>
  <si>
    <t>Cantidad de demandas ingresadas durante el mes</t>
  </si>
  <si>
    <t>Mensual</t>
  </si>
  <si>
    <t>Coordinadora o Coordinador Judicial</t>
  </si>
  <si>
    <t>Este datos se obtiene del informe de estadística.</t>
  </si>
  <si>
    <t>Mayor que 520</t>
  </si>
  <si>
    <t>Entre 480 y 519</t>
  </si>
  <si>
    <t>Menor que 481</t>
  </si>
  <si>
    <t>Cantidada de expedientes terminados durante el mes</t>
  </si>
  <si>
    <t>Menor que 339</t>
  </si>
  <si>
    <t>Entre 340 y 360</t>
  </si>
  <si>
    <t>Mayor que 361</t>
  </si>
  <si>
    <t>Circulante mensual</t>
  </si>
  <si>
    <t>(Circulante Inicial + Entradas) - Salidas</t>
  </si>
  <si>
    <t>Mayor que 3099</t>
  </si>
  <si>
    <t>Entres 2899 y 3100</t>
  </si>
  <si>
    <t>Menor que 2900</t>
  </si>
  <si>
    <t>(Salidas/Entradas)*100</t>
  </si>
  <si>
    <t>Los datos de entradas y salidas se obtienen del informe de estadística.</t>
  </si>
  <si>
    <t>Menor que 95%</t>
  </si>
  <si>
    <t>Entre 96% y 99%</t>
  </si>
  <si>
    <t>Mayor o igual que 100%</t>
  </si>
  <si>
    <t>Fecha actual - fecha de pase a fallo del expediente más antiguo pendiente de fallar</t>
  </si>
  <si>
    <t>Mayor que 50</t>
  </si>
  <si>
    <t>Entre 40 y 49</t>
  </si>
  <si>
    <t>Menor que 45</t>
  </si>
  <si>
    <t>Plazo dictado sentencia oral y pública</t>
  </si>
  <si>
    <t>Hora actual- hora de pase a fallo del expediente más antiguo pendiente de fallar</t>
  </si>
  <si>
    <t>Mayor que 15</t>
  </si>
  <si>
    <t>Entre 14 y 10</t>
  </si>
  <si>
    <t>Menor que 9</t>
  </si>
  <si>
    <t>Hora actual</t>
  </si>
  <si>
    <t>hora de pase a fallo más antigua</t>
  </si>
  <si>
    <t>Fecha actual- fecha  señalada para la diligencia</t>
  </si>
  <si>
    <t>Mayor que 45</t>
  </si>
  <si>
    <t>Entre 35 y 44</t>
  </si>
  <si>
    <t>Menor que 34</t>
  </si>
  <si>
    <t>Fecha del ultimo señalamiento - fecha actual</t>
  </si>
  <si>
    <t>Este dato se obtiene de un reporte del SGDJ.</t>
  </si>
  <si>
    <t>&gt;75</t>
  </si>
  <si>
    <t>Mayor que 75</t>
  </si>
  <si>
    <t>Entre 60 y 74</t>
  </si>
  <si>
    <t>Menor que 75</t>
  </si>
  <si>
    <t>Fecha actual - fecha de la demanda nueva más antiguo pendiente de resolver ( Entregado al  despacho)</t>
  </si>
  <si>
    <t>Mayor que 22</t>
  </si>
  <si>
    <t>Entre 16 y 21</t>
  </si>
  <si>
    <t>Menor que 15</t>
  </si>
  <si>
    <t>Fecha actual - fecha del escrito más antiguo pendiente de resolver (Entregado al despacho)</t>
  </si>
  <si>
    <t>Mayor que 6</t>
  </si>
  <si>
    <t>Entre 3 y 5</t>
  </si>
  <si>
    <t>Menor que 2</t>
  </si>
  <si>
    <t>Este dato se obtiene del escritorio virtual</t>
  </si>
  <si>
    <t>Este dato se obtiene del módulo estadístico del Escritorio Virtual</t>
  </si>
  <si>
    <t>Técnico 1 (Sianny)</t>
  </si>
  <si>
    <t>Técnico 2 (Allan)</t>
  </si>
  <si>
    <t>Técnico 3 (Héctor)</t>
  </si>
  <si>
    <t>Técnico 4 (Jeimy)</t>
  </si>
  <si>
    <t>Técnico 5 (Dary)</t>
  </si>
  <si>
    <t>Técnico 6 (Adriana)</t>
  </si>
  <si>
    <t>&lt;125</t>
  </si>
  <si>
    <t>&gt;125</t>
  </si>
  <si>
    <t>Juez 1(Nelson)</t>
  </si>
  <si>
    <t>Juez 2 (Marisela)</t>
  </si>
  <si>
    <t>(Cantidad de sentencias dictadas/ Cantidad de sentencias necesarios)</t>
  </si>
  <si>
    <t>Este dato se obtiene del Escritorio Virtual.</t>
  </si>
  <si>
    <t>Entre 91 y 95</t>
  </si>
  <si>
    <t>Mayor que 96</t>
  </si>
  <si>
    <t>Juez 1</t>
  </si>
  <si>
    <t>Juez 2</t>
  </si>
  <si>
    <t>(Cantidad de resoluciones pasadas a firmar / Cantidad de resoluciones a realizar)</t>
  </si>
  <si>
    <t>Entre 91% y 95%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</si>
</sst>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/yy"/>
    <numFmt numFmtId="165" formatCode="0\ %"/>
    <numFmt numFmtId="166" formatCode="dd/mm/yy"/>
    <numFmt numFmtId="167" formatCode="0.00\ %"/>
    <numFmt numFmtId="168" formatCode="0.0%"/>
  </numFmts>
  <fonts count="26" x14ac:knownFonts="1">
    <font>
      <sz val="10"/>
      <name val="Verdana"/>
      <family val="2"/>
      <charset val="1"/>
    </font>
    <font>
      <sz val="11"/>
      <name val="Verdana"/>
      <family val="2"/>
      <charset val="1"/>
    </font>
    <font>
      <b/>
      <sz val="14"/>
      <color rgb="FFFFFFFF"/>
      <name val="Verdana"/>
      <family val="2"/>
      <charset val="1"/>
    </font>
    <font>
      <sz val="12"/>
      <name val="Verdana"/>
      <family val="2"/>
      <charset val="1"/>
    </font>
    <font>
      <b/>
      <sz val="11"/>
      <name val="Verdana"/>
      <family val="2"/>
      <charset val="1"/>
    </font>
    <font>
      <b/>
      <u/>
      <sz val="10"/>
      <name val="Verdana"/>
      <family val="2"/>
      <charset val="1"/>
    </font>
    <font>
      <b/>
      <sz val="11"/>
      <color rgb="FFFFFFFF"/>
      <name val="Verdana"/>
      <family val="2"/>
      <charset val="1"/>
    </font>
    <font>
      <sz val="10"/>
      <color rgb="FFFFFFFF"/>
      <name val="Verdana"/>
      <family val="2"/>
      <charset val="1"/>
    </font>
    <font>
      <b/>
      <sz val="10"/>
      <name val="Verdana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name val="Cambria"/>
      <family val="1"/>
      <charset val="1"/>
    </font>
    <font>
      <sz val="12"/>
      <name val="Cambria"/>
      <family val="1"/>
      <charset val="1"/>
    </font>
    <font>
      <b/>
      <sz val="18"/>
      <name val="Verdana"/>
      <family val="2"/>
      <charset val="1"/>
    </font>
    <font>
      <b/>
      <sz val="12"/>
      <color rgb="FFFFFFFF"/>
      <name val="Verdana"/>
      <family val="2"/>
      <charset val="1"/>
    </font>
    <font>
      <b/>
      <sz val="12"/>
      <name val="Verdana"/>
      <family val="2"/>
      <charset val="1"/>
    </font>
    <font>
      <b/>
      <sz val="8"/>
      <name val="Verdana"/>
      <family val="2"/>
      <charset val="1"/>
    </font>
    <font>
      <b/>
      <sz val="16"/>
      <name val="Verdana"/>
      <family val="2"/>
      <charset val="1"/>
    </font>
    <font>
      <b/>
      <sz val="11"/>
      <color rgb="FF000000"/>
      <name val="Verdana"/>
      <family val="2"/>
      <charset val="1"/>
    </font>
    <font>
      <sz val="9"/>
      <name val="Verdana"/>
      <family val="2"/>
      <charset val="1"/>
    </font>
    <font>
      <b/>
      <sz val="6"/>
      <name val="Verdana"/>
      <family val="2"/>
      <charset val="1"/>
    </font>
    <font>
      <sz val="11"/>
      <color rgb="FF000000"/>
      <name val="Verdana"/>
      <family val="2"/>
      <charset val="1"/>
    </font>
    <font>
      <b/>
      <sz val="8"/>
      <color rgb="FFFFFFFF"/>
      <name val="Verdana"/>
      <family val="2"/>
      <charset val="1"/>
    </font>
    <font>
      <sz val="8"/>
      <name val="Verdana"/>
      <family val="2"/>
      <charset val="1"/>
    </font>
    <font>
      <sz val="10"/>
      <color rgb="FF000000"/>
      <name val="Verdana"/>
      <family val="2"/>
      <charset val="1"/>
    </font>
    <font>
      <sz val="10"/>
      <name val="Verdana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008080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99CC00"/>
        <bgColor rgb="FFFFCC00"/>
      </patternFill>
    </fill>
    <fill>
      <patternFill patternType="solid">
        <fgColor rgb="FF003366"/>
        <bgColor rgb="FF333399"/>
      </patternFill>
    </fill>
    <fill>
      <patternFill patternType="solid">
        <fgColor rgb="FF3366FF"/>
        <bgColor rgb="FF0066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0000"/>
        <bgColor rgb="FF993300"/>
      </patternFill>
    </fill>
    <fill>
      <patternFill patternType="solid">
        <fgColor rgb="FFFFFF00"/>
        <bgColor rgb="FFFFFF00"/>
      </patternFill>
    </fill>
    <fill>
      <patternFill patternType="solid">
        <fgColor rgb="FF008000"/>
        <bgColor rgb="FF008080"/>
      </patternFill>
    </fill>
    <fill>
      <patternFill patternType="solid">
        <fgColor rgb="FF339966"/>
        <bgColor rgb="FF00B050"/>
      </patternFill>
    </fill>
    <fill>
      <patternFill patternType="solid">
        <fgColor rgb="FFFF6600"/>
        <bgColor rgb="FFFF9900"/>
      </patternFill>
    </fill>
  </fills>
  <borders count="15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165" fontId="25" fillId="0" borderId="0"/>
  </cellStyleXfs>
  <cellXfs count="19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horizont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1" fillId="3" borderId="3" xfId="0" applyFont="1" applyFill="1" applyBorder="1" applyAlignment="1">
      <alignment wrapText="1"/>
    </xf>
    <xf numFmtId="0" fontId="0" fillId="3" borderId="3" xfId="0" applyFill="1" applyBorder="1" applyAlignment="1">
      <alignment horizontal="center" wrapText="1"/>
    </xf>
    <xf numFmtId="0" fontId="0" fillId="4" borderId="4" xfId="0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wrapText="1"/>
    </xf>
    <xf numFmtId="0" fontId="0" fillId="0" borderId="1" xfId="0" applyBorder="1"/>
    <xf numFmtId="0" fontId="1" fillId="0" borderId="7" xfId="0" applyFont="1" applyBorder="1" applyAlignment="1">
      <alignment wrapText="1"/>
    </xf>
    <xf numFmtId="0" fontId="0" fillId="5" borderId="7" xfId="0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7" xfId="0" applyFill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7" xfId="0" applyBorder="1" applyAlignment="1" applyProtection="1">
      <alignment horizontal="center"/>
      <protection locked="0"/>
    </xf>
    <xf numFmtId="0" fontId="1" fillId="0" borderId="4" xfId="0" applyFont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0" fillId="4" borderId="5" xfId="0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0" fillId="0" borderId="4" xfId="0" applyBorder="1"/>
    <xf numFmtId="0" fontId="7" fillId="2" borderId="4" xfId="0" applyFont="1" applyFill="1" applyBorder="1" applyAlignment="1">
      <alignment horizontal="center" wrapText="1"/>
    </xf>
    <xf numFmtId="0" fontId="0" fillId="0" borderId="10" xfId="0" applyBorder="1"/>
    <xf numFmtId="0" fontId="0" fillId="5" borderId="4" xfId="0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8" fillId="0" borderId="4" xfId="0" applyFont="1" applyBorder="1" applyAlignment="1" applyProtection="1">
      <alignment horizontal="center" wrapText="1"/>
      <protection locked="0"/>
    </xf>
    <xf numFmtId="0" fontId="8" fillId="5" borderId="4" xfId="0" applyFont="1" applyFill="1" applyBorder="1" applyAlignment="1" applyProtection="1">
      <alignment horizontal="center" wrapText="1"/>
      <protection locked="0"/>
    </xf>
    <xf numFmtId="0" fontId="8" fillId="5" borderId="4" xfId="0" applyFont="1" applyFill="1" applyBorder="1" applyAlignment="1">
      <alignment horizontal="center"/>
    </xf>
    <xf numFmtId="1" fontId="8" fillId="0" borderId="4" xfId="0" applyNumberFormat="1" applyFont="1" applyBorder="1" applyAlignment="1" applyProtection="1">
      <alignment horizontal="center" wrapText="1"/>
      <protection locked="0"/>
    </xf>
    <xf numFmtId="1" fontId="8" fillId="5" borderId="4" xfId="0" applyNumberFormat="1" applyFont="1" applyFill="1" applyBorder="1" applyAlignment="1" applyProtection="1">
      <alignment horizontal="center" wrapText="1"/>
      <protection locked="0"/>
    </xf>
    <xf numFmtId="1" fontId="8" fillId="5" borderId="4" xfId="0" applyNumberFormat="1" applyFont="1" applyFill="1" applyBorder="1" applyAlignment="1">
      <alignment horizontal="center"/>
    </xf>
    <xf numFmtId="1" fontId="8" fillId="5" borderId="3" xfId="0" applyNumberFormat="1" applyFont="1" applyFill="1" applyBorder="1" applyAlignment="1">
      <alignment horizontal="center"/>
    </xf>
    <xf numFmtId="1" fontId="8" fillId="5" borderId="5" xfId="0" applyNumberFormat="1" applyFont="1" applyFill="1" applyBorder="1" applyAlignment="1">
      <alignment horizontal="center"/>
    </xf>
    <xf numFmtId="1" fontId="5" fillId="5" borderId="4" xfId="0" applyNumberFormat="1" applyFont="1" applyFill="1" applyBorder="1" applyAlignment="1" applyProtection="1">
      <alignment horizontal="center"/>
      <protection locked="0"/>
    </xf>
    <xf numFmtId="1" fontId="8" fillId="5" borderId="9" xfId="0" applyNumberFormat="1" applyFont="1" applyFill="1" applyBorder="1" applyAlignment="1">
      <alignment horizontal="center"/>
    </xf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3" fillId="6" borderId="11" xfId="0" applyFont="1" applyFill="1" applyBorder="1" applyAlignment="1">
      <alignment vertical="center" wrapText="1"/>
    </xf>
    <xf numFmtId="0" fontId="13" fillId="4" borderId="0" xfId="0" applyFont="1" applyFill="1" applyAlignment="1">
      <alignment vertical="center" wrapText="1"/>
    </xf>
    <xf numFmtId="0" fontId="0" fillId="4" borderId="0" xfId="0" applyFill="1"/>
    <xf numFmtId="0" fontId="8" fillId="8" borderId="11" xfId="0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0" fontId="15" fillId="9" borderId="12" xfId="0" applyFont="1" applyFill="1" applyBorder="1" applyAlignment="1">
      <alignment horizontal="center" vertical="center"/>
    </xf>
    <xf numFmtId="0" fontId="8" fillId="10" borderId="12" xfId="0" applyFont="1" applyFill="1" applyBorder="1" applyAlignment="1">
      <alignment horizontal="center" vertical="center"/>
    </xf>
    <xf numFmtId="0" fontId="8" fillId="8" borderId="13" xfId="0" applyFont="1" applyFill="1" applyBorder="1" applyAlignment="1">
      <alignment vertical="center"/>
    </xf>
    <xf numFmtId="0" fontId="16" fillId="9" borderId="5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left" vertical="center"/>
    </xf>
    <xf numFmtId="0" fontId="6" fillId="11" borderId="12" xfId="0" applyFont="1" applyFill="1" applyBorder="1" applyAlignment="1">
      <alignment horizontal="center" vertical="center"/>
    </xf>
    <xf numFmtId="0" fontId="4" fillId="12" borderId="12" xfId="0" applyFont="1" applyFill="1" applyBorder="1" applyAlignment="1">
      <alignment horizontal="center" vertical="center"/>
    </xf>
    <xf numFmtId="0" fontId="6" fillId="13" borderId="12" xfId="0" applyFont="1" applyFill="1" applyBorder="1" applyAlignment="1">
      <alignment horizontal="center" vertical="center"/>
    </xf>
    <xf numFmtId="3" fontId="16" fillId="4" borderId="5" xfId="0" applyNumberFormat="1" applyFont="1" applyFill="1" applyBorder="1" applyAlignment="1" applyProtection="1">
      <alignment horizontal="center" vertical="center" wrapText="1"/>
      <protection locked="0"/>
    </xf>
    <xf numFmtId="3" fontId="16" fillId="4" borderId="0" xfId="0" applyNumberFormat="1" applyFont="1" applyFill="1" applyAlignment="1" applyProtection="1">
      <alignment horizontal="center" vertical="center" wrapText="1"/>
      <protection locked="0"/>
    </xf>
    <xf numFmtId="3" fontId="15" fillId="4" borderId="12" xfId="0" applyNumberFormat="1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left" vertical="center" wrapText="1"/>
    </xf>
    <xf numFmtId="1" fontId="4" fillId="11" borderId="12" xfId="0" applyNumberFormat="1" applyFont="1" applyFill="1" applyBorder="1" applyAlignment="1">
      <alignment horizontal="center" vertical="center" wrapText="1"/>
    </xf>
    <xf numFmtId="1" fontId="4" fillId="12" borderId="12" xfId="0" applyNumberFormat="1" applyFont="1" applyFill="1" applyBorder="1" applyAlignment="1">
      <alignment horizontal="center" vertical="center" wrapText="1"/>
    </xf>
    <xf numFmtId="1" fontId="4" fillId="13" borderId="12" xfId="0" applyNumberFormat="1" applyFont="1" applyFill="1" applyBorder="1" applyAlignment="1">
      <alignment horizontal="center" vertical="center" wrapText="1"/>
    </xf>
    <xf numFmtId="0" fontId="0" fillId="4" borderId="12" xfId="0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4" borderId="12" xfId="0" applyFill="1" applyBorder="1" applyProtection="1">
      <protection locked="0"/>
    </xf>
    <xf numFmtId="0" fontId="18" fillId="11" borderId="12" xfId="0" applyFont="1" applyFill="1" applyBorder="1" applyAlignment="1">
      <alignment horizontal="center" vertical="center" wrapText="1"/>
    </xf>
    <xf numFmtId="1" fontId="18" fillId="12" borderId="12" xfId="0" applyNumberFormat="1" applyFont="1" applyFill="1" applyBorder="1" applyAlignment="1">
      <alignment horizontal="center" vertical="center" wrapText="1"/>
    </xf>
    <xf numFmtId="0" fontId="18" fillId="13" borderId="12" xfId="0" applyFont="1" applyFill="1" applyBorder="1" applyAlignment="1">
      <alignment horizontal="center" vertical="center" wrapText="1"/>
    </xf>
    <xf numFmtId="165" fontId="25" fillId="0" borderId="12" xfId="1" applyBorder="1" applyAlignment="1">
      <alignment horizontal="center" vertical="center"/>
    </xf>
    <xf numFmtId="1" fontId="4" fillId="11" borderId="12" xfId="1" applyNumberFormat="1" applyFont="1" applyFill="1" applyBorder="1" applyAlignment="1">
      <alignment horizontal="center" vertical="center" wrapText="1"/>
    </xf>
    <xf numFmtId="1" fontId="4" fillId="12" borderId="12" xfId="1" applyNumberFormat="1" applyFont="1" applyFill="1" applyBorder="1" applyAlignment="1">
      <alignment horizontal="center" vertical="center" wrapText="1"/>
    </xf>
    <xf numFmtId="1" fontId="4" fillId="13" borderId="12" xfId="1" applyNumberFormat="1" applyFont="1" applyFill="1" applyBorder="1" applyAlignment="1">
      <alignment horizontal="center" vertical="center" wrapText="1"/>
    </xf>
    <xf numFmtId="0" fontId="0" fillId="4" borderId="0" xfId="0" applyFill="1" applyProtection="1">
      <protection locked="0"/>
    </xf>
    <xf numFmtId="166" fontId="19" fillId="0" borderId="12" xfId="0" applyNumberFormat="1" applyFont="1" applyBorder="1" applyAlignment="1" applyProtection="1">
      <alignment horizontal="center" vertical="center"/>
      <protection locked="0"/>
    </xf>
    <xf numFmtId="1" fontId="19" fillId="14" borderId="12" xfId="0" applyNumberFormat="1" applyFont="1" applyFill="1" applyBorder="1" applyAlignment="1">
      <alignment horizontal="center" vertical="center"/>
    </xf>
    <xf numFmtId="14" fontId="19" fillId="0" borderId="12" xfId="0" applyNumberFormat="1" applyFont="1" applyBorder="1" applyAlignment="1" applyProtection="1">
      <alignment horizontal="center" vertical="center"/>
      <protection locked="0"/>
    </xf>
    <xf numFmtId="3" fontId="16" fillId="0" borderId="5" xfId="0" applyNumberFormat="1" applyFont="1" applyBorder="1" applyAlignment="1" applyProtection="1">
      <alignment horizontal="center" vertical="center" wrapText="1"/>
      <protection locked="0"/>
    </xf>
    <xf numFmtId="3" fontId="16" fillId="0" borderId="0" xfId="0" applyNumberFormat="1" applyFont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165" fontId="4" fillId="11" borderId="12" xfId="1" applyFont="1" applyFill="1" applyBorder="1" applyAlignment="1">
      <alignment horizontal="center" vertical="center" wrapText="1"/>
    </xf>
    <xf numFmtId="165" fontId="4" fillId="13" borderId="12" xfId="1" applyFont="1" applyFill="1" applyBorder="1" applyAlignment="1">
      <alignment horizontal="center" vertical="center" wrapText="1"/>
    </xf>
    <xf numFmtId="1" fontId="0" fillId="0" borderId="12" xfId="0" applyNumberFormat="1" applyBorder="1" applyAlignment="1">
      <alignment horizontal="center" vertical="center"/>
    </xf>
    <xf numFmtId="1" fontId="19" fillId="0" borderId="12" xfId="0" applyNumberFormat="1" applyFont="1" applyBorder="1" applyAlignment="1" applyProtection="1">
      <alignment horizontal="center" vertical="center"/>
      <protection locked="0"/>
    </xf>
    <xf numFmtId="1" fontId="19" fillId="0" borderId="12" xfId="0" applyNumberFormat="1" applyFont="1" applyBorder="1" applyAlignment="1">
      <alignment horizontal="center" vertical="center"/>
    </xf>
    <xf numFmtId="165" fontId="4" fillId="12" borderId="12" xfId="1" applyFont="1" applyFill="1" applyBorder="1" applyAlignment="1">
      <alignment horizontal="center" vertical="center" wrapText="1"/>
    </xf>
    <xf numFmtId="167" fontId="19" fillId="0" borderId="12" xfId="0" applyNumberFormat="1" applyFont="1" applyBorder="1" applyAlignment="1">
      <alignment horizontal="center" vertical="center"/>
    </xf>
    <xf numFmtId="165" fontId="19" fillId="0" borderId="12" xfId="0" applyNumberFormat="1" applyFon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0" fontId="20" fillId="4" borderId="5" xfId="0" applyFont="1" applyFill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vertical="center"/>
      <protection locked="0"/>
    </xf>
    <xf numFmtId="0" fontId="0" fillId="4" borderId="12" xfId="0" applyFill="1" applyBorder="1" applyAlignment="1" applyProtection="1">
      <alignment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20" fillId="4" borderId="11" xfId="0" applyFont="1" applyFill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18" fillId="4" borderId="1" xfId="0" applyFont="1" applyFill="1" applyBorder="1" applyAlignment="1" applyProtection="1">
      <alignment wrapText="1"/>
      <protection locked="0"/>
    </xf>
    <xf numFmtId="0" fontId="18" fillId="4" borderId="0" xfId="0" applyFont="1" applyFill="1" applyAlignment="1" applyProtection="1">
      <alignment wrapText="1"/>
      <protection locked="0"/>
    </xf>
    <xf numFmtId="0" fontId="18" fillId="4" borderId="2" xfId="0" applyFont="1" applyFill="1" applyBorder="1" applyAlignment="1" applyProtection="1">
      <alignment wrapText="1"/>
      <protection locked="0"/>
    </xf>
    <xf numFmtId="0" fontId="21" fillId="4" borderId="13" xfId="0" applyFont="1" applyFill="1" applyBorder="1" applyProtection="1">
      <protection locked="0"/>
    </xf>
    <xf numFmtId="0" fontId="8" fillId="9" borderId="4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vertical="center"/>
    </xf>
    <xf numFmtId="0" fontId="16" fillId="9" borderId="4" xfId="0" applyFont="1" applyFill="1" applyBorder="1" applyAlignment="1">
      <alignment horizontal="center" vertical="center"/>
    </xf>
    <xf numFmtId="0" fontId="16" fillId="9" borderId="4" xfId="0" applyFont="1" applyFill="1" applyBorder="1" applyAlignment="1">
      <alignment horizontal="left" vertical="center"/>
    </xf>
    <xf numFmtId="0" fontId="22" fillId="11" borderId="4" xfId="0" applyFont="1" applyFill="1" applyBorder="1" applyAlignment="1">
      <alignment horizontal="center" vertical="center"/>
    </xf>
    <xf numFmtId="0" fontId="16" fillId="12" borderId="4" xfId="0" applyFont="1" applyFill="1" applyBorder="1" applyAlignment="1">
      <alignment horizontal="center" vertical="center"/>
    </xf>
    <xf numFmtId="0" fontId="22" fillId="13" borderId="4" xfId="0" applyFont="1" applyFill="1" applyBorder="1" applyAlignment="1">
      <alignment horizontal="center" vertical="center"/>
    </xf>
    <xf numFmtId="3" fontId="16" fillId="4" borderId="4" xfId="0" applyNumberFormat="1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left" vertical="center" wrapText="1"/>
    </xf>
    <xf numFmtId="4" fontId="23" fillId="4" borderId="4" xfId="0" applyNumberFormat="1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168" fontId="23" fillId="4" borderId="4" xfId="0" applyNumberFormat="1" applyFont="1" applyFill="1" applyBorder="1" applyAlignment="1">
      <alignment horizontal="left" vertical="center" wrapText="1"/>
    </xf>
    <xf numFmtId="1" fontId="16" fillId="9" borderId="4" xfId="0" applyNumberFormat="1" applyFont="1" applyFill="1" applyBorder="1" applyAlignment="1">
      <alignment horizontal="center" vertical="center" wrapText="1"/>
    </xf>
    <xf numFmtId="1" fontId="16" fillId="4" borderId="4" xfId="0" applyNumberFormat="1" applyFont="1" applyFill="1" applyBorder="1" applyAlignment="1">
      <alignment horizontal="center" vertical="center" wrapText="1"/>
    </xf>
    <xf numFmtId="1" fontId="16" fillId="0" borderId="4" xfId="0" applyNumberFormat="1" applyFont="1" applyBorder="1" applyAlignment="1">
      <alignment horizontal="center" vertical="center" wrapText="1"/>
    </xf>
    <xf numFmtId="1" fontId="23" fillId="9" borderId="4" xfId="0" applyNumberFormat="1" applyFont="1" applyFill="1" applyBorder="1" applyAlignment="1">
      <alignment horizontal="center" vertical="center" wrapText="1"/>
    </xf>
    <xf numFmtId="1" fontId="23" fillId="4" borderId="4" xfId="0" applyNumberFormat="1" applyFont="1" applyFill="1" applyBorder="1" applyAlignment="1">
      <alignment horizontal="center" vertical="center" wrapText="1"/>
    </xf>
    <xf numFmtId="1" fontId="23" fillId="0" borderId="4" xfId="0" applyNumberFormat="1" applyFont="1" applyBorder="1" applyAlignment="1">
      <alignment horizontal="center" vertical="center" wrapText="1"/>
    </xf>
    <xf numFmtId="0" fontId="24" fillId="9" borderId="4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1" fontId="23" fillId="9" borderId="4" xfId="1" applyNumberFormat="1" applyFont="1" applyFill="1" applyBorder="1" applyAlignment="1">
      <alignment horizontal="center" vertical="center" wrapText="1"/>
    </xf>
    <xf numFmtId="1" fontId="24" fillId="0" borderId="4" xfId="0" applyNumberFormat="1" applyFont="1" applyBorder="1" applyAlignment="1">
      <alignment horizontal="center" vertical="center" wrapText="1"/>
    </xf>
    <xf numFmtId="1" fontId="23" fillId="4" borderId="4" xfId="1" applyNumberFormat="1" applyFont="1" applyFill="1" applyBorder="1" applyAlignment="1">
      <alignment horizontal="center" vertical="center" wrapText="1"/>
    </xf>
    <xf numFmtId="168" fontId="23" fillId="9" borderId="4" xfId="0" applyNumberFormat="1" applyFont="1" applyFill="1" applyBorder="1" applyAlignment="1">
      <alignment horizontal="left" vertical="center" wrapText="1"/>
    </xf>
    <xf numFmtId="4" fontId="23" fillId="0" borderId="4" xfId="0" applyNumberFormat="1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168" fontId="23" fillId="0" borderId="4" xfId="0" applyNumberFormat="1" applyFont="1" applyBorder="1" applyAlignment="1">
      <alignment horizontal="left" vertical="center" wrapText="1"/>
    </xf>
    <xf numFmtId="1" fontId="23" fillId="0" borderId="4" xfId="1" applyNumberFormat="1" applyFont="1" applyBorder="1" applyAlignment="1">
      <alignment horizontal="center" vertical="center" wrapText="1"/>
    </xf>
    <xf numFmtId="0" fontId="25" fillId="0" borderId="0" xfId="1" applyNumberFormat="1"/>
    <xf numFmtId="165" fontId="23" fillId="4" borderId="4" xfId="1" applyFont="1" applyFill="1" applyBorder="1" applyAlignment="1">
      <alignment horizontal="center" vertical="center" wrapText="1"/>
    </xf>
    <xf numFmtId="165" fontId="25" fillId="0" borderId="0" xfId="1"/>
    <xf numFmtId="0" fontId="0" fillId="4" borderId="4" xfId="0" applyFill="1" applyBorder="1"/>
    <xf numFmtId="0" fontId="0" fillId="9" borderId="4" xfId="0" applyFill="1" applyBorder="1"/>
    <xf numFmtId="0" fontId="0" fillId="4" borderId="4" xfId="0" applyFill="1" applyBorder="1" applyAlignment="1">
      <alignment vertical="center"/>
    </xf>
    <xf numFmtId="0" fontId="0" fillId="9" borderId="4" xfId="0" applyFill="1" applyBorder="1" applyAlignment="1">
      <alignment vertical="center"/>
    </xf>
    <xf numFmtId="0" fontId="20" fillId="4" borderId="3" xfId="0" applyFont="1" applyFill="1" applyBorder="1"/>
    <xf numFmtId="0" fontId="20" fillId="4" borderId="8" xfId="0" applyFont="1" applyFill="1" applyBorder="1"/>
    <xf numFmtId="0" fontId="20" fillId="4" borderId="7" xfId="0" applyFont="1" applyFill="1" applyBorder="1"/>
    <xf numFmtId="0" fontId="0" fillId="5" borderId="4" xfId="0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5" borderId="7" xfId="0" applyFill="1" applyBorder="1" applyAlignment="1">
      <alignment horizontal="center" wrapText="1"/>
    </xf>
    <xf numFmtId="17" fontId="8" fillId="9" borderId="12" xfId="0" applyNumberFormat="1" applyFont="1" applyFill="1" applyBorder="1" applyAlignment="1">
      <alignment horizontal="center" vertical="center"/>
    </xf>
    <xf numFmtId="0" fontId="14" fillId="7" borderId="12" xfId="0" applyFont="1" applyFill="1" applyBorder="1" applyAlignment="1">
      <alignment horizontal="center" vertical="center" wrapText="1"/>
    </xf>
    <xf numFmtId="0" fontId="15" fillId="9" borderId="12" xfId="0" applyFont="1" applyFill="1" applyBorder="1" applyAlignment="1">
      <alignment horizontal="center" vertical="center"/>
    </xf>
    <xf numFmtId="0" fontId="8" fillId="9" borderId="12" xfId="0" applyFont="1" applyFill="1" applyBorder="1" applyAlignment="1">
      <alignment horizontal="center" vertical="center"/>
    </xf>
    <xf numFmtId="3" fontId="17" fillId="9" borderId="12" xfId="0" applyNumberFormat="1" applyFont="1" applyFill="1" applyBorder="1" applyAlignment="1">
      <alignment horizontal="center" vertical="center" textRotation="90" wrapText="1"/>
    </xf>
    <xf numFmtId="3" fontId="15" fillId="4" borderId="12" xfId="0" applyNumberFormat="1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left" vertical="center" wrapText="1"/>
    </xf>
    <xf numFmtId="0" fontId="0" fillId="4" borderId="12" xfId="0" applyFont="1" applyFill="1" applyBorder="1" applyAlignment="1" applyProtection="1">
      <alignment horizontal="center" vertical="center" wrapText="1"/>
      <protection locked="0"/>
    </xf>
    <xf numFmtId="1" fontId="4" fillId="4" borderId="12" xfId="1" applyNumberFormat="1" applyFont="1" applyFill="1" applyBorder="1" applyAlignment="1">
      <alignment horizontal="center" vertical="center" wrapText="1"/>
    </xf>
    <xf numFmtId="3" fontId="15" fillId="0" borderId="12" xfId="0" applyNumberFormat="1" applyFont="1" applyBorder="1" applyAlignment="1">
      <alignment horizontal="center" vertical="center" wrapText="1"/>
    </xf>
    <xf numFmtId="0" fontId="1" fillId="12" borderId="12" xfId="0" applyFont="1" applyFill="1" applyBorder="1" applyAlignment="1">
      <alignment horizontal="left" vertical="center" wrapText="1"/>
    </xf>
    <xf numFmtId="1" fontId="4" fillId="0" borderId="12" xfId="1" applyNumberFormat="1" applyFont="1" applyBorder="1" applyAlignment="1">
      <alignment horizontal="center" vertical="center" wrapText="1"/>
    </xf>
    <xf numFmtId="3" fontId="16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0" fontId="17" fillId="9" borderId="12" xfId="0" applyFont="1" applyFill="1" applyBorder="1" applyAlignment="1">
      <alignment horizontal="center" vertical="center" textRotation="90"/>
    </xf>
    <xf numFmtId="1" fontId="0" fillId="4" borderId="12" xfId="0" applyNumberFormat="1" applyFont="1" applyFill="1" applyBorder="1" applyAlignment="1" applyProtection="1">
      <alignment horizontal="center" vertical="center"/>
      <protection locked="0"/>
    </xf>
    <xf numFmtId="165" fontId="4" fillId="4" borderId="12" xfId="1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textRotation="90"/>
    </xf>
    <xf numFmtId="0" fontId="15" fillId="6" borderId="12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 wrapText="1"/>
    </xf>
    <xf numFmtId="165" fontId="1" fillId="6" borderId="12" xfId="1" applyFont="1" applyFill="1" applyBorder="1" applyAlignment="1">
      <alignment horizontal="center" vertical="center" wrapText="1"/>
    </xf>
    <xf numFmtId="0" fontId="21" fillId="4" borderId="4" xfId="0" applyFont="1" applyFill="1" applyBorder="1" applyAlignment="1" applyProtection="1">
      <alignment horizontal="justify" vertical="center" wrapText="1"/>
      <protection locked="0"/>
    </xf>
    <xf numFmtId="0" fontId="18" fillId="4" borderId="4" xfId="0" applyFont="1" applyFill="1" applyBorder="1" applyAlignment="1" applyProtection="1">
      <alignment horizontal="center" wrapText="1"/>
      <protection locked="0"/>
    </xf>
    <xf numFmtId="0" fontId="18" fillId="4" borderId="2" xfId="0" applyFont="1" applyFill="1" applyBorder="1" applyAlignment="1" applyProtection="1">
      <alignment horizontal="left" wrapText="1"/>
      <protection locked="0"/>
    </xf>
    <xf numFmtId="14" fontId="21" fillId="4" borderId="14" xfId="0" applyNumberFormat="1" applyFont="1" applyFill="1" applyBorder="1" applyAlignment="1" applyProtection="1">
      <alignment horizontal="left"/>
      <protection locked="0"/>
    </xf>
    <xf numFmtId="0" fontId="18" fillId="15" borderId="8" xfId="0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3" fontId="16" fillId="4" borderId="4" xfId="0" applyNumberFormat="1" applyFont="1" applyFill="1" applyBorder="1" applyAlignment="1">
      <alignment horizontal="center" vertical="center" textRotation="90" wrapText="1"/>
    </xf>
    <xf numFmtId="3" fontId="16" fillId="4" borderId="4" xfId="0" applyNumberFormat="1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left" vertical="center" wrapText="1"/>
    </xf>
    <xf numFmtId="4" fontId="23" fillId="4" borderId="4" xfId="0" applyNumberFormat="1" applyFont="1" applyFill="1" applyBorder="1" applyAlignment="1">
      <alignment horizontal="center" vertical="center" wrapText="1"/>
    </xf>
    <xf numFmtId="1" fontId="23" fillId="4" borderId="4" xfId="1" applyNumberFormat="1" applyFont="1" applyFill="1" applyBorder="1" applyAlignment="1">
      <alignment horizontal="center" vertical="center" wrapText="1"/>
    </xf>
    <xf numFmtId="3" fontId="16" fillId="0" borderId="3" xfId="0" applyNumberFormat="1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4" fontId="23" fillId="0" borderId="3" xfId="0" applyNumberFormat="1" applyFont="1" applyBorder="1" applyAlignment="1">
      <alignment horizontal="center" vertical="center" wrapText="1"/>
    </xf>
    <xf numFmtId="1" fontId="23" fillId="0" borderId="4" xfId="1" applyNumberFormat="1" applyFont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textRotation="90"/>
    </xf>
    <xf numFmtId="165" fontId="23" fillId="4" borderId="4" xfId="1" applyFont="1" applyFill="1" applyBorder="1" applyAlignment="1">
      <alignment horizontal="center" vertical="center" wrapText="1"/>
    </xf>
    <xf numFmtId="165" fontId="16" fillId="4" borderId="4" xfId="1" applyFont="1" applyFill="1" applyBorder="1" applyAlignment="1">
      <alignment horizontal="center" vertical="center" wrapText="1"/>
    </xf>
    <xf numFmtId="3" fontId="16" fillId="4" borderId="3" xfId="0" applyNumberFormat="1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45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sz val="10"/>
        <name val="Verdana"/>
        <family val="2"/>
        <charset val="1"/>
      </font>
      <fill>
        <patternFill>
          <bgColor rgb="FF00B050"/>
        </patternFill>
      </fill>
    </dxf>
    <dxf>
      <font>
        <sz val="10"/>
        <name val="Verdana"/>
        <family val="2"/>
        <charset val="1"/>
      </font>
      <fill>
        <patternFill>
          <bgColor rgb="FFFFFF00"/>
        </patternFill>
      </fill>
    </dxf>
    <dxf>
      <font>
        <sz val="10"/>
        <name val="Verdana"/>
        <family val="2"/>
        <charset val="1"/>
      </font>
      <fill>
        <patternFill>
          <bgColor rgb="FFFF0000"/>
        </patternFill>
      </fill>
    </dxf>
    <dxf>
      <font>
        <sz val="10"/>
        <name val="Verdana"/>
        <family val="2"/>
        <charset val="1"/>
      </font>
      <fill>
        <patternFill>
          <bgColor rgb="FFFFFF00"/>
        </patternFill>
      </fill>
    </dxf>
    <dxf>
      <font>
        <sz val="10"/>
        <name val="Verdana"/>
        <family val="2"/>
        <charset val="1"/>
      </font>
      <fill>
        <patternFill>
          <bgColor rgb="FFFF0000"/>
        </patternFill>
      </fill>
    </dxf>
    <dxf>
      <font>
        <sz val="10"/>
        <name val="Verdana"/>
        <family val="2"/>
        <charset val="1"/>
      </font>
      <fill>
        <patternFill>
          <bgColor rgb="FF00B050"/>
        </patternFill>
      </fill>
    </dxf>
    <dxf>
      <font>
        <sz val="10"/>
        <name val="Verdana"/>
        <family val="2"/>
        <charset val="1"/>
      </font>
      <fill>
        <patternFill>
          <bgColor rgb="FFFF0000"/>
        </patternFill>
      </fill>
    </dxf>
    <dxf>
      <font>
        <sz val="10"/>
        <name val="Verdana"/>
        <family val="2"/>
        <charset val="1"/>
      </font>
      <fill>
        <patternFill>
          <bgColor rgb="FFFFFF00"/>
        </patternFill>
      </fill>
    </dxf>
    <dxf>
      <font>
        <sz val="10"/>
        <name val="Verdana"/>
        <family val="2"/>
        <charset val="1"/>
      </font>
      <fill>
        <patternFill>
          <bgColor rgb="FF00B050"/>
        </patternFill>
      </fill>
    </dxf>
    <dxf>
      <font>
        <sz val="10"/>
        <name val="Verdana"/>
        <family val="2"/>
        <charset val="1"/>
      </font>
      <fill>
        <patternFill>
          <bgColor rgb="FF00B050"/>
        </patternFill>
      </fill>
    </dxf>
    <dxf>
      <font>
        <sz val="10"/>
        <name val="Verdana"/>
        <family val="2"/>
        <charset val="1"/>
      </font>
      <fill>
        <patternFill>
          <bgColor rgb="FFFFFF00"/>
        </patternFill>
      </fill>
    </dxf>
    <dxf>
      <font>
        <sz val="10"/>
        <name val="Verdana"/>
        <family val="2"/>
        <charset val="1"/>
      </font>
      <fill>
        <patternFill>
          <bgColor rgb="FFFF0000"/>
        </patternFill>
      </fill>
    </dxf>
    <dxf>
      <font>
        <sz val="10"/>
        <name val="Verdana"/>
        <family val="2"/>
        <charset val="1"/>
      </font>
      <fill>
        <patternFill>
          <bgColor rgb="FFFF0000"/>
        </patternFill>
      </fill>
    </dxf>
    <dxf>
      <font>
        <sz val="10"/>
        <name val="Verdana"/>
        <family val="2"/>
        <charset val="1"/>
      </font>
      <fill>
        <patternFill>
          <bgColor rgb="FFFFFF00"/>
        </patternFill>
      </fill>
    </dxf>
    <dxf>
      <font>
        <sz val="10"/>
        <name val="Verdana"/>
        <family val="2"/>
        <charset val="1"/>
      </font>
      <fill>
        <patternFill>
          <bgColor rgb="FF00B050"/>
        </patternFill>
      </fill>
    </dxf>
    <dxf>
      <font>
        <sz val="10"/>
        <name val="Verdana"/>
        <family val="2"/>
        <charset val="1"/>
      </font>
      <fill>
        <patternFill>
          <bgColor rgb="FFFF0000"/>
        </patternFill>
      </fill>
    </dxf>
    <dxf>
      <font>
        <sz val="10"/>
        <name val="Verdana"/>
        <family val="2"/>
        <charset val="1"/>
      </font>
      <fill>
        <patternFill>
          <bgColor rgb="FFFFFF00"/>
        </patternFill>
      </fill>
    </dxf>
    <dxf>
      <font>
        <sz val="10"/>
        <name val="Verdana"/>
        <family val="2"/>
        <charset val="1"/>
      </font>
      <fill>
        <patternFill>
          <bgColor rgb="FF00B050"/>
        </patternFill>
      </fill>
    </dxf>
    <dxf>
      <font>
        <sz val="10"/>
        <name val="Verdana"/>
        <family val="2"/>
        <charset val="1"/>
      </font>
      <fill>
        <patternFill>
          <bgColor rgb="FFFF0000"/>
        </patternFill>
      </fill>
    </dxf>
    <dxf>
      <font>
        <sz val="10"/>
        <name val="Verdana"/>
        <family val="2"/>
        <charset val="1"/>
      </font>
      <fill>
        <patternFill>
          <bgColor rgb="FFFFFF00"/>
        </patternFill>
      </fill>
    </dxf>
    <dxf>
      <font>
        <sz val="10"/>
        <name val="Verdana"/>
        <family val="2"/>
        <charset val="1"/>
      </font>
      <fill>
        <patternFill>
          <bgColor rgb="FF00B050"/>
        </patternFill>
      </fill>
    </dxf>
    <dxf>
      <font>
        <sz val="10"/>
        <name val="Verdana"/>
        <family val="2"/>
        <charset val="1"/>
      </font>
      <fill>
        <patternFill>
          <bgColor rgb="FFFF0000"/>
        </patternFill>
      </fill>
    </dxf>
    <dxf>
      <font>
        <sz val="10"/>
        <name val="Verdana"/>
        <family val="2"/>
        <charset val="1"/>
      </font>
      <fill>
        <patternFill>
          <bgColor rgb="FFFFFF00"/>
        </patternFill>
      </fill>
    </dxf>
    <dxf>
      <font>
        <sz val="10"/>
        <name val="Verdana"/>
        <family val="2"/>
        <charset val="1"/>
      </font>
      <fill>
        <patternFill>
          <bgColor rgb="FF00B050"/>
        </patternFill>
      </fill>
    </dxf>
    <dxf>
      <font>
        <sz val="10"/>
        <name val="Verdana"/>
        <family val="2"/>
        <charset val="1"/>
      </font>
      <fill>
        <patternFill>
          <bgColor rgb="FFFF0000"/>
        </patternFill>
      </fill>
    </dxf>
    <dxf>
      <font>
        <sz val="10"/>
        <name val="Verdana"/>
        <family val="2"/>
        <charset val="1"/>
      </font>
      <fill>
        <patternFill>
          <bgColor rgb="FFFFFF00"/>
        </patternFill>
      </fill>
    </dxf>
    <dxf>
      <font>
        <sz val="10"/>
        <name val="Verdana"/>
        <family val="2"/>
        <charset val="1"/>
      </font>
      <fill>
        <patternFill>
          <bgColor rgb="FF00B050"/>
        </patternFill>
      </fill>
    </dxf>
    <dxf>
      <font>
        <sz val="10"/>
        <name val="Verdana"/>
        <family val="2"/>
        <charset val="1"/>
      </font>
      <fill>
        <patternFill>
          <bgColor rgb="FF00B050"/>
        </patternFill>
      </fill>
    </dxf>
    <dxf>
      <font>
        <sz val="10"/>
        <name val="Verdana"/>
        <family val="2"/>
        <charset val="1"/>
      </font>
      <fill>
        <patternFill>
          <bgColor rgb="FFFFFF00"/>
        </patternFill>
      </fill>
    </dxf>
    <dxf>
      <font>
        <sz val="10"/>
        <name val="Verdana"/>
        <family val="2"/>
        <charset val="1"/>
      </font>
      <fill>
        <patternFill>
          <bgColor rgb="FFFF0000"/>
        </patternFill>
      </fill>
    </dxf>
    <dxf>
      <font>
        <sz val="10"/>
        <name val="Verdana"/>
        <family val="2"/>
        <charset val="1"/>
      </font>
      <fill>
        <patternFill>
          <bgColor rgb="FFFF0000"/>
        </patternFill>
      </fill>
    </dxf>
    <dxf>
      <font>
        <sz val="10"/>
        <name val="Verdana"/>
        <family val="2"/>
        <charset val="1"/>
      </font>
      <fill>
        <patternFill>
          <bgColor rgb="FFFFFF00"/>
        </patternFill>
      </fill>
    </dxf>
    <dxf>
      <font>
        <sz val="10"/>
        <name val="Verdana"/>
        <family val="2"/>
        <charset val="1"/>
      </font>
      <fill>
        <patternFill>
          <bgColor rgb="FF00B050"/>
        </patternFill>
      </fill>
    </dxf>
    <dxf>
      <font>
        <sz val="10"/>
        <name val="Verdana"/>
        <family val="2"/>
        <charset val="1"/>
      </font>
      <fill>
        <patternFill>
          <bgColor rgb="FFFFFF00"/>
        </patternFill>
      </fill>
    </dxf>
    <dxf>
      <font>
        <sz val="10"/>
        <name val="Verdana"/>
        <family val="2"/>
        <charset val="1"/>
      </font>
      <fill>
        <patternFill>
          <bgColor rgb="FF00B050"/>
        </patternFill>
      </fill>
    </dxf>
    <dxf>
      <font>
        <sz val="10"/>
        <name val="Verdana"/>
        <family val="2"/>
        <charset val="1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B05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392040</xdr:colOff>
      <xdr:row>44</xdr:row>
      <xdr:rowOff>10800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10069920" cy="94402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392040</xdr:colOff>
      <xdr:row>44</xdr:row>
      <xdr:rowOff>10800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10069920" cy="94402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392040</xdr:colOff>
      <xdr:row>44</xdr:row>
      <xdr:rowOff>10800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10069920" cy="94402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329040</xdr:colOff>
      <xdr:row>34</xdr:row>
      <xdr:rowOff>84960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7335360" cy="77619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329040</xdr:colOff>
      <xdr:row>34</xdr:row>
      <xdr:rowOff>84960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7335360" cy="77619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329040</xdr:colOff>
      <xdr:row>34</xdr:row>
      <xdr:rowOff>84960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7335360" cy="776196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338400</xdr:colOff>
      <xdr:row>34</xdr:row>
      <xdr:rowOff>94320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0" y="0"/>
          <a:ext cx="7344720" cy="7771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338400</xdr:colOff>
      <xdr:row>34</xdr:row>
      <xdr:rowOff>94320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0" y="0"/>
          <a:ext cx="7344720" cy="7771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338400</xdr:colOff>
      <xdr:row>34</xdr:row>
      <xdr:rowOff>94320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0" y="0"/>
          <a:ext cx="7344720" cy="7771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409575</xdr:colOff>
      <xdr:row>44</xdr:row>
      <xdr:rowOff>28575</xdr:rowOff>
    </xdr:to>
    <xdr:sp macro="" textlink="">
      <xdr:nvSpPr>
        <xdr:cNvPr id="1030" name="_x0000_t202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409575</xdr:colOff>
      <xdr:row>44</xdr:row>
      <xdr:rowOff>28575</xdr:rowOff>
    </xdr:to>
    <xdr:sp macro="" textlink="">
      <xdr:nvSpPr>
        <xdr:cNvPr id="1028" name="_x0000_t202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409575</xdr:colOff>
      <xdr:row>44</xdr:row>
      <xdr:rowOff>28575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409575</xdr:colOff>
      <xdr:row>44</xdr:row>
      <xdr:rowOff>28575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id="{A6670526-FD36-423A-B625-EB301992363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409575</xdr:colOff>
      <xdr:row>44</xdr:row>
      <xdr:rowOff>28575</xdr:rowOff>
    </xdr:to>
    <xdr:sp macro="" textlink="">
      <xdr:nvSpPr>
        <xdr:cNvPr id="12" name="AutoShape 4">
          <a:extLst>
            <a:ext uri="{FF2B5EF4-FFF2-40B4-BE49-F238E27FC236}">
              <a16:creationId xmlns:a16="http://schemas.microsoft.com/office/drawing/2014/main" id="{93F231FB-0C71-47B0-86CA-029546F69FC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409575</xdr:colOff>
      <xdr:row>44</xdr:row>
      <xdr:rowOff>28575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E4BCA1D5-20A7-448B-9A24-E93FFA031D4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409575</xdr:colOff>
      <xdr:row>44</xdr:row>
      <xdr:rowOff>28575</xdr:rowOff>
    </xdr:to>
    <xdr:sp macro="" textlink="">
      <xdr:nvSpPr>
        <xdr:cNvPr id="14" name="AutoShape 6">
          <a:extLst>
            <a:ext uri="{FF2B5EF4-FFF2-40B4-BE49-F238E27FC236}">
              <a16:creationId xmlns:a16="http://schemas.microsoft.com/office/drawing/2014/main" id="{E91050DB-BD41-487B-8705-2989FBD1ED0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409575</xdr:colOff>
      <xdr:row>44</xdr:row>
      <xdr:rowOff>28575</xdr:rowOff>
    </xdr:to>
    <xdr:sp macro="" textlink="">
      <xdr:nvSpPr>
        <xdr:cNvPr id="15" name="AutoShape 4">
          <a:extLst>
            <a:ext uri="{FF2B5EF4-FFF2-40B4-BE49-F238E27FC236}">
              <a16:creationId xmlns:a16="http://schemas.microsoft.com/office/drawing/2014/main" id="{A2496BC1-7FC8-4802-BC67-98C298BB2CF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409575</xdr:colOff>
      <xdr:row>44</xdr:row>
      <xdr:rowOff>28575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87D9196D-2B82-4EA8-B398-D9A2DD21C75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409575</xdr:colOff>
      <xdr:row>44</xdr:row>
      <xdr:rowOff>28575</xdr:rowOff>
    </xdr:to>
    <xdr:sp macro="" textlink="">
      <xdr:nvSpPr>
        <xdr:cNvPr id="17" name="AutoShape 6">
          <a:extLst>
            <a:ext uri="{FF2B5EF4-FFF2-40B4-BE49-F238E27FC236}">
              <a16:creationId xmlns:a16="http://schemas.microsoft.com/office/drawing/2014/main" id="{A70B5D74-E107-42A1-BF3C-E63E5255E34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409575</xdr:colOff>
      <xdr:row>44</xdr:row>
      <xdr:rowOff>28575</xdr:rowOff>
    </xdr:to>
    <xdr:sp macro="" textlink="">
      <xdr:nvSpPr>
        <xdr:cNvPr id="18" name="AutoShape 4">
          <a:extLst>
            <a:ext uri="{FF2B5EF4-FFF2-40B4-BE49-F238E27FC236}">
              <a16:creationId xmlns:a16="http://schemas.microsoft.com/office/drawing/2014/main" id="{BC58F82C-39F8-4E79-9F75-FD8BA650C12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409575</xdr:colOff>
      <xdr:row>44</xdr:row>
      <xdr:rowOff>28575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1566D3D4-9B45-4A08-9208-77E064B8E92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409575</xdr:colOff>
      <xdr:row>44</xdr:row>
      <xdr:rowOff>28575</xdr:rowOff>
    </xdr:to>
    <xdr:sp macro="" textlink="">
      <xdr:nvSpPr>
        <xdr:cNvPr id="20" name="AutoShape 6">
          <a:extLst>
            <a:ext uri="{FF2B5EF4-FFF2-40B4-BE49-F238E27FC236}">
              <a16:creationId xmlns:a16="http://schemas.microsoft.com/office/drawing/2014/main" id="{1E28FC06-43E2-417D-9563-E79E6E32BB1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409575</xdr:colOff>
      <xdr:row>44</xdr:row>
      <xdr:rowOff>28575</xdr:rowOff>
    </xdr:to>
    <xdr:sp macro="" textlink="">
      <xdr:nvSpPr>
        <xdr:cNvPr id="21" name="AutoShape 4">
          <a:extLst>
            <a:ext uri="{FF2B5EF4-FFF2-40B4-BE49-F238E27FC236}">
              <a16:creationId xmlns:a16="http://schemas.microsoft.com/office/drawing/2014/main" id="{DBDC2BE4-E980-4DA6-9E69-94078A46F2C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409575</xdr:colOff>
      <xdr:row>44</xdr:row>
      <xdr:rowOff>28575</xdr:rowOff>
    </xdr:to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80C44EF6-3129-4891-860F-2F5A7380A58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409575</xdr:colOff>
      <xdr:row>44</xdr:row>
      <xdr:rowOff>28575</xdr:rowOff>
    </xdr:to>
    <xdr:sp macro="" textlink="">
      <xdr:nvSpPr>
        <xdr:cNvPr id="23" name="AutoShape 6">
          <a:extLst>
            <a:ext uri="{FF2B5EF4-FFF2-40B4-BE49-F238E27FC236}">
              <a16:creationId xmlns:a16="http://schemas.microsoft.com/office/drawing/2014/main" id="{736ADD82-07A0-4E04-8D71-FBDACAD82DE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409575</xdr:colOff>
      <xdr:row>44</xdr:row>
      <xdr:rowOff>28575</xdr:rowOff>
    </xdr:to>
    <xdr:sp macro="" textlink="">
      <xdr:nvSpPr>
        <xdr:cNvPr id="24" name="AutoShape 4">
          <a:extLst>
            <a:ext uri="{FF2B5EF4-FFF2-40B4-BE49-F238E27FC236}">
              <a16:creationId xmlns:a16="http://schemas.microsoft.com/office/drawing/2014/main" id="{1ED20DD8-AC89-4E03-96EF-0DD8C77542D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409575</xdr:colOff>
      <xdr:row>44</xdr:row>
      <xdr:rowOff>28575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E0721BC3-EDC9-4F21-9F19-38E5933A7E7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409575</xdr:colOff>
      <xdr:row>44</xdr:row>
      <xdr:rowOff>28575</xdr:rowOff>
    </xdr:to>
    <xdr:sp macro="" textlink="">
      <xdr:nvSpPr>
        <xdr:cNvPr id="26" name="AutoShape 6">
          <a:extLst>
            <a:ext uri="{FF2B5EF4-FFF2-40B4-BE49-F238E27FC236}">
              <a16:creationId xmlns:a16="http://schemas.microsoft.com/office/drawing/2014/main" id="{2717C71F-3F2C-473F-941F-63F33670794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409575</xdr:colOff>
      <xdr:row>44</xdr:row>
      <xdr:rowOff>28575</xdr:rowOff>
    </xdr:to>
    <xdr:sp macro="" textlink="">
      <xdr:nvSpPr>
        <xdr:cNvPr id="27" name="AutoShape 4">
          <a:extLst>
            <a:ext uri="{FF2B5EF4-FFF2-40B4-BE49-F238E27FC236}">
              <a16:creationId xmlns:a16="http://schemas.microsoft.com/office/drawing/2014/main" id="{14FD3753-4ED1-4CAD-8D1F-DBC0A0FE7ED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409575</xdr:colOff>
      <xdr:row>44</xdr:row>
      <xdr:rowOff>28575</xdr:rowOff>
    </xdr:to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4654B6C9-2449-4E36-866B-9D680F62069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409575</xdr:colOff>
      <xdr:row>44</xdr:row>
      <xdr:rowOff>28575</xdr:rowOff>
    </xdr:to>
    <xdr:sp macro="" textlink="">
      <xdr:nvSpPr>
        <xdr:cNvPr id="29" name="AutoShape 6">
          <a:extLst>
            <a:ext uri="{FF2B5EF4-FFF2-40B4-BE49-F238E27FC236}">
              <a16:creationId xmlns:a16="http://schemas.microsoft.com/office/drawing/2014/main" id="{7C2085B0-3B50-460E-8273-51899010377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409575</xdr:colOff>
      <xdr:row>44</xdr:row>
      <xdr:rowOff>28575</xdr:rowOff>
    </xdr:to>
    <xdr:sp macro="" textlink="">
      <xdr:nvSpPr>
        <xdr:cNvPr id="30" name="AutoShape 4">
          <a:extLst>
            <a:ext uri="{FF2B5EF4-FFF2-40B4-BE49-F238E27FC236}">
              <a16:creationId xmlns:a16="http://schemas.microsoft.com/office/drawing/2014/main" id="{1521E0B2-CE24-4154-9704-8839261E822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409575</xdr:colOff>
      <xdr:row>44</xdr:row>
      <xdr:rowOff>28575</xdr:rowOff>
    </xdr:to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13EBFEA1-D473-44A0-A76A-B8E5B3F18C6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409575</xdr:colOff>
      <xdr:row>44</xdr:row>
      <xdr:rowOff>28575</xdr:rowOff>
    </xdr:to>
    <xdr:sp macro="" textlink="">
      <xdr:nvSpPr>
        <xdr:cNvPr id="1024" name="AutoShape 6">
          <a:extLst>
            <a:ext uri="{FF2B5EF4-FFF2-40B4-BE49-F238E27FC236}">
              <a16:creationId xmlns:a16="http://schemas.microsoft.com/office/drawing/2014/main" id="{45466943-4FA9-450A-B29E-BDEE4CE2336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409575</xdr:colOff>
      <xdr:row>44</xdr:row>
      <xdr:rowOff>28575</xdr:rowOff>
    </xdr:to>
    <xdr:sp macro="" textlink="">
      <xdr:nvSpPr>
        <xdr:cNvPr id="1025" name="AutoShape 4">
          <a:extLst>
            <a:ext uri="{FF2B5EF4-FFF2-40B4-BE49-F238E27FC236}">
              <a16:creationId xmlns:a16="http://schemas.microsoft.com/office/drawing/2014/main" id="{2896D57E-193A-407E-A417-3BA121D6D9E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409575</xdr:colOff>
      <xdr:row>44</xdr:row>
      <xdr:rowOff>28575</xdr:rowOff>
    </xdr:to>
    <xdr:sp macro="" textlink="">
      <xdr:nvSpPr>
        <xdr:cNvPr id="1027" name="AutoShape 2">
          <a:extLst>
            <a:ext uri="{FF2B5EF4-FFF2-40B4-BE49-F238E27FC236}">
              <a16:creationId xmlns:a16="http://schemas.microsoft.com/office/drawing/2014/main" id="{C3E3EA50-52AB-472C-8D7D-04382111B2F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409575</xdr:colOff>
      <xdr:row>44</xdr:row>
      <xdr:rowOff>28575</xdr:rowOff>
    </xdr:to>
    <xdr:sp macro="" textlink="">
      <xdr:nvSpPr>
        <xdr:cNvPr id="1029" name="AutoShape 6">
          <a:extLst>
            <a:ext uri="{FF2B5EF4-FFF2-40B4-BE49-F238E27FC236}">
              <a16:creationId xmlns:a16="http://schemas.microsoft.com/office/drawing/2014/main" id="{22394BB8-69AB-4ABC-92B0-CEC4E5FBC53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409575</xdr:colOff>
      <xdr:row>44</xdr:row>
      <xdr:rowOff>28575</xdr:rowOff>
    </xdr:to>
    <xdr:sp macro="" textlink="">
      <xdr:nvSpPr>
        <xdr:cNvPr id="1031" name="AutoShape 4">
          <a:extLst>
            <a:ext uri="{FF2B5EF4-FFF2-40B4-BE49-F238E27FC236}">
              <a16:creationId xmlns:a16="http://schemas.microsoft.com/office/drawing/2014/main" id="{982E9C36-1391-43F7-B5A4-545B69283D7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409575</xdr:colOff>
      <xdr:row>44</xdr:row>
      <xdr:rowOff>28575</xdr:rowOff>
    </xdr:to>
    <xdr:sp macro="" textlink="">
      <xdr:nvSpPr>
        <xdr:cNvPr id="1032" name="AutoShape 2">
          <a:extLst>
            <a:ext uri="{FF2B5EF4-FFF2-40B4-BE49-F238E27FC236}">
              <a16:creationId xmlns:a16="http://schemas.microsoft.com/office/drawing/2014/main" id="{FA5002E8-D127-4F1F-964B-0F651DE3317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409575</xdr:colOff>
      <xdr:row>44</xdr:row>
      <xdr:rowOff>28575</xdr:rowOff>
    </xdr:to>
    <xdr:sp macro="" textlink="">
      <xdr:nvSpPr>
        <xdr:cNvPr id="1033" name="AutoShape 6">
          <a:extLst>
            <a:ext uri="{FF2B5EF4-FFF2-40B4-BE49-F238E27FC236}">
              <a16:creationId xmlns:a16="http://schemas.microsoft.com/office/drawing/2014/main" id="{73BD03CD-6A96-4493-8EBA-768855A59AC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409575</xdr:colOff>
      <xdr:row>44</xdr:row>
      <xdr:rowOff>28575</xdr:rowOff>
    </xdr:to>
    <xdr:sp macro="" textlink="">
      <xdr:nvSpPr>
        <xdr:cNvPr id="1034" name="AutoShape 4">
          <a:extLst>
            <a:ext uri="{FF2B5EF4-FFF2-40B4-BE49-F238E27FC236}">
              <a16:creationId xmlns:a16="http://schemas.microsoft.com/office/drawing/2014/main" id="{C225FD80-0B3C-4DD4-8F14-1271F4DA4C7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409575</xdr:colOff>
      <xdr:row>44</xdr:row>
      <xdr:rowOff>28575</xdr:rowOff>
    </xdr:to>
    <xdr:sp macro="" textlink="">
      <xdr:nvSpPr>
        <xdr:cNvPr id="1035" name="AutoShape 2">
          <a:extLst>
            <a:ext uri="{FF2B5EF4-FFF2-40B4-BE49-F238E27FC236}">
              <a16:creationId xmlns:a16="http://schemas.microsoft.com/office/drawing/2014/main" id="{4B2308DF-7823-4D01-A949-74435E9EC42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409575</xdr:colOff>
      <xdr:row>44</xdr:row>
      <xdr:rowOff>28575</xdr:rowOff>
    </xdr:to>
    <xdr:sp macro="" textlink="">
      <xdr:nvSpPr>
        <xdr:cNvPr id="1036" name="AutoShape 6">
          <a:extLst>
            <a:ext uri="{FF2B5EF4-FFF2-40B4-BE49-F238E27FC236}">
              <a16:creationId xmlns:a16="http://schemas.microsoft.com/office/drawing/2014/main" id="{E24FEC6C-1555-4140-8BEF-903B42EBFDB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409575</xdr:colOff>
      <xdr:row>44</xdr:row>
      <xdr:rowOff>28575</xdr:rowOff>
    </xdr:to>
    <xdr:sp macro="" textlink="">
      <xdr:nvSpPr>
        <xdr:cNvPr id="1037" name="AutoShape 4">
          <a:extLst>
            <a:ext uri="{FF2B5EF4-FFF2-40B4-BE49-F238E27FC236}">
              <a16:creationId xmlns:a16="http://schemas.microsoft.com/office/drawing/2014/main" id="{7EB38F46-5505-437A-B354-6FCF9BF8D18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409575</xdr:colOff>
      <xdr:row>44</xdr:row>
      <xdr:rowOff>28575</xdr:rowOff>
    </xdr:to>
    <xdr:sp macro="" textlink="">
      <xdr:nvSpPr>
        <xdr:cNvPr id="1038" name="AutoShape 2">
          <a:extLst>
            <a:ext uri="{FF2B5EF4-FFF2-40B4-BE49-F238E27FC236}">
              <a16:creationId xmlns:a16="http://schemas.microsoft.com/office/drawing/2014/main" id="{38E3966C-7E57-4CF8-AEB3-20C7E4F8BEB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409575</xdr:colOff>
      <xdr:row>44</xdr:row>
      <xdr:rowOff>28575</xdr:rowOff>
    </xdr:to>
    <xdr:sp macro="" textlink="">
      <xdr:nvSpPr>
        <xdr:cNvPr id="1039" name="AutoShape 6">
          <a:extLst>
            <a:ext uri="{FF2B5EF4-FFF2-40B4-BE49-F238E27FC236}">
              <a16:creationId xmlns:a16="http://schemas.microsoft.com/office/drawing/2014/main" id="{596652FB-1B45-41EF-A353-AEDA37786B5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409575</xdr:colOff>
      <xdr:row>44</xdr:row>
      <xdr:rowOff>28575</xdr:rowOff>
    </xdr:to>
    <xdr:sp macro="" textlink="">
      <xdr:nvSpPr>
        <xdr:cNvPr id="1040" name="AutoShape 4">
          <a:extLst>
            <a:ext uri="{FF2B5EF4-FFF2-40B4-BE49-F238E27FC236}">
              <a16:creationId xmlns:a16="http://schemas.microsoft.com/office/drawing/2014/main" id="{EFEF6F54-D782-4CDC-9A13-D959F221895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409575</xdr:colOff>
      <xdr:row>44</xdr:row>
      <xdr:rowOff>28575</xdr:rowOff>
    </xdr:to>
    <xdr:sp macro="" textlink="">
      <xdr:nvSpPr>
        <xdr:cNvPr id="1041" name="AutoShape 2">
          <a:extLst>
            <a:ext uri="{FF2B5EF4-FFF2-40B4-BE49-F238E27FC236}">
              <a16:creationId xmlns:a16="http://schemas.microsoft.com/office/drawing/2014/main" id="{DA175CB8-BCD3-4889-BD09-7F6D6E4AA24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409575</xdr:colOff>
      <xdr:row>44</xdr:row>
      <xdr:rowOff>28575</xdr:rowOff>
    </xdr:to>
    <xdr:sp macro="" textlink="">
      <xdr:nvSpPr>
        <xdr:cNvPr id="1042" name="AutoShape 6">
          <a:extLst>
            <a:ext uri="{FF2B5EF4-FFF2-40B4-BE49-F238E27FC236}">
              <a16:creationId xmlns:a16="http://schemas.microsoft.com/office/drawing/2014/main" id="{41733298-102A-4FBB-B309-DDC40C319AE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409575</xdr:colOff>
      <xdr:row>44</xdr:row>
      <xdr:rowOff>28575</xdr:rowOff>
    </xdr:to>
    <xdr:sp macro="" textlink="">
      <xdr:nvSpPr>
        <xdr:cNvPr id="1043" name="AutoShape 4">
          <a:extLst>
            <a:ext uri="{FF2B5EF4-FFF2-40B4-BE49-F238E27FC236}">
              <a16:creationId xmlns:a16="http://schemas.microsoft.com/office/drawing/2014/main" id="{6DDCC3CC-48E7-4E3F-8B26-7DCCC7DDD7A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409575</xdr:colOff>
      <xdr:row>44</xdr:row>
      <xdr:rowOff>28575</xdr:rowOff>
    </xdr:to>
    <xdr:sp macro="" textlink="">
      <xdr:nvSpPr>
        <xdr:cNvPr id="1044" name="AutoShape 2">
          <a:extLst>
            <a:ext uri="{FF2B5EF4-FFF2-40B4-BE49-F238E27FC236}">
              <a16:creationId xmlns:a16="http://schemas.microsoft.com/office/drawing/2014/main" id="{8334C5CE-31CA-4D40-B242-A5B6627262F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409575</xdr:colOff>
      <xdr:row>44</xdr:row>
      <xdr:rowOff>28575</xdr:rowOff>
    </xdr:to>
    <xdr:sp macro="" textlink="">
      <xdr:nvSpPr>
        <xdr:cNvPr id="1045" name="AutoShape 6">
          <a:extLst>
            <a:ext uri="{FF2B5EF4-FFF2-40B4-BE49-F238E27FC236}">
              <a16:creationId xmlns:a16="http://schemas.microsoft.com/office/drawing/2014/main" id="{E62DA901-0AC3-421E-9BA0-CE5258B9144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409575</xdr:colOff>
      <xdr:row>44</xdr:row>
      <xdr:rowOff>28575</xdr:rowOff>
    </xdr:to>
    <xdr:sp macro="" textlink="">
      <xdr:nvSpPr>
        <xdr:cNvPr id="1046" name="AutoShape 4">
          <a:extLst>
            <a:ext uri="{FF2B5EF4-FFF2-40B4-BE49-F238E27FC236}">
              <a16:creationId xmlns:a16="http://schemas.microsoft.com/office/drawing/2014/main" id="{3D6A16C9-B567-4874-B481-EC91C225286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409575</xdr:colOff>
      <xdr:row>44</xdr:row>
      <xdr:rowOff>28575</xdr:rowOff>
    </xdr:to>
    <xdr:sp macro="" textlink="">
      <xdr:nvSpPr>
        <xdr:cNvPr id="1047" name="AutoShape 2">
          <a:extLst>
            <a:ext uri="{FF2B5EF4-FFF2-40B4-BE49-F238E27FC236}">
              <a16:creationId xmlns:a16="http://schemas.microsoft.com/office/drawing/2014/main" id="{C836889B-EE72-4677-8857-CFB5E047D06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409575</xdr:colOff>
      <xdr:row>44</xdr:row>
      <xdr:rowOff>28575</xdr:rowOff>
    </xdr:to>
    <xdr:sp macro="" textlink="">
      <xdr:nvSpPr>
        <xdr:cNvPr id="1048" name="AutoShape 6">
          <a:extLst>
            <a:ext uri="{FF2B5EF4-FFF2-40B4-BE49-F238E27FC236}">
              <a16:creationId xmlns:a16="http://schemas.microsoft.com/office/drawing/2014/main" id="{CB55E6EC-250C-4CA5-9099-CE15C52712A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409575</xdr:colOff>
      <xdr:row>44</xdr:row>
      <xdr:rowOff>28575</xdr:rowOff>
    </xdr:to>
    <xdr:sp macro="" textlink="">
      <xdr:nvSpPr>
        <xdr:cNvPr id="1049" name="AutoShape 4">
          <a:extLst>
            <a:ext uri="{FF2B5EF4-FFF2-40B4-BE49-F238E27FC236}">
              <a16:creationId xmlns:a16="http://schemas.microsoft.com/office/drawing/2014/main" id="{3DD47D23-B23B-434B-B1D8-7825685C0E8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409575</xdr:colOff>
      <xdr:row>44</xdr:row>
      <xdr:rowOff>28575</xdr:rowOff>
    </xdr:to>
    <xdr:sp macro="" textlink="">
      <xdr:nvSpPr>
        <xdr:cNvPr id="1050" name="AutoShape 2">
          <a:extLst>
            <a:ext uri="{FF2B5EF4-FFF2-40B4-BE49-F238E27FC236}">
              <a16:creationId xmlns:a16="http://schemas.microsoft.com/office/drawing/2014/main" id="{BA5A749B-493D-496E-9E75-7CB2153C3FB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409575</xdr:colOff>
      <xdr:row>44</xdr:row>
      <xdr:rowOff>28575</xdr:rowOff>
    </xdr:to>
    <xdr:sp macro="" textlink="">
      <xdr:nvSpPr>
        <xdr:cNvPr id="1051" name="AutoShape 6">
          <a:extLst>
            <a:ext uri="{FF2B5EF4-FFF2-40B4-BE49-F238E27FC236}">
              <a16:creationId xmlns:a16="http://schemas.microsoft.com/office/drawing/2014/main" id="{E7F02E40-11C3-4866-9FD0-BF91BC3BD0B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409575</xdr:colOff>
      <xdr:row>44</xdr:row>
      <xdr:rowOff>28575</xdr:rowOff>
    </xdr:to>
    <xdr:sp macro="" textlink="">
      <xdr:nvSpPr>
        <xdr:cNvPr id="1052" name="AutoShape 4">
          <a:extLst>
            <a:ext uri="{FF2B5EF4-FFF2-40B4-BE49-F238E27FC236}">
              <a16:creationId xmlns:a16="http://schemas.microsoft.com/office/drawing/2014/main" id="{650E198A-3FD7-4721-B517-9D7C1E7438D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409575</xdr:colOff>
      <xdr:row>44</xdr:row>
      <xdr:rowOff>28575</xdr:rowOff>
    </xdr:to>
    <xdr:sp macro="" textlink="">
      <xdr:nvSpPr>
        <xdr:cNvPr id="1053" name="AutoShape 2">
          <a:extLst>
            <a:ext uri="{FF2B5EF4-FFF2-40B4-BE49-F238E27FC236}">
              <a16:creationId xmlns:a16="http://schemas.microsoft.com/office/drawing/2014/main" id="{6CD5559F-EA2E-42E8-9165-5F9D7E9E711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243840</xdr:colOff>
      <xdr:row>45</xdr:row>
      <xdr:rowOff>76200</xdr:rowOff>
    </xdr:to>
    <xdr:sp macro="" textlink="">
      <xdr:nvSpPr>
        <xdr:cNvPr id="1054" name="AutoShape 6">
          <a:extLst>
            <a:ext uri="{FF2B5EF4-FFF2-40B4-BE49-F238E27FC236}">
              <a16:creationId xmlns:a16="http://schemas.microsoft.com/office/drawing/2014/main" id="{3B0920A0-5C2C-48B9-B8ED-C386D326011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243840</xdr:colOff>
      <xdr:row>45</xdr:row>
      <xdr:rowOff>76200</xdr:rowOff>
    </xdr:to>
    <xdr:sp macro="" textlink="">
      <xdr:nvSpPr>
        <xdr:cNvPr id="1055" name="AutoShape 4">
          <a:extLst>
            <a:ext uri="{FF2B5EF4-FFF2-40B4-BE49-F238E27FC236}">
              <a16:creationId xmlns:a16="http://schemas.microsoft.com/office/drawing/2014/main" id="{7F8D1A9C-038C-476F-BF6F-732F3BFA24F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243840</xdr:colOff>
      <xdr:row>45</xdr:row>
      <xdr:rowOff>76200</xdr:rowOff>
    </xdr:to>
    <xdr:sp macro="" textlink="">
      <xdr:nvSpPr>
        <xdr:cNvPr id="1056" name="AutoShape 2">
          <a:extLst>
            <a:ext uri="{FF2B5EF4-FFF2-40B4-BE49-F238E27FC236}">
              <a16:creationId xmlns:a16="http://schemas.microsoft.com/office/drawing/2014/main" id="{C42FD13A-48BF-43AB-A7FA-07457FA8247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409575</xdr:colOff>
      <xdr:row>44</xdr:row>
      <xdr:rowOff>28575</xdr:rowOff>
    </xdr:to>
    <xdr:sp macro="" textlink="">
      <xdr:nvSpPr>
        <xdr:cNvPr id="1057" name="AutoShape 6">
          <a:extLst>
            <a:ext uri="{FF2B5EF4-FFF2-40B4-BE49-F238E27FC236}">
              <a16:creationId xmlns:a16="http://schemas.microsoft.com/office/drawing/2014/main" id="{EF09A68C-8A44-4DB8-B457-77A2A074ED0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409575</xdr:colOff>
      <xdr:row>44</xdr:row>
      <xdr:rowOff>28575</xdr:rowOff>
    </xdr:to>
    <xdr:sp macro="" textlink="">
      <xdr:nvSpPr>
        <xdr:cNvPr id="1058" name="AutoShape 4">
          <a:extLst>
            <a:ext uri="{FF2B5EF4-FFF2-40B4-BE49-F238E27FC236}">
              <a16:creationId xmlns:a16="http://schemas.microsoft.com/office/drawing/2014/main" id="{9CEF734C-6404-4875-97F4-43B9336B020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409575</xdr:colOff>
      <xdr:row>44</xdr:row>
      <xdr:rowOff>28575</xdr:rowOff>
    </xdr:to>
    <xdr:sp macro="" textlink="">
      <xdr:nvSpPr>
        <xdr:cNvPr id="1059" name="AutoShape 2">
          <a:extLst>
            <a:ext uri="{FF2B5EF4-FFF2-40B4-BE49-F238E27FC236}">
              <a16:creationId xmlns:a16="http://schemas.microsoft.com/office/drawing/2014/main" id="{F960F1C0-992C-4BDD-B96E-1DA817460DE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409575</xdr:colOff>
      <xdr:row>44</xdr:row>
      <xdr:rowOff>28575</xdr:rowOff>
    </xdr:to>
    <xdr:sp macro="" textlink="">
      <xdr:nvSpPr>
        <xdr:cNvPr id="1060" name="AutoShape 6">
          <a:extLst>
            <a:ext uri="{FF2B5EF4-FFF2-40B4-BE49-F238E27FC236}">
              <a16:creationId xmlns:a16="http://schemas.microsoft.com/office/drawing/2014/main" id="{C7D34316-BA6C-4984-BE6E-6559764187A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409575</xdr:colOff>
      <xdr:row>44</xdr:row>
      <xdr:rowOff>28575</xdr:rowOff>
    </xdr:to>
    <xdr:sp macro="" textlink="">
      <xdr:nvSpPr>
        <xdr:cNvPr id="1061" name="AutoShape 4">
          <a:extLst>
            <a:ext uri="{FF2B5EF4-FFF2-40B4-BE49-F238E27FC236}">
              <a16:creationId xmlns:a16="http://schemas.microsoft.com/office/drawing/2014/main" id="{CD37B13C-983A-4581-A6B0-D077DD8EEB0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409575</xdr:colOff>
      <xdr:row>44</xdr:row>
      <xdr:rowOff>28575</xdr:rowOff>
    </xdr:to>
    <xdr:sp macro="" textlink="">
      <xdr:nvSpPr>
        <xdr:cNvPr id="1062" name="AutoShape 2">
          <a:extLst>
            <a:ext uri="{FF2B5EF4-FFF2-40B4-BE49-F238E27FC236}">
              <a16:creationId xmlns:a16="http://schemas.microsoft.com/office/drawing/2014/main" id="{E9F8912E-EBA0-4981-8AA3-DA9AAB2C365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409575</xdr:colOff>
      <xdr:row>44</xdr:row>
      <xdr:rowOff>28575</xdr:rowOff>
    </xdr:to>
    <xdr:sp macro="" textlink="">
      <xdr:nvSpPr>
        <xdr:cNvPr id="1063" name="AutoShape 6">
          <a:extLst>
            <a:ext uri="{FF2B5EF4-FFF2-40B4-BE49-F238E27FC236}">
              <a16:creationId xmlns:a16="http://schemas.microsoft.com/office/drawing/2014/main" id="{5367BE65-00F8-448A-8B37-4C12868E1CE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409575</xdr:colOff>
      <xdr:row>44</xdr:row>
      <xdr:rowOff>28575</xdr:rowOff>
    </xdr:to>
    <xdr:sp macro="" textlink="">
      <xdr:nvSpPr>
        <xdr:cNvPr id="1064" name="AutoShape 4">
          <a:extLst>
            <a:ext uri="{FF2B5EF4-FFF2-40B4-BE49-F238E27FC236}">
              <a16:creationId xmlns:a16="http://schemas.microsoft.com/office/drawing/2014/main" id="{468E2E43-AC0C-4180-BC94-0A3EFAAE8A3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409575</xdr:colOff>
      <xdr:row>44</xdr:row>
      <xdr:rowOff>28575</xdr:rowOff>
    </xdr:to>
    <xdr:sp macro="" textlink="">
      <xdr:nvSpPr>
        <xdr:cNvPr id="1065" name="AutoShape 2">
          <a:extLst>
            <a:ext uri="{FF2B5EF4-FFF2-40B4-BE49-F238E27FC236}">
              <a16:creationId xmlns:a16="http://schemas.microsoft.com/office/drawing/2014/main" id="{A68E5A6E-5F03-45C9-AC28-D1D69A34DBD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409575</xdr:colOff>
      <xdr:row>44</xdr:row>
      <xdr:rowOff>28575</xdr:rowOff>
    </xdr:to>
    <xdr:sp macro="" textlink="">
      <xdr:nvSpPr>
        <xdr:cNvPr id="1066" name="AutoShape 6">
          <a:extLst>
            <a:ext uri="{FF2B5EF4-FFF2-40B4-BE49-F238E27FC236}">
              <a16:creationId xmlns:a16="http://schemas.microsoft.com/office/drawing/2014/main" id="{2C2ECF2F-C35C-45CD-8F91-3A2F2664C32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409575</xdr:colOff>
      <xdr:row>44</xdr:row>
      <xdr:rowOff>28575</xdr:rowOff>
    </xdr:to>
    <xdr:sp macro="" textlink="">
      <xdr:nvSpPr>
        <xdr:cNvPr id="1067" name="AutoShape 4">
          <a:extLst>
            <a:ext uri="{FF2B5EF4-FFF2-40B4-BE49-F238E27FC236}">
              <a16:creationId xmlns:a16="http://schemas.microsoft.com/office/drawing/2014/main" id="{9A2E7C92-0E8A-4A3A-90B0-E88202B0B92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409575</xdr:colOff>
      <xdr:row>44</xdr:row>
      <xdr:rowOff>28575</xdr:rowOff>
    </xdr:to>
    <xdr:sp macro="" textlink="">
      <xdr:nvSpPr>
        <xdr:cNvPr id="1068" name="AutoShape 2">
          <a:extLst>
            <a:ext uri="{FF2B5EF4-FFF2-40B4-BE49-F238E27FC236}">
              <a16:creationId xmlns:a16="http://schemas.microsoft.com/office/drawing/2014/main" id="{FE3B7B47-3B05-4EB3-AA00-3CB88720597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409575</xdr:colOff>
      <xdr:row>44</xdr:row>
      <xdr:rowOff>28575</xdr:rowOff>
    </xdr:to>
    <xdr:sp macro="" textlink="">
      <xdr:nvSpPr>
        <xdr:cNvPr id="1069" name="AutoShape 6">
          <a:extLst>
            <a:ext uri="{FF2B5EF4-FFF2-40B4-BE49-F238E27FC236}">
              <a16:creationId xmlns:a16="http://schemas.microsoft.com/office/drawing/2014/main" id="{2830421A-5263-432C-8AC1-455762E372F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409575</xdr:colOff>
      <xdr:row>44</xdr:row>
      <xdr:rowOff>28575</xdr:rowOff>
    </xdr:to>
    <xdr:sp macro="" textlink="">
      <xdr:nvSpPr>
        <xdr:cNvPr id="1070" name="AutoShape 4">
          <a:extLst>
            <a:ext uri="{FF2B5EF4-FFF2-40B4-BE49-F238E27FC236}">
              <a16:creationId xmlns:a16="http://schemas.microsoft.com/office/drawing/2014/main" id="{6FADA0E3-AA36-4DE6-A60D-18618E2E83F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409575</xdr:colOff>
      <xdr:row>44</xdr:row>
      <xdr:rowOff>28575</xdr:rowOff>
    </xdr:to>
    <xdr:sp macro="" textlink="">
      <xdr:nvSpPr>
        <xdr:cNvPr id="1071" name="AutoShape 2">
          <a:extLst>
            <a:ext uri="{FF2B5EF4-FFF2-40B4-BE49-F238E27FC236}">
              <a16:creationId xmlns:a16="http://schemas.microsoft.com/office/drawing/2014/main" id="{3D49B256-3E57-4B02-A574-52C139C16B6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441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96840</xdr:colOff>
      <xdr:row>35</xdr:row>
      <xdr:rowOff>125280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0" y="0"/>
          <a:ext cx="10058040" cy="950724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686880</xdr:colOff>
      <xdr:row>26</xdr:row>
      <xdr:rowOff>275400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0" y="0"/>
          <a:ext cx="7343280" cy="76474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686880</xdr:colOff>
      <xdr:row>26</xdr:row>
      <xdr:rowOff>275400</xdr:rowOff>
    </xdr:to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0" y="0"/>
          <a:ext cx="7343280" cy="76474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686880</xdr:colOff>
      <xdr:row>26</xdr:row>
      <xdr:rowOff>275400</xdr:rowOff>
    </xdr:to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0" y="0"/>
          <a:ext cx="7343280" cy="76474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686880</xdr:colOff>
      <xdr:row>26</xdr:row>
      <xdr:rowOff>275400</xdr:rowOff>
    </xdr:to>
    <xdr:sp macro="" textlink="">
      <xdr:nvSpPr>
        <xdr:cNvPr id="13" name="CustomShape 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0" y="0"/>
          <a:ext cx="7343280" cy="764748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696240</xdr:colOff>
      <xdr:row>26</xdr:row>
      <xdr:rowOff>284760</xdr:rowOff>
    </xdr:to>
    <xdr:sp macro="" textlink="">
      <xdr:nvSpPr>
        <xdr:cNvPr id="14" name="CustomShape 1" hidden="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0" y="0"/>
          <a:ext cx="7352640" cy="76568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114300</xdr:colOff>
      <xdr:row>35</xdr:row>
      <xdr:rowOff>142875</xdr:rowOff>
    </xdr:to>
    <xdr:sp macro="" textlink="">
      <xdr:nvSpPr>
        <xdr:cNvPr id="2050" name="_x0000_t202" hidden="1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114300</xdr:colOff>
      <xdr:row>35</xdr:row>
      <xdr:rowOff>142875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20D1F9E7-78AF-4F72-9F80-189F12F24C3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114300</xdr:colOff>
      <xdr:row>35</xdr:row>
      <xdr:rowOff>142875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C7768847-A5CD-47F2-9230-2069D7AE04A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114300</xdr:colOff>
      <xdr:row>35</xdr:row>
      <xdr:rowOff>142875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5E3CB79E-EA7D-4B0A-A95F-BD653E756EF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114300</xdr:colOff>
      <xdr:row>35</xdr:row>
      <xdr:rowOff>142875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757D8B95-41A4-4CC3-AA18-99D19150DE1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114300</xdr:colOff>
      <xdr:row>35</xdr:row>
      <xdr:rowOff>142875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3489A23-C49B-4773-BF4B-3636DB4D67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114300</xdr:colOff>
      <xdr:row>35</xdr:row>
      <xdr:rowOff>142875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B4196C5B-D68E-4384-BFA2-4E1AE2E562D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114300</xdr:colOff>
      <xdr:row>35</xdr:row>
      <xdr:rowOff>142875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590001C5-9991-4806-A0BE-C73B8A6F8B2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114300</xdr:colOff>
      <xdr:row>35</xdr:row>
      <xdr:rowOff>142875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6FCB2F35-477C-465B-B3D3-85F11C2FF48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114300</xdr:colOff>
      <xdr:row>35</xdr:row>
      <xdr:rowOff>142875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78775FB6-D3DE-47DD-A297-40DAEFC9720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114300</xdr:colOff>
      <xdr:row>35</xdr:row>
      <xdr:rowOff>142875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A3B07FF0-DD4B-46B6-B11A-A75B9573439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114300</xdr:colOff>
      <xdr:row>35</xdr:row>
      <xdr:rowOff>142875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59ECE7B5-7C52-472F-9314-C083D8501E1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114300</xdr:colOff>
      <xdr:row>35</xdr:row>
      <xdr:rowOff>142875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927A54C5-D485-4C4C-953F-E68FA2B68F4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114300</xdr:colOff>
      <xdr:row>35</xdr:row>
      <xdr:rowOff>142875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622BABAD-EBAF-44B1-9B8C-BD68095EFDE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114300</xdr:colOff>
      <xdr:row>35</xdr:row>
      <xdr:rowOff>142875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BE11FA97-83BB-4B91-9EEF-AA19D0EEAB6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114300</xdr:colOff>
      <xdr:row>35</xdr:row>
      <xdr:rowOff>142875</xdr:rowOff>
    </xdr:to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A218168A-DE00-457F-B546-7AFF3FE39B6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114300</xdr:colOff>
      <xdr:row>35</xdr:row>
      <xdr:rowOff>142875</xdr:rowOff>
    </xdr:to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ED27AF22-F753-40C4-86DA-2F737E2F9DE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60960</xdr:colOff>
      <xdr:row>36</xdr:row>
      <xdr:rowOff>45720</xdr:rowOff>
    </xdr:to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251F7A18-1136-46A5-A7AE-284E34EF0A1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114300</xdr:colOff>
      <xdr:row>35</xdr:row>
      <xdr:rowOff>142875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38931C1E-C042-4A59-8309-0119C9ABD01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114300</xdr:colOff>
      <xdr:row>35</xdr:row>
      <xdr:rowOff>142875</xdr:rowOff>
    </xdr:to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B339EE5A-0C73-4FED-9C27-1ED441DFBFE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114300</xdr:colOff>
      <xdr:row>35</xdr:row>
      <xdr:rowOff>142875</xdr:rowOff>
    </xdr:to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2BAED48E-42A3-448B-B93B-F575F18CF6D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114300</xdr:colOff>
      <xdr:row>35</xdr:row>
      <xdr:rowOff>142875</xdr:rowOff>
    </xdr:to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DDB07B21-D79E-487E-8CDE-D75C0DD90D3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114300</xdr:colOff>
      <xdr:row>35</xdr:row>
      <xdr:rowOff>142875</xdr:rowOff>
    </xdr:to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E2A1ED35-9C0A-461E-905E-3AFF7388C62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1"/>
  <sheetViews>
    <sheetView topLeftCell="E1" zoomScale="80" zoomScaleNormal="80" workbookViewId="0">
      <selection activeCell="Z8" sqref="Z8"/>
    </sheetView>
  </sheetViews>
  <sheetFormatPr baseColWidth="10" defaultColWidth="9" defaultRowHeight="14.25" x14ac:dyDescent="0.2"/>
  <cols>
    <col min="1" max="1" width="29.25" style="1" customWidth="1"/>
    <col min="2" max="2" width="10.125" customWidth="1"/>
    <col min="3" max="9" width="7.875" customWidth="1"/>
    <col min="10" max="10" width="9.375" customWidth="1"/>
    <col min="11" max="11" width="11.625" customWidth="1"/>
    <col min="12" max="12" width="9.625" customWidth="1"/>
    <col min="13" max="31" width="8.125" customWidth="1"/>
    <col min="32" max="1025" width="10.625" customWidth="1"/>
  </cols>
  <sheetData>
    <row r="1" spans="1:32" ht="48" customHeight="1" x14ac:dyDescent="0.2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</row>
    <row r="2" spans="1:32" ht="36.75" customHeight="1" x14ac:dyDescent="0.2">
      <c r="A2" s="148" t="s">
        <v>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</row>
    <row r="3" spans="1:32" ht="14.25" customHeight="1" x14ac:dyDescent="0.2">
      <c r="A3" s="2"/>
      <c r="B3" s="3"/>
      <c r="C3" s="4">
        <v>43313</v>
      </c>
      <c r="D3" s="4">
        <v>43344</v>
      </c>
      <c r="E3" s="4">
        <v>43374</v>
      </c>
      <c r="F3" s="4">
        <v>43405</v>
      </c>
      <c r="G3" s="4">
        <v>43435</v>
      </c>
      <c r="H3" s="4">
        <v>43466</v>
      </c>
      <c r="I3" s="4">
        <v>43497</v>
      </c>
      <c r="J3" s="4">
        <v>43525</v>
      </c>
      <c r="K3" s="4">
        <v>43556</v>
      </c>
      <c r="L3" s="4">
        <v>43586</v>
      </c>
      <c r="M3" s="4">
        <v>43617</v>
      </c>
      <c r="N3" s="4">
        <v>43647</v>
      </c>
      <c r="O3" s="4">
        <v>43678</v>
      </c>
      <c r="P3" s="4">
        <v>43709</v>
      </c>
      <c r="Q3" s="4">
        <v>43739</v>
      </c>
      <c r="R3" s="4">
        <v>43770</v>
      </c>
      <c r="S3" s="4">
        <v>43800</v>
      </c>
      <c r="T3" s="4">
        <v>43831</v>
      </c>
      <c r="U3" s="4">
        <v>43862</v>
      </c>
      <c r="V3" s="4">
        <v>43891</v>
      </c>
      <c r="W3" s="4">
        <v>43922</v>
      </c>
      <c r="X3" s="4">
        <v>43952</v>
      </c>
      <c r="Y3" s="4">
        <v>43983</v>
      </c>
      <c r="Z3" s="4">
        <v>44013</v>
      </c>
      <c r="AA3" s="4">
        <v>44044</v>
      </c>
      <c r="AB3" s="4">
        <v>44075</v>
      </c>
      <c r="AC3" s="4">
        <v>44105</v>
      </c>
      <c r="AD3" s="4">
        <v>44136</v>
      </c>
      <c r="AE3" s="4">
        <v>44166</v>
      </c>
    </row>
    <row r="4" spans="1:32" ht="32.85" customHeight="1" x14ac:dyDescent="0.2">
      <c r="A4" s="5" t="s">
        <v>2</v>
      </c>
      <c r="B4" s="6"/>
      <c r="C4" s="7">
        <v>21</v>
      </c>
      <c r="D4" s="7">
        <v>20</v>
      </c>
      <c r="E4" s="7">
        <v>22</v>
      </c>
      <c r="F4" s="8">
        <v>22</v>
      </c>
      <c r="G4" s="8">
        <v>15</v>
      </c>
      <c r="H4" s="8">
        <v>19</v>
      </c>
      <c r="I4" s="8">
        <v>20</v>
      </c>
      <c r="J4" s="8">
        <v>21</v>
      </c>
      <c r="K4" s="8">
        <v>16</v>
      </c>
      <c r="L4" s="8">
        <v>22</v>
      </c>
      <c r="M4" s="8">
        <v>20</v>
      </c>
      <c r="N4" s="8">
        <v>22</v>
      </c>
      <c r="O4" s="8">
        <v>20</v>
      </c>
      <c r="P4" s="8">
        <v>21</v>
      </c>
      <c r="Q4" s="8">
        <v>23</v>
      </c>
      <c r="R4" s="8">
        <v>21</v>
      </c>
      <c r="S4" s="8">
        <v>15</v>
      </c>
      <c r="T4" s="8">
        <v>20</v>
      </c>
      <c r="U4" s="8">
        <v>20</v>
      </c>
      <c r="V4" s="8">
        <v>14</v>
      </c>
      <c r="W4" s="8">
        <v>14</v>
      </c>
      <c r="X4" s="8">
        <v>20</v>
      </c>
      <c r="Y4" s="8">
        <v>22</v>
      </c>
      <c r="Z4" s="8">
        <v>22</v>
      </c>
      <c r="AA4" s="8">
        <v>20</v>
      </c>
      <c r="AB4" s="8"/>
      <c r="AC4" s="8"/>
      <c r="AD4" s="8"/>
      <c r="AE4" s="8"/>
    </row>
    <row r="5" spans="1:32" ht="22.5" customHeight="1" x14ac:dyDescent="0.2">
      <c r="A5" s="9"/>
      <c r="B5" s="10"/>
      <c r="C5" s="146" t="s">
        <v>3</v>
      </c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1"/>
    </row>
    <row r="6" spans="1:32" ht="14.25" customHeight="1" x14ac:dyDescent="0.2">
      <c r="A6" s="12" t="s">
        <v>4</v>
      </c>
      <c r="B6" s="149"/>
      <c r="C6" s="14">
        <v>0</v>
      </c>
      <c r="D6" s="14">
        <v>13</v>
      </c>
      <c r="E6" s="14">
        <v>0</v>
      </c>
      <c r="F6" s="15">
        <v>0</v>
      </c>
      <c r="G6" s="16">
        <v>0</v>
      </c>
      <c r="H6" s="16">
        <v>0</v>
      </c>
      <c r="I6" s="17">
        <v>0</v>
      </c>
      <c r="J6" s="16">
        <v>1</v>
      </c>
      <c r="K6" s="16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1</v>
      </c>
      <c r="R6" s="18">
        <v>1</v>
      </c>
      <c r="S6" s="18">
        <v>0</v>
      </c>
      <c r="T6" s="18">
        <v>0</v>
      </c>
      <c r="U6" s="18">
        <v>0</v>
      </c>
      <c r="V6" s="18">
        <v>3</v>
      </c>
      <c r="W6" s="18">
        <v>0</v>
      </c>
      <c r="X6" s="18">
        <v>0</v>
      </c>
      <c r="Y6" s="18">
        <v>0</v>
      </c>
      <c r="Z6" s="18">
        <v>0</v>
      </c>
      <c r="AA6" s="18"/>
      <c r="AB6" s="18"/>
      <c r="AC6" s="18"/>
      <c r="AD6" s="18"/>
      <c r="AE6" s="18"/>
    </row>
    <row r="7" spans="1:32" ht="14.25" customHeight="1" x14ac:dyDescent="0.2">
      <c r="A7" s="19" t="s">
        <v>5</v>
      </c>
      <c r="B7" s="149"/>
      <c r="C7" s="20">
        <v>0</v>
      </c>
      <c r="D7" s="20">
        <v>13</v>
      </c>
      <c r="E7" s="20">
        <v>0</v>
      </c>
      <c r="F7" s="21">
        <v>0</v>
      </c>
      <c r="G7" s="22">
        <v>0</v>
      </c>
      <c r="H7" s="22">
        <v>0</v>
      </c>
      <c r="I7" s="23">
        <v>0</v>
      </c>
      <c r="J7" s="22">
        <v>0</v>
      </c>
      <c r="K7" s="22">
        <v>0</v>
      </c>
      <c r="L7" s="24">
        <v>1</v>
      </c>
      <c r="M7" s="22">
        <v>0</v>
      </c>
      <c r="N7" s="22">
        <v>1</v>
      </c>
      <c r="O7" s="22">
        <v>0</v>
      </c>
      <c r="P7" s="22">
        <v>0</v>
      </c>
      <c r="Q7" s="22">
        <v>1</v>
      </c>
      <c r="R7" s="22">
        <v>1</v>
      </c>
      <c r="S7" s="22">
        <v>1</v>
      </c>
      <c r="T7" s="22">
        <v>0</v>
      </c>
      <c r="U7" s="22">
        <v>1</v>
      </c>
      <c r="V7" s="22">
        <v>0</v>
      </c>
      <c r="W7" s="22">
        <v>0</v>
      </c>
      <c r="X7" s="22">
        <v>0</v>
      </c>
      <c r="Y7" s="22">
        <v>1</v>
      </c>
      <c r="Z7" s="22">
        <v>0</v>
      </c>
      <c r="AA7" s="22"/>
      <c r="AB7" s="22"/>
      <c r="AC7" s="22"/>
      <c r="AD7" s="22"/>
      <c r="AE7" s="22"/>
    </row>
    <row r="8" spans="1:32" ht="14.25" customHeight="1" x14ac:dyDescent="0.2">
      <c r="A8" s="19" t="s">
        <v>6</v>
      </c>
      <c r="B8" s="149"/>
      <c r="C8" s="20">
        <v>0</v>
      </c>
      <c r="D8" s="20">
        <v>0</v>
      </c>
      <c r="E8" s="20"/>
      <c r="F8" s="21"/>
      <c r="G8" s="22"/>
      <c r="H8" s="22"/>
      <c r="I8" s="23"/>
      <c r="J8" s="22"/>
      <c r="K8" s="22"/>
      <c r="L8" s="24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</row>
    <row r="9" spans="1:32" ht="14.25" customHeight="1" x14ac:dyDescent="0.2">
      <c r="A9" s="12" t="s">
        <v>7</v>
      </c>
      <c r="B9" s="149"/>
      <c r="C9" s="20"/>
      <c r="D9" s="20">
        <v>0</v>
      </c>
      <c r="E9" s="20"/>
      <c r="F9" s="21"/>
      <c r="G9" s="22"/>
      <c r="H9" s="22"/>
      <c r="I9" s="25"/>
      <c r="J9" s="22"/>
      <c r="K9" s="22"/>
      <c r="L9" s="24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</row>
    <row r="10" spans="1:32" ht="14.25" customHeight="1" x14ac:dyDescent="0.2">
      <c r="A10" s="19" t="s">
        <v>8</v>
      </c>
      <c r="B10" s="149"/>
      <c r="C10" s="20"/>
      <c r="D10" s="20">
        <v>0</v>
      </c>
      <c r="E10" s="20"/>
      <c r="F10" s="21"/>
      <c r="G10" s="22"/>
      <c r="H10" s="22"/>
      <c r="I10" s="25"/>
      <c r="J10" s="22"/>
      <c r="K10" s="22"/>
      <c r="L10" s="24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</row>
    <row r="11" spans="1:32" ht="14.25" customHeight="1" x14ac:dyDescent="0.2">
      <c r="A11" s="19" t="s">
        <v>9</v>
      </c>
      <c r="B11" s="149"/>
      <c r="C11" s="20"/>
      <c r="D11" s="20">
        <v>0</v>
      </c>
      <c r="E11" s="20"/>
      <c r="F11" s="21"/>
      <c r="G11" s="22"/>
      <c r="H11" s="22"/>
      <c r="I11" s="22"/>
      <c r="J11" s="22"/>
      <c r="K11" s="22"/>
      <c r="L11" s="24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</row>
    <row r="12" spans="1:32" ht="14.25" customHeight="1" x14ac:dyDescent="0.2">
      <c r="A12" s="19" t="s">
        <v>10</v>
      </c>
      <c r="B12" s="13"/>
      <c r="C12" s="14">
        <v>0</v>
      </c>
      <c r="D12" s="14">
        <v>13</v>
      </c>
      <c r="E12" s="14">
        <v>0</v>
      </c>
      <c r="F12" s="21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4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/>
      <c r="U12" s="22">
        <v>0</v>
      </c>
      <c r="V12" s="22">
        <v>0</v>
      </c>
      <c r="W12" s="22">
        <v>0</v>
      </c>
      <c r="X12" s="22"/>
      <c r="Y12" s="22"/>
      <c r="Z12" s="22"/>
      <c r="AA12" s="22"/>
      <c r="AB12" s="22"/>
      <c r="AC12" s="22"/>
      <c r="AD12" s="22"/>
      <c r="AE12" s="22"/>
    </row>
    <row r="13" spans="1:32" ht="14.25" customHeight="1" x14ac:dyDescent="0.2">
      <c r="A13" s="19" t="s">
        <v>11</v>
      </c>
      <c r="B13" s="13"/>
      <c r="C13" s="14"/>
      <c r="D13" s="14">
        <v>0</v>
      </c>
      <c r="E13" s="14"/>
      <c r="F13" s="21"/>
      <c r="G13" s="22"/>
      <c r="H13" s="22"/>
      <c r="I13" s="22"/>
      <c r="J13" s="22"/>
      <c r="K13" s="22"/>
      <c r="L13" s="24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>
        <v>0</v>
      </c>
      <c r="Z13" s="22"/>
      <c r="AA13" s="22"/>
      <c r="AB13" s="22"/>
      <c r="AC13" s="22"/>
      <c r="AD13" s="22"/>
      <c r="AE13" s="22"/>
    </row>
    <row r="14" spans="1:32" ht="21" customHeight="1" x14ac:dyDescent="0.2">
      <c r="A14" s="9"/>
      <c r="B14" s="26"/>
      <c r="C14" s="146" t="s">
        <v>12</v>
      </c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27"/>
    </row>
    <row r="15" spans="1:32" ht="14.25" customHeight="1" x14ac:dyDescent="0.2">
      <c r="A15" s="12" t="s">
        <v>4</v>
      </c>
      <c r="B15" s="145"/>
      <c r="C15" s="28">
        <f t="shared" ref="C15:AE15" si="0">C4-C6</f>
        <v>21</v>
      </c>
      <c r="D15" s="28">
        <f t="shared" si="0"/>
        <v>7</v>
      </c>
      <c r="E15" s="28">
        <f t="shared" si="0"/>
        <v>22</v>
      </c>
      <c r="F15" s="28">
        <f t="shared" si="0"/>
        <v>22</v>
      </c>
      <c r="G15" s="28">
        <f t="shared" si="0"/>
        <v>15</v>
      </c>
      <c r="H15" s="28">
        <f t="shared" si="0"/>
        <v>19</v>
      </c>
      <c r="I15" s="28">
        <f t="shared" si="0"/>
        <v>20</v>
      </c>
      <c r="J15" s="28">
        <f t="shared" si="0"/>
        <v>20</v>
      </c>
      <c r="K15" s="28">
        <f t="shared" si="0"/>
        <v>16</v>
      </c>
      <c r="L15" s="28">
        <f t="shared" si="0"/>
        <v>22</v>
      </c>
      <c r="M15" s="28">
        <f t="shared" si="0"/>
        <v>20</v>
      </c>
      <c r="N15" s="28">
        <f t="shared" si="0"/>
        <v>22</v>
      </c>
      <c r="O15" s="28">
        <f t="shared" si="0"/>
        <v>20</v>
      </c>
      <c r="P15" s="28">
        <f t="shared" si="0"/>
        <v>21</v>
      </c>
      <c r="Q15" s="28">
        <f t="shared" si="0"/>
        <v>22</v>
      </c>
      <c r="R15" s="28">
        <f t="shared" si="0"/>
        <v>20</v>
      </c>
      <c r="S15" s="28">
        <f t="shared" si="0"/>
        <v>15</v>
      </c>
      <c r="T15" s="28">
        <f t="shared" si="0"/>
        <v>20</v>
      </c>
      <c r="U15" s="28">
        <f t="shared" si="0"/>
        <v>20</v>
      </c>
      <c r="V15" s="28">
        <f t="shared" si="0"/>
        <v>11</v>
      </c>
      <c r="W15" s="28">
        <f t="shared" si="0"/>
        <v>14</v>
      </c>
      <c r="X15" s="28">
        <f t="shared" si="0"/>
        <v>20</v>
      </c>
      <c r="Y15" s="28">
        <f t="shared" si="0"/>
        <v>22</v>
      </c>
      <c r="Z15" s="28">
        <f t="shared" si="0"/>
        <v>22</v>
      </c>
      <c r="AA15" s="28">
        <f t="shared" si="0"/>
        <v>20</v>
      </c>
      <c r="AB15" s="28">
        <f t="shared" si="0"/>
        <v>0</v>
      </c>
      <c r="AC15" s="28">
        <f t="shared" si="0"/>
        <v>0</v>
      </c>
      <c r="AD15" s="28">
        <f t="shared" si="0"/>
        <v>0</v>
      </c>
      <c r="AE15" s="28">
        <f t="shared" si="0"/>
        <v>0</v>
      </c>
    </row>
    <row r="16" spans="1:32" ht="14.25" customHeight="1" x14ac:dyDescent="0.2">
      <c r="A16" s="19" t="s">
        <v>5</v>
      </c>
      <c r="B16" s="145"/>
      <c r="C16" s="28">
        <f t="shared" ref="C16:AE16" si="1">C4-C7</f>
        <v>21</v>
      </c>
      <c r="D16" s="28">
        <f t="shared" si="1"/>
        <v>7</v>
      </c>
      <c r="E16" s="28">
        <f t="shared" si="1"/>
        <v>22</v>
      </c>
      <c r="F16" s="28">
        <f t="shared" si="1"/>
        <v>22</v>
      </c>
      <c r="G16" s="28">
        <f t="shared" si="1"/>
        <v>15</v>
      </c>
      <c r="H16" s="28">
        <f t="shared" si="1"/>
        <v>19</v>
      </c>
      <c r="I16" s="28">
        <f t="shared" si="1"/>
        <v>20</v>
      </c>
      <c r="J16" s="28">
        <f t="shared" si="1"/>
        <v>21</v>
      </c>
      <c r="K16" s="28">
        <f t="shared" si="1"/>
        <v>16</v>
      </c>
      <c r="L16" s="28">
        <f t="shared" si="1"/>
        <v>21</v>
      </c>
      <c r="M16" s="28">
        <f t="shared" si="1"/>
        <v>20</v>
      </c>
      <c r="N16" s="28">
        <f t="shared" si="1"/>
        <v>21</v>
      </c>
      <c r="O16" s="28">
        <f t="shared" si="1"/>
        <v>20</v>
      </c>
      <c r="P16" s="28">
        <f t="shared" si="1"/>
        <v>21</v>
      </c>
      <c r="Q16" s="28">
        <f t="shared" si="1"/>
        <v>22</v>
      </c>
      <c r="R16" s="28">
        <f t="shared" si="1"/>
        <v>20</v>
      </c>
      <c r="S16" s="28">
        <f t="shared" si="1"/>
        <v>14</v>
      </c>
      <c r="T16" s="28">
        <f t="shared" si="1"/>
        <v>20</v>
      </c>
      <c r="U16" s="28">
        <f t="shared" si="1"/>
        <v>19</v>
      </c>
      <c r="V16" s="28">
        <f t="shared" si="1"/>
        <v>14</v>
      </c>
      <c r="W16" s="28">
        <f t="shared" si="1"/>
        <v>14</v>
      </c>
      <c r="X16" s="28">
        <f t="shared" si="1"/>
        <v>20</v>
      </c>
      <c r="Y16" s="28">
        <f t="shared" si="1"/>
        <v>21</v>
      </c>
      <c r="Z16" s="28">
        <f t="shared" si="1"/>
        <v>22</v>
      </c>
      <c r="AA16" s="28">
        <f t="shared" si="1"/>
        <v>20</v>
      </c>
      <c r="AB16" s="28">
        <f t="shared" si="1"/>
        <v>0</v>
      </c>
      <c r="AC16" s="28">
        <f t="shared" si="1"/>
        <v>0</v>
      </c>
      <c r="AD16" s="28">
        <f t="shared" si="1"/>
        <v>0</v>
      </c>
      <c r="AE16" s="28">
        <f t="shared" si="1"/>
        <v>0</v>
      </c>
    </row>
    <row r="17" spans="1:31" ht="14.25" customHeight="1" x14ac:dyDescent="0.2">
      <c r="A17" s="19" t="s">
        <v>13</v>
      </c>
      <c r="B17" s="145"/>
      <c r="C17" s="28">
        <f>C4-C8</f>
        <v>21</v>
      </c>
      <c r="D17" s="28">
        <v>0</v>
      </c>
      <c r="E17" s="28">
        <v>0</v>
      </c>
      <c r="F17" s="28">
        <v>0</v>
      </c>
      <c r="G17" s="28">
        <f t="shared" ref="G17:AE17" si="2">G4-G8</f>
        <v>15</v>
      </c>
      <c r="H17" s="28">
        <f t="shared" si="2"/>
        <v>19</v>
      </c>
      <c r="I17" s="28">
        <f t="shared" si="2"/>
        <v>20</v>
      </c>
      <c r="J17" s="28">
        <f t="shared" si="2"/>
        <v>21</v>
      </c>
      <c r="K17" s="28">
        <f t="shared" si="2"/>
        <v>16</v>
      </c>
      <c r="L17" s="28">
        <f t="shared" si="2"/>
        <v>22</v>
      </c>
      <c r="M17" s="28">
        <f t="shared" si="2"/>
        <v>20</v>
      </c>
      <c r="N17" s="28">
        <f t="shared" si="2"/>
        <v>22</v>
      </c>
      <c r="O17" s="28">
        <f t="shared" si="2"/>
        <v>20</v>
      </c>
      <c r="P17" s="28">
        <f t="shared" si="2"/>
        <v>21</v>
      </c>
      <c r="Q17" s="28">
        <f t="shared" si="2"/>
        <v>23</v>
      </c>
      <c r="R17" s="28">
        <f t="shared" si="2"/>
        <v>21</v>
      </c>
      <c r="S17" s="28">
        <f t="shared" si="2"/>
        <v>15</v>
      </c>
      <c r="T17" s="28">
        <f t="shared" si="2"/>
        <v>20</v>
      </c>
      <c r="U17" s="28">
        <f t="shared" si="2"/>
        <v>20</v>
      </c>
      <c r="V17" s="28">
        <f t="shared" si="2"/>
        <v>14</v>
      </c>
      <c r="W17" s="28">
        <f t="shared" si="2"/>
        <v>14</v>
      </c>
      <c r="X17" s="28">
        <f t="shared" si="2"/>
        <v>20</v>
      </c>
      <c r="Y17" s="28">
        <f t="shared" si="2"/>
        <v>22</v>
      </c>
      <c r="Z17" s="28">
        <f t="shared" si="2"/>
        <v>22</v>
      </c>
      <c r="AA17" s="28">
        <f t="shared" si="2"/>
        <v>20</v>
      </c>
      <c r="AB17" s="28">
        <f t="shared" si="2"/>
        <v>0</v>
      </c>
      <c r="AC17" s="28">
        <f t="shared" si="2"/>
        <v>0</v>
      </c>
      <c r="AD17" s="28">
        <f t="shared" si="2"/>
        <v>0</v>
      </c>
      <c r="AE17" s="28">
        <f t="shared" si="2"/>
        <v>0</v>
      </c>
    </row>
    <row r="18" spans="1:31" ht="14.25" customHeight="1" x14ac:dyDescent="0.2">
      <c r="A18" s="12" t="s">
        <v>7</v>
      </c>
      <c r="B18" s="13"/>
      <c r="C18" s="28">
        <f>C4-C9</f>
        <v>21</v>
      </c>
      <c r="D18" s="28">
        <v>0</v>
      </c>
      <c r="E18" s="28">
        <v>0</v>
      </c>
      <c r="F18" s="28">
        <v>0</v>
      </c>
      <c r="G18" s="28">
        <f t="shared" ref="G18:AE18" si="3">G4-G9</f>
        <v>15</v>
      </c>
      <c r="H18" s="28">
        <f t="shared" si="3"/>
        <v>19</v>
      </c>
      <c r="I18" s="28">
        <f t="shared" si="3"/>
        <v>20</v>
      </c>
      <c r="J18" s="28">
        <f t="shared" si="3"/>
        <v>21</v>
      </c>
      <c r="K18" s="28">
        <f t="shared" si="3"/>
        <v>16</v>
      </c>
      <c r="L18" s="28">
        <f t="shared" si="3"/>
        <v>22</v>
      </c>
      <c r="M18" s="28">
        <f t="shared" si="3"/>
        <v>20</v>
      </c>
      <c r="N18" s="28">
        <f t="shared" si="3"/>
        <v>22</v>
      </c>
      <c r="O18" s="28">
        <f t="shared" si="3"/>
        <v>20</v>
      </c>
      <c r="P18" s="28">
        <f t="shared" si="3"/>
        <v>21</v>
      </c>
      <c r="Q18" s="28">
        <f t="shared" si="3"/>
        <v>23</v>
      </c>
      <c r="R18" s="28">
        <f t="shared" si="3"/>
        <v>21</v>
      </c>
      <c r="S18" s="28">
        <f t="shared" si="3"/>
        <v>15</v>
      </c>
      <c r="T18" s="28">
        <f t="shared" si="3"/>
        <v>20</v>
      </c>
      <c r="U18" s="28">
        <f t="shared" si="3"/>
        <v>20</v>
      </c>
      <c r="V18" s="28">
        <f t="shared" si="3"/>
        <v>14</v>
      </c>
      <c r="W18" s="28">
        <f t="shared" si="3"/>
        <v>14</v>
      </c>
      <c r="X18" s="28">
        <f t="shared" si="3"/>
        <v>20</v>
      </c>
      <c r="Y18" s="28">
        <f t="shared" si="3"/>
        <v>22</v>
      </c>
      <c r="Z18" s="28">
        <f t="shared" si="3"/>
        <v>22</v>
      </c>
      <c r="AA18" s="28">
        <f t="shared" si="3"/>
        <v>20</v>
      </c>
      <c r="AB18" s="28">
        <f t="shared" si="3"/>
        <v>0</v>
      </c>
      <c r="AC18" s="28">
        <f t="shared" si="3"/>
        <v>0</v>
      </c>
      <c r="AD18" s="28">
        <f t="shared" si="3"/>
        <v>0</v>
      </c>
      <c r="AE18" s="28">
        <f t="shared" si="3"/>
        <v>0</v>
      </c>
    </row>
    <row r="19" spans="1:31" ht="14.25" customHeight="1" x14ac:dyDescent="0.2">
      <c r="A19" s="19" t="s">
        <v>8</v>
      </c>
      <c r="B19" s="13"/>
      <c r="C19" s="28">
        <f>C4-C10</f>
        <v>21</v>
      </c>
      <c r="D19" s="28">
        <v>0</v>
      </c>
      <c r="E19" s="28">
        <v>0</v>
      </c>
      <c r="F19" s="28">
        <v>0</v>
      </c>
      <c r="G19" s="28">
        <f t="shared" ref="G19:AE19" si="4">G4-G10</f>
        <v>15</v>
      </c>
      <c r="H19" s="28">
        <f t="shared" si="4"/>
        <v>19</v>
      </c>
      <c r="I19" s="28">
        <f t="shared" si="4"/>
        <v>20</v>
      </c>
      <c r="J19" s="28">
        <f t="shared" si="4"/>
        <v>21</v>
      </c>
      <c r="K19" s="28">
        <f t="shared" si="4"/>
        <v>16</v>
      </c>
      <c r="L19" s="28">
        <f t="shared" si="4"/>
        <v>22</v>
      </c>
      <c r="M19" s="28">
        <f t="shared" si="4"/>
        <v>20</v>
      </c>
      <c r="N19" s="28">
        <f t="shared" si="4"/>
        <v>22</v>
      </c>
      <c r="O19" s="28">
        <f t="shared" si="4"/>
        <v>20</v>
      </c>
      <c r="P19" s="28">
        <f t="shared" si="4"/>
        <v>21</v>
      </c>
      <c r="Q19" s="28">
        <f t="shared" si="4"/>
        <v>23</v>
      </c>
      <c r="R19" s="28">
        <f t="shared" si="4"/>
        <v>21</v>
      </c>
      <c r="S19" s="28">
        <f t="shared" si="4"/>
        <v>15</v>
      </c>
      <c r="T19" s="28">
        <f t="shared" si="4"/>
        <v>20</v>
      </c>
      <c r="U19" s="28">
        <f t="shared" si="4"/>
        <v>20</v>
      </c>
      <c r="V19" s="28">
        <f t="shared" si="4"/>
        <v>14</v>
      </c>
      <c r="W19" s="28">
        <f t="shared" si="4"/>
        <v>14</v>
      </c>
      <c r="X19" s="28">
        <f t="shared" si="4"/>
        <v>20</v>
      </c>
      <c r="Y19" s="28">
        <f t="shared" si="4"/>
        <v>22</v>
      </c>
      <c r="Z19" s="28">
        <f t="shared" si="4"/>
        <v>22</v>
      </c>
      <c r="AA19" s="28">
        <f t="shared" si="4"/>
        <v>20</v>
      </c>
      <c r="AB19" s="28">
        <f t="shared" si="4"/>
        <v>0</v>
      </c>
      <c r="AC19" s="28">
        <f t="shared" si="4"/>
        <v>0</v>
      </c>
      <c r="AD19" s="28">
        <f t="shared" si="4"/>
        <v>0</v>
      </c>
      <c r="AE19" s="28">
        <f t="shared" si="4"/>
        <v>0</v>
      </c>
    </row>
    <row r="20" spans="1:31" ht="14.25" customHeight="1" x14ac:dyDescent="0.2">
      <c r="A20" s="19" t="s">
        <v>9</v>
      </c>
      <c r="B20" s="13"/>
      <c r="C20" s="28">
        <f>C4-C11</f>
        <v>21</v>
      </c>
      <c r="D20" s="28">
        <v>0</v>
      </c>
      <c r="E20" s="28">
        <v>0</v>
      </c>
      <c r="F20" s="28">
        <v>0</v>
      </c>
      <c r="G20" s="28">
        <f t="shared" ref="G20:AE20" si="5">G4-G11</f>
        <v>15</v>
      </c>
      <c r="H20" s="28">
        <f t="shared" si="5"/>
        <v>19</v>
      </c>
      <c r="I20" s="28">
        <f t="shared" si="5"/>
        <v>20</v>
      </c>
      <c r="J20" s="28">
        <f t="shared" si="5"/>
        <v>21</v>
      </c>
      <c r="K20" s="28">
        <f t="shared" si="5"/>
        <v>16</v>
      </c>
      <c r="L20" s="28">
        <f t="shared" si="5"/>
        <v>22</v>
      </c>
      <c r="M20" s="28">
        <f t="shared" si="5"/>
        <v>20</v>
      </c>
      <c r="N20" s="28">
        <f t="shared" si="5"/>
        <v>22</v>
      </c>
      <c r="O20" s="28">
        <f t="shared" si="5"/>
        <v>20</v>
      </c>
      <c r="P20" s="28">
        <f t="shared" si="5"/>
        <v>21</v>
      </c>
      <c r="Q20" s="28">
        <f t="shared" si="5"/>
        <v>23</v>
      </c>
      <c r="R20" s="28">
        <f t="shared" si="5"/>
        <v>21</v>
      </c>
      <c r="S20" s="28">
        <f t="shared" si="5"/>
        <v>15</v>
      </c>
      <c r="T20" s="28">
        <f t="shared" si="5"/>
        <v>20</v>
      </c>
      <c r="U20" s="28">
        <f t="shared" si="5"/>
        <v>20</v>
      </c>
      <c r="V20" s="28">
        <f t="shared" si="5"/>
        <v>14</v>
      </c>
      <c r="W20" s="28">
        <f t="shared" si="5"/>
        <v>14</v>
      </c>
      <c r="X20" s="28">
        <f t="shared" si="5"/>
        <v>20</v>
      </c>
      <c r="Y20" s="28">
        <f t="shared" si="5"/>
        <v>22</v>
      </c>
      <c r="Z20" s="28">
        <f t="shared" si="5"/>
        <v>22</v>
      </c>
      <c r="AA20" s="28">
        <f t="shared" si="5"/>
        <v>20</v>
      </c>
      <c r="AB20" s="28">
        <f t="shared" si="5"/>
        <v>0</v>
      </c>
      <c r="AC20" s="28">
        <f t="shared" si="5"/>
        <v>0</v>
      </c>
      <c r="AD20" s="28">
        <f t="shared" si="5"/>
        <v>0</v>
      </c>
      <c r="AE20" s="28">
        <f t="shared" si="5"/>
        <v>0</v>
      </c>
    </row>
    <row r="21" spans="1:31" ht="14.25" customHeight="1" x14ac:dyDescent="0.2">
      <c r="A21" s="19" t="s">
        <v>10</v>
      </c>
      <c r="B21" s="13"/>
      <c r="C21" s="28">
        <f t="shared" ref="C21:AE21" si="6">C4-C12</f>
        <v>21</v>
      </c>
      <c r="D21" s="28">
        <f t="shared" si="6"/>
        <v>7</v>
      </c>
      <c r="E21" s="28">
        <f t="shared" si="6"/>
        <v>22</v>
      </c>
      <c r="F21" s="28">
        <f t="shared" si="6"/>
        <v>22</v>
      </c>
      <c r="G21" s="28">
        <f t="shared" si="6"/>
        <v>15</v>
      </c>
      <c r="H21" s="28">
        <f t="shared" si="6"/>
        <v>19</v>
      </c>
      <c r="I21" s="28">
        <f t="shared" si="6"/>
        <v>20</v>
      </c>
      <c r="J21" s="28">
        <f t="shared" si="6"/>
        <v>21</v>
      </c>
      <c r="K21" s="28">
        <f t="shared" si="6"/>
        <v>16</v>
      </c>
      <c r="L21" s="28">
        <f t="shared" si="6"/>
        <v>22</v>
      </c>
      <c r="M21" s="28">
        <f t="shared" si="6"/>
        <v>20</v>
      </c>
      <c r="N21" s="28">
        <f t="shared" si="6"/>
        <v>22</v>
      </c>
      <c r="O21" s="28">
        <f t="shared" si="6"/>
        <v>20</v>
      </c>
      <c r="P21" s="28">
        <f t="shared" si="6"/>
        <v>21</v>
      </c>
      <c r="Q21" s="28">
        <f t="shared" si="6"/>
        <v>23</v>
      </c>
      <c r="R21" s="28">
        <f t="shared" si="6"/>
        <v>21</v>
      </c>
      <c r="S21" s="28">
        <f t="shared" si="6"/>
        <v>15</v>
      </c>
      <c r="T21" s="28">
        <f t="shared" si="6"/>
        <v>20</v>
      </c>
      <c r="U21" s="28">
        <f t="shared" si="6"/>
        <v>20</v>
      </c>
      <c r="V21" s="28">
        <f t="shared" si="6"/>
        <v>14</v>
      </c>
      <c r="W21" s="28">
        <f t="shared" si="6"/>
        <v>14</v>
      </c>
      <c r="X21" s="28">
        <f t="shared" si="6"/>
        <v>20</v>
      </c>
      <c r="Y21" s="28">
        <f t="shared" si="6"/>
        <v>22</v>
      </c>
      <c r="Z21" s="28">
        <f t="shared" si="6"/>
        <v>22</v>
      </c>
      <c r="AA21" s="28">
        <f t="shared" si="6"/>
        <v>20</v>
      </c>
      <c r="AB21" s="28">
        <f t="shared" si="6"/>
        <v>0</v>
      </c>
      <c r="AC21" s="28">
        <f t="shared" si="6"/>
        <v>0</v>
      </c>
      <c r="AD21" s="28">
        <f t="shared" si="6"/>
        <v>0</v>
      </c>
      <c r="AE21" s="28">
        <f t="shared" si="6"/>
        <v>0</v>
      </c>
    </row>
    <row r="22" spans="1:31" ht="14.25" customHeight="1" x14ac:dyDescent="0.2">
      <c r="A22" s="19" t="s">
        <v>11</v>
      </c>
      <c r="B22" s="13"/>
      <c r="C22" s="28">
        <f>C4-C13</f>
        <v>21</v>
      </c>
      <c r="D22" s="28">
        <v>0</v>
      </c>
      <c r="E22" s="28">
        <v>0</v>
      </c>
      <c r="F22" s="28">
        <v>0</v>
      </c>
      <c r="G22" s="28">
        <f t="shared" ref="G22:AE22" si="7">G4-G13</f>
        <v>15</v>
      </c>
      <c r="H22" s="28">
        <f t="shared" si="7"/>
        <v>19</v>
      </c>
      <c r="I22" s="28">
        <f t="shared" si="7"/>
        <v>20</v>
      </c>
      <c r="J22" s="28">
        <f t="shared" si="7"/>
        <v>21</v>
      </c>
      <c r="K22" s="28">
        <f t="shared" si="7"/>
        <v>16</v>
      </c>
      <c r="L22" s="28">
        <f t="shared" si="7"/>
        <v>22</v>
      </c>
      <c r="M22" s="28">
        <f t="shared" si="7"/>
        <v>20</v>
      </c>
      <c r="N22" s="28">
        <f t="shared" si="7"/>
        <v>22</v>
      </c>
      <c r="O22" s="28">
        <f t="shared" si="7"/>
        <v>20</v>
      </c>
      <c r="P22" s="28">
        <f t="shared" si="7"/>
        <v>21</v>
      </c>
      <c r="Q22" s="28">
        <f t="shared" si="7"/>
        <v>23</v>
      </c>
      <c r="R22" s="28">
        <f t="shared" si="7"/>
        <v>21</v>
      </c>
      <c r="S22" s="28">
        <f t="shared" si="7"/>
        <v>15</v>
      </c>
      <c r="T22" s="28">
        <f t="shared" si="7"/>
        <v>20</v>
      </c>
      <c r="U22" s="28">
        <f t="shared" si="7"/>
        <v>20</v>
      </c>
      <c r="V22" s="28">
        <f t="shared" si="7"/>
        <v>14</v>
      </c>
      <c r="W22" s="28">
        <f t="shared" si="7"/>
        <v>14</v>
      </c>
      <c r="X22" s="28">
        <f t="shared" si="7"/>
        <v>20</v>
      </c>
      <c r="Y22" s="28">
        <f t="shared" si="7"/>
        <v>22</v>
      </c>
      <c r="Z22" s="28">
        <f t="shared" si="7"/>
        <v>22</v>
      </c>
      <c r="AA22" s="28">
        <f t="shared" si="7"/>
        <v>20</v>
      </c>
      <c r="AB22" s="28">
        <f t="shared" si="7"/>
        <v>0</v>
      </c>
      <c r="AC22" s="28">
        <f t="shared" si="7"/>
        <v>0</v>
      </c>
      <c r="AD22" s="28">
        <f t="shared" si="7"/>
        <v>0</v>
      </c>
      <c r="AE22" s="28">
        <f t="shared" si="7"/>
        <v>0</v>
      </c>
    </row>
    <row r="23" spans="1:31" ht="45.75" customHeight="1" x14ac:dyDescent="0.2">
      <c r="A23" s="9"/>
      <c r="B23" s="29" t="s">
        <v>14</v>
      </c>
      <c r="C23" s="146" t="s">
        <v>15</v>
      </c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</row>
    <row r="24" spans="1:31" ht="14.25" customHeight="1" x14ac:dyDescent="0.2">
      <c r="A24" s="12" t="s">
        <v>4</v>
      </c>
      <c r="B24" s="30">
        <v>13</v>
      </c>
      <c r="C24" s="31">
        <f t="shared" ref="C24:C31" si="8">B24*C15</f>
        <v>273</v>
      </c>
      <c r="D24" s="31">
        <f t="shared" ref="D24:D31" si="9">B24*D15</f>
        <v>91</v>
      </c>
      <c r="E24" s="31">
        <f t="shared" ref="E24:E31" si="10">B24*E15</f>
        <v>286</v>
      </c>
      <c r="F24" s="32">
        <f t="shared" ref="F24:Y24" si="11">F15*$B$24</f>
        <v>286</v>
      </c>
      <c r="G24" s="32">
        <f t="shared" si="11"/>
        <v>195</v>
      </c>
      <c r="H24" s="32">
        <f t="shared" si="11"/>
        <v>247</v>
      </c>
      <c r="I24" s="32">
        <f t="shared" si="11"/>
        <v>260</v>
      </c>
      <c r="J24" s="32">
        <f t="shared" si="11"/>
        <v>260</v>
      </c>
      <c r="K24" s="32">
        <f t="shared" si="11"/>
        <v>208</v>
      </c>
      <c r="L24" s="32">
        <f t="shared" si="11"/>
        <v>286</v>
      </c>
      <c r="M24" s="32">
        <f t="shared" si="11"/>
        <v>260</v>
      </c>
      <c r="N24" s="32">
        <f t="shared" si="11"/>
        <v>286</v>
      </c>
      <c r="O24" s="32">
        <f t="shared" si="11"/>
        <v>260</v>
      </c>
      <c r="P24" s="32">
        <f t="shared" si="11"/>
        <v>273</v>
      </c>
      <c r="Q24" s="32">
        <f t="shared" si="11"/>
        <v>286</v>
      </c>
      <c r="R24" s="32">
        <f t="shared" si="11"/>
        <v>260</v>
      </c>
      <c r="S24" s="32">
        <f t="shared" si="11"/>
        <v>195</v>
      </c>
      <c r="T24" s="32">
        <f t="shared" si="11"/>
        <v>260</v>
      </c>
      <c r="U24" s="32">
        <f t="shared" si="11"/>
        <v>260</v>
      </c>
      <c r="V24" s="32">
        <f t="shared" si="11"/>
        <v>143</v>
      </c>
      <c r="W24" s="32">
        <f t="shared" si="11"/>
        <v>182</v>
      </c>
      <c r="X24" s="32">
        <f t="shared" si="11"/>
        <v>260</v>
      </c>
      <c r="Y24" s="32">
        <f t="shared" si="11"/>
        <v>286</v>
      </c>
      <c r="Z24" s="32">
        <f t="shared" ref="Z24:AE24" si="12">Z15*$B$24</f>
        <v>286</v>
      </c>
      <c r="AA24" s="32">
        <f t="shared" si="12"/>
        <v>260</v>
      </c>
      <c r="AB24" s="32">
        <f t="shared" si="12"/>
        <v>0</v>
      </c>
      <c r="AC24" s="32">
        <f t="shared" si="12"/>
        <v>0</v>
      </c>
      <c r="AD24" s="32">
        <f t="shared" si="12"/>
        <v>0</v>
      </c>
      <c r="AE24" s="32">
        <f t="shared" si="12"/>
        <v>0</v>
      </c>
    </row>
    <row r="25" spans="1:31" ht="14.25" customHeight="1" x14ac:dyDescent="0.2">
      <c r="A25" s="19" t="s">
        <v>5</v>
      </c>
      <c r="B25" s="30">
        <v>13</v>
      </c>
      <c r="C25" s="31">
        <f t="shared" si="8"/>
        <v>273</v>
      </c>
      <c r="D25" s="31">
        <f t="shared" si="9"/>
        <v>91</v>
      </c>
      <c r="E25" s="31">
        <f t="shared" si="10"/>
        <v>286</v>
      </c>
      <c r="F25" s="32">
        <f t="shared" ref="F25:Y25" si="13">F16*$B$25</f>
        <v>286</v>
      </c>
      <c r="G25" s="32">
        <f t="shared" si="13"/>
        <v>195</v>
      </c>
      <c r="H25" s="32">
        <f t="shared" si="13"/>
        <v>247</v>
      </c>
      <c r="I25" s="32">
        <f t="shared" si="13"/>
        <v>260</v>
      </c>
      <c r="J25" s="32">
        <f t="shared" si="13"/>
        <v>273</v>
      </c>
      <c r="K25" s="32">
        <f t="shared" si="13"/>
        <v>208</v>
      </c>
      <c r="L25" s="32">
        <f t="shared" si="13"/>
        <v>273</v>
      </c>
      <c r="M25" s="32">
        <f t="shared" si="13"/>
        <v>260</v>
      </c>
      <c r="N25" s="32">
        <f t="shared" si="13"/>
        <v>273</v>
      </c>
      <c r="O25" s="32">
        <f t="shared" si="13"/>
        <v>260</v>
      </c>
      <c r="P25" s="32">
        <f t="shared" si="13"/>
        <v>273</v>
      </c>
      <c r="Q25" s="32">
        <f t="shared" si="13"/>
        <v>286</v>
      </c>
      <c r="R25" s="32">
        <f t="shared" si="13"/>
        <v>260</v>
      </c>
      <c r="S25" s="32">
        <f t="shared" si="13"/>
        <v>182</v>
      </c>
      <c r="T25" s="32">
        <f t="shared" si="13"/>
        <v>260</v>
      </c>
      <c r="U25" s="32">
        <f t="shared" si="13"/>
        <v>247</v>
      </c>
      <c r="V25" s="32">
        <f t="shared" si="13"/>
        <v>182</v>
      </c>
      <c r="W25" s="32">
        <f t="shared" si="13"/>
        <v>182</v>
      </c>
      <c r="X25" s="32">
        <f t="shared" si="13"/>
        <v>260</v>
      </c>
      <c r="Y25" s="32">
        <f t="shared" si="13"/>
        <v>273</v>
      </c>
      <c r="Z25" s="32">
        <f t="shared" ref="Z25:AE25" si="14">Z16*$B$25</f>
        <v>286</v>
      </c>
      <c r="AA25" s="32">
        <f t="shared" si="14"/>
        <v>260</v>
      </c>
      <c r="AB25" s="32">
        <f t="shared" si="14"/>
        <v>0</v>
      </c>
      <c r="AC25" s="32">
        <f t="shared" si="14"/>
        <v>0</v>
      </c>
      <c r="AD25" s="32">
        <f t="shared" si="14"/>
        <v>0</v>
      </c>
      <c r="AE25" s="32">
        <f t="shared" si="14"/>
        <v>0</v>
      </c>
    </row>
    <row r="26" spans="1:31" ht="14.25" customHeight="1" x14ac:dyDescent="0.2">
      <c r="A26" s="19" t="s">
        <v>13</v>
      </c>
      <c r="B26" s="30">
        <v>2.1</v>
      </c>
      <c r="C26" s="31">
        <f t="shared" si="8"/>
        <v>44.1</v>
      </c>
      <c r="D26" s="31">
        <f t="shared" si="9"/>
        <v>0</v>
      </c>
      <c r="E26" s="31">
        <f t="shared" si="10"/>
        <v>0</v>
      </c>
      <c r="F26" s="32">
        <f t="shared" ref="F26:Y26" si="15">F17*$B$26</f>
        <v>0</v>
      </c>
      <c r="G26" s="32">
        <f t="shared" si="15"/>
        <v>31.5</v>
      </c>
      <c r="H26" s="32">
        <f t="shared" si="15"/>
        <v>39.9</v>
      </c>
      <c r="I26" s="32">
        <f t="shared" si="15"/>
        <v>42</v>
      </c>
      <c r="J26" s="32">
        <f t="shared" si="15"/>
        <v>44.1</v>
      </c>
      <c r="K26" s="32">
        <f t="shared" si="15"/>
        <v>33.6</v>
      </c>
      <c r="L26" s="32">
        <f t="shared" si="15"/>
        <v>46.2</v>
      </c>
      <c r="M26" s="32">
        <f t="shared" si="15"/>
        <v>42</v>
      </c>
      <c r="N26" s="32">
        <f t="shared" si="15"/>
        <v>46.2</v>
      </c>
      <c r="O26" s="32">
        <f t="shared" si="15"/>
        <v>42</v>
      </c>
      <c r="P26" s="32">
        <f t="shared" si="15"/>
        <v>44.1</v>
      </c>
      <c r="Q26" s="32">
        <f t="shared" si="15"/>
        <v>48.300000000000004</v>
      </c>
      <c r="R26" s="32">
        <f t="shared" si="15"/>
        <v>44.1</v>
      </c>
      <c r="S26" s="32">
        <f t="shared" si="15"/>
        <v>31.5</v>
      </c>
      <c r="T26" s="32">
        <f t="shared" si="15"/>
        <v>42</v>
      </c>
      <c r="U26" s="32">
        <f t="shared" si="15"/>
        <v>42</v>
      </c>
      <c r="V26" s="32">
        <f t="shared" si="15"/>
        <v>29.400000000000002</v>
      </c>
      <c r="W26" s="32">
        <f t="shared" si="15"/>
        <v>29.400000000000002</v>
      </c>
      <c r="X26" s="32">
        <f t="shared" si="15"/>
        <v>42</v>
      </c>
      <c r="Y26" s="32">
        <f t="shared" si="15"/>
        <v>46.2</v>
      </c>
      <c r="Z26" s="32">
        <f t="shared" ref="Z26:AE26" si="16">Z17*$B$26</f>
        <v>46.2</v>
      </c>
      <c r="AA26" s="32">
        <f t="shared" si="16"/>
        <v>42</v>
      </c>
      <c r="AB26" s="32">
        <f t="shared" si="16"/>
        <v>0</v>
      </c>
      <c r="AC26" s="32">
        <f t="shared" si="16"/>
        <v>0</v>
      </c>
      <c r="AD26" s="32">
        <f t="shared" si="16"/>
        <v>0</v>
      </c>
      <c r="AE26" s="32">
        <f t="shared" si="16"/>
        <v>0</v>
      </c>
    </row>
    <row r="27" spans="1:31" ht="14.25" customHeight="1" x14ac:dyDescent="0.2">
      <c r="A27" s="12" t="s">
        <v>7</v>
      </c>
      <c r="B27" s="30">
        <v>2.1</v>
      </c>
      <c r="C27" s="31">
        <f t="shared" si="8"/>
        <v>44.1</v>
      </c>
      <c r="D27" s="31">
        <f t="shared" si="9"/>
        <v>0</v>
      </c>
      <c r="E27" s="31">
        <f t="shared" si="10"/>
        <v>0</v>
      </c>
      <c r="F27" s="32">
        <f t="shared" ref="F27:Y27" si="17">F18*$B$26</f>
        <v>0</v>
      </c>
      <c r="G27" s="32">
        <f t="shared" si="17"/>
        <v>31.5</v>
      </c>
      <c r="H27" s="32">
        <f t="shared" si="17"/>
        <v>39.9</v>
      </c>
      <c r="I27" s="32">
        <f t="shared" si="17"/>
        <v>42</v>
      </c>
      <c r="J27" s="32">
        <f t="shared" si="17"/>
        <v>44.1</v>
      </c>
      <c r="K27" s="32">
        <f t="shared" si="17"/>
        <v>33.6</v>
      </c>
      <c r="L27" s="32">
        <f t="shared" si="17"/>
        <v>46.2</v>
      </c>
      <c r="M27" s="32">
        <f t="shared" si="17"/>
        <v>42</v>
      </c>
      <c r="N27" s="32">
        <f t="shared" si="17"/>
        <v>46.2</v>
      </c>
      <c r="O27" s="32">
        <f t="shared" si="17"/>
        <v>42</v>
      </c>
      <c r="P27" s="32">
        <f t="shared" si="17"/>
        <v>44.1</v>
      </c>
      <c r="Q27" s="32">
        <f t="shared" si="17"/>
        <v>48.300000000000004</v>
      </c>
      <c r="R27" s="32">
        <f t="shared" si="17"/>
        <v>44.1</v>
      </c>
      <c r="S27" s="32">
        <f t="shared" si="17"/>
        <v>31.5</v>
      </c>
      <c r="T27" s="32">
        <f t="shared" si="17"/>
        <v>42</v>
      </c>
      <c r="U27" s="32">
        <f t="shared" si="17"/>
        <v>42</v>
      </c>
      <c r="V27" s="32">
        <f t="shared" si="17"/>
        <v>29.400000000000002</v>
      </c>
      <c r="W27" s="32">
        <f t="shared" si="17"/>
        <v>29.400000000000002</v>
      </c>
      <c r="X27" s="32">
        <f t="shared" si="17"/>
        <v>42</v>
      </c>
      <c r="Y27" s="32">
        <f t="shared" si="17"/>
        <v>46.2</v>
      </c>
      <c r="Z27" s="32">
        <f t="shared" ref="Z27:AE27" si="18">Z18*$B$26</f>
        <v>46.2</v>
      </c>
      <c r="AA27" s="32">
        <f t="shared" si="18"/>
        <v>42</v>
      </c>
      <c r="AB27" s="32">
        <f t="shared" si="18"/>
        <v>0</v>
      </c>
      <c r="AC27" s="32">
        <f t="shared" si="18"/>
        <v>0</v>
      </c>
      <c r="AD27" s="32">
        <f t="shared" si="18"/>
        <v>0</v>
      </c>
      <c r="AE27" s="32">
        <f t="shared" si="18"/>
        <v>0</v>
      </c>
    </row>
    <row r="28" spans="1:31" ht="14.25" customHeight="1" x14ac:dyDescent="0.2">
      <c r="A28" s="19" t="s">
        <v>8</v>
      </c>
      <c r="B28" s="30">
        <v>2.1</v>
      </c>
      <c r="C28" s="31">
        <f t="shared" si="8"/>
        <v>44.1</v>
      </c>
      <c r="D28" s="31">
        <f t="shared" si="9"/>
        <v>0</v>
      </c>
      <c r="E28" s="31">
        <f t="shared" si="10"/>
        <v>0</v>
      </c>
      <c r="F28" s="32">
        <f t="shared" ref="F28:Y28" si="19">F19*$B$26</f>
        <v>0</v>
      </c>
      <c r="G28" s="32">
        <f t="shared" si="19"/>
        <v>31.5</v>
      </c>
      <c r="H28" s="32">
        <f t="shared" si="19"/>
        <v>39.9</v>
      </c>
      <c r="I28" s="32">
        <f t="shared" si="19"/>
        <v>42</v>
      </c>
      <c r="J28" s="32">
        <f t="shared" si="19"/>
        <v>44.1</v>
      </c>
      <c r="K28" s="32">
        <f t="shared" si="19"/>
        <v>33.6</v>
      </c>
      <c r="L28" s="32">
        <f t="shared" si="19"/>
        <v>46.2</v>
      </c>
      <c r="M28" s="32">
        <f t="shared" si="19"/>
        <v>42</v>
      </c>
      <c r="N28" s="32">
        <f t="shared" si="19"/>
        <v>46.2</v>
      </c>
      <c r="O28" s="32">
        <f t="shared" si="19"/>
        <v>42</v>
      </c>
      <c r="P28" s="32">
        <f t="shared" si="19"/>
        <v>44.1</v>
      </c>
      <c r="Q28" s="32">
        <f t="shared" si="19"/>
        <v>48.300000000000004</v>
      </c>
      <c r="R28" s="32">
        <f t="shared" si="19"/>
        <v>44.1</v>
      </c>
      <c r="S28" s="32">
        <f t="shared" si="19"/>
        <v>31.5</v>
      </c>
      <c r="T28" s="32">
        <f t="shared" si="19"/>
        <v>42</v>
      </c>
      <c r="U28" s="32">
        <f t="shared" si="19"/>
        <v>42</v>
      </c>
      <c r="V28" s="32">
        <f t="shared" si="19"/>
        <v>29.400000000000002</v>
      </c>
      <c r="W28" s="32">
        <f t="shared" si="19"/>
        <v>29.400000000000002</v>
      </c>
      <c r="X28" s="32">
        <f t="shared" si="19"/>
        <v>42</v>
      </c>
      <c r="Y28" s="32">
        <f t="shared" si="19"/>
        <v>46.2</v>
      </c>
      <c r="Z28" s="32">
        <f t="shared" ref="Z28:AE28" si="20">Z19*$B$26</f>
        <v>46.2</v>
      </c>
      <c r="AA28" s="32">
        <f t="shared" si="20"/>
        <v>42</v>
      </c>
      <c r="AB28" s="32">
        <f t="shared" si="20"/>
        <v>0</v>
      </c>
      <c r="AC28" s="32">
        <f t="shared" si="20"/>
        <v>0</v>
      </c>
      <c r="AD28" s="32">
        <f t="shared" si="20"/>
        <v>0</v>
      </c>
      <c r="AE28" s="32">
        <f t="shared" si="20"/>
        <v>0</v>
      </c>
    </row>
    <row r="29" spans="1:31" ht="14.25" customHeight="1" x14ac:dyDescent="0.2">
      <c r="A29" s="19" t="s">
        <v>9</v>
      </c>
      <c r="B29" s="30">
        <v>2.1</v>
      </c>
      <c r="C29" s="31">
        <f t="shared" si="8"/>
        <v>44.1</v>
      </c>
      <c r="D29" s="31">
        <f t="shared" si="9"/>
        <v>0</v>
      </c>
      <c r="E29" s="31">
        <f t="shared" si="10"/>
        <v>0</v>
      </c>
      <c r="F29" s="32">
        <f t="shared" ref="F29:Y29" si="21">F20*$B$26</f>
        <v>0</v>
      </c>
      <c r="G29" s="32">
        <f t="shared" si="21"/>
        <v>31.5</v>
      </c>
      <c r="H29" s="32">
        <f t="shared" si="21"/>
        <v>39.9</v>
      </c>
      <c r="I29" s="32">
        <f t="shared" si="21"/>
        <v>42</v>
      </c>
      <c r="J29" s="32">
        <f t="shared" si="21"/>
        <v>44.1</v>
      </c>
      <c r="K29" s="32">
        <f t="shared" si="21"/>
        <v>33.6</v>
      </c>
      <c r="L29" s="32">
        <f t="shared" si="21"/>
        <v>46.2</v>
      </c>
      <c r="M29" s="32">
        <f t="shared" si="21"/>
        <v>42</v>
      </c>
      <c r="N29" s="32">
        <f t="shared" si="21"/>
        <v>46.2</v>
      </c>
      <c r="O29" s="32">
        <f t="shared" si="21"/>
        <v>42</v>
      </c>
      <c r="P29" s="32">
        <f t="shared" si="21"/>
        <v>44.1</v>
      </c>
      <c r="Q29" s="32">
        <f t="shared" si="21"/>
        <v>48.300000000000004</v>
      </c>
      <c r="R29" s="32">
        <f t="shared" si="21"/>
        <v>44.1</v>
      </c>
      <c r="S29" s="32">
        <f t="shared" si="21"/>
        <v>31.5</v>
      </c>
      <c r="T29" s="32">
        <f t="shared" si="21"/>
        <v>42</v>
      </c>
      <c r="U29" s="32">
        <f t="shared" si="21"/>
        <v>42</v>
      </c>
      <c r="V29" s="32">
        <f t="shared" si="21"/>
        <v>29.400000000000002</v>
      </c>
      <c r="W29" s="32">
        <f t="shared" si="21"/>
        <v>29.400000000000002</v>
      </c>
      <c r="X29" s="32">
        <f t="shared" si="21"/>
        <v>42</v>
      </c>
      <c r="Y29" s="32">
        <f t="shared" si="21"/>
        <v>46.2</v>
      </c>
      <c r="Z29" s="32">
        <f t="shared" ref="Z29:AE29" si="22">Z20*$B$26</f>
        <v>46.2</v>
      </c>
      <c r="AA29" s="32">
        <f t="shared" si="22"/>
        <v>42</v>
      </c>
      <c r="AB29" s="32">
        <f t="shared" si="22"/>
        <v>0</v>
      </c>
      <c r="AC29" s="32">
        <f t="shared" si="22"/>
        <v>0</v>
      </c>
      <c r="AD29" s="32">
        <f t="shared" si="22"/>
        <v>0</v>
      </c>
      <c r="AE29" s="32">
        <f t="shared" si="22"/>
        <v>0</v>
      </c>
    </row>
    <row r="30" spans="1:31" ht="14.25" customHeight="1" x14ac:dyDescent="0.2">
      <c r="A30" s="19" t="s">
        <v>10</v>
      </c>
      <c r="B30" s="33">
        <v>3</v>
      </c>
      <c r="C30" s="34">
        <f t="shared" si="8"/>
        <v>63</v>
      </c>
      <c r="D30" s="34">
        <f t="shared" si="9"/>
        <v>21</v>
      </c>
      <c r="E30" s="34">
        <f t="shared" si="10"/>
        <v>66</v>
      </c>
      <c r="F30" s="35">
        <f>B30*F21</f>
        <v>66</v>
      </c>
      <c r="G30" s="36">
        <f>B30*G21</f>
        <v>45</v>
      </c>
      <c r="H30" s="36">
        <f t="shared" ref="H30:Y30" si="23">$B$30*H21</f>
        <v>57</v>
      </c>
      <c r="I30" s="35">
        <f t="shared" si="23"/>
        <v>60</v>
      </c>
      <c r="J30" s="35">
        <f t="shared" si="23"/>
        <v>63</v>
      </c>
      <c r="K30" s="35">
        <f t="shared" si="23"/>
        <v>48</v>
      </c>
      <c r="L30" s="35">
        <f t="shared" si="23"/>
        <v>66</v>
      </c>
      <c r="M30" s="35">
        <f t="shared" si="23"/>
        <v>60</v>
      </c>
      <c r="N30" s="35">
        <f t="shared" si="23"/>
        <v>66</v>
      </c>
      <c r="O30" s="35">
        <f t="shared" si="23"/>
        <v>60</v>
      </c>
      <c r="P30" s="35">
        <f t="shared" si="23"/>
        <v>63</v>
      </c>
      <c r="Q30" s="35">
        <f t="shared" si="23"/>
        <v>69</v>
      </c>
      <c r="R30" s="35">
        <f t="shared" si="23"/>
        <v>63</v>
      </c>
      <c r="S30" s="35">
        <f t="shared" si="23"/>
        <v>45</v>
      </c>
      <c r="T30" s="35">
        <f t="shared" si="23"/>
        <v>60</v>
      </c>
      <c r="U30" s="35">
        <f t="shared" si="23"/>
        <v>60</v>
      </c>
      <c r="V30" s="35">
        <f t="shared" si="23"/>
        <v>42</v>
      </c>
      <c r="W30" s="35">
        <f t="shared" si="23"/>
        <v>42</v>
      </c>
      <c r="X30" s="35">
        <f t="shared" si="23"/>
        <v>60</v>
      </c>
      <c r="Y30" s="35">
        <f t="shared" si="23"/>
        <v>66</v>
      </c>
      <c r="Z30" s="35">
        <f t="shared" ref="Z30:AE30" si="24">$B$30*Z21</f>
        <v>66</v>
      </c>
      <c r="AA30" s="35">
        <f t="shared" si="24"/>
        <v>60</v>
      </c>
      <c r="AB30" s="35">
        <f t="shared" si="24"/>
        <v>0</v>
      </c>
      <c r="AC30" s="35">
        <f t="shared" si="24"/>
        <v>0</v>
      </c>
      <c r="AD30" s="35">
        <f t="shared" si="24"/>
        <v>0</v>
      </c>
      <c r="AE30" s="35">
        <f t="shared" si="24"/>
        <v>0</v>
      </c>
    </row>
    <row r="31" spans="1:31" ht="14.25" customHeight="1" x14ac:dyDescent="0.2">
      <c r="A31" s="19" t="s">
        <v>11</v>
      </c>
      <c r="B31" s="33">
        <v>3</v>
      </c>
      <c r="C31" s="34">
        <f t="shared" si="8"/>
        <v>63</v>
      </c>
      <c r="D31" s="34">
        <f t="shared" si="9"/>
        <v>0</v>
      </c>
      <c r="E31" s="34">
        <f t="shared" si="10"/>
        <v>0</v>
      </c>
      <c r="F31" s="37">
        <f>B31*F22</f>
        <v>0</v>
      </c>
      <c r="G31" s="38">
        <f>B31*G22</f>
        <v>45</v>
      </c>
      <c r="H31" s="38">
        <f t="shared" ref="H31:Y31" si="25">$B$31*H22</f>
        <v>57</v>
      </c>
      <c r="I31" s="39">
        <f t="shared" si="25"/>
        <v>60</v>
      </c>
      <c r="J31" s="35">
        <f t="shared" si="25"/>
        <v>63</v>
      </c>
      <c r="K31" s="35">
        <f t="shared" si="25"/>
        <v>48</v>
      </c>
      <c r="L31" s="35">
        <f t="shared" si="25"/>
        <v>66</v>
      </c>
      <c r="M31" s="35">
        <f t="shared" si="25"/>
        <v>60</v>
      </c>
      <c r="N31" s="35">
        <f t="shared" si="25"/>
        <v>66</v>
      </c>
      <c r="O31" s="35">
        <f t="shared" si="25"/>
        <v>60</v>
      </c>
      <c r="P31" s="35">
        <f t="shared" si="25"/>
        <v>63</v>
      </c>
      <c r="Q31" s="35">
        <f t="shared" si="25"/>
        <v>69</v>
      </c>
      <c r="R31" s="35">
        <f t="shared" si="25"/>
        <v>63</v>
      </c>
      <c r="S31" s="35">
        <f t="shared" si="25"/>
        <v>45</v>
      </c>
      <c r="T31" s="35">
        <f t="shared" si="25"/>
        <v>60</v>
      </c>
      <c r="U31" s="35">
        <f t="shared" si="25"/>
        <v>60</v>
      </c>
      <c r="V31" s="35">
        <f t="shared" si="25"/>
        <v>42</v>
      </c>
      <c r="W31" s="35">
        <f t="shared" si="25"/>
        <v>42</v>
      </c>
      <c r="X31" s="35">
        <f t="shared" si="25"/>
        <v>60</v>
      </c>
      <c r="Y31" s="35">
        <f t="shared" si="25"/>
        <v>66</v>
      </c>
      <c r="Z31" s="35">
        <f t="shared" ref="Z31:AE31" si="26">$B$31*Z22</f>
        <v>66</v>
      </c>
      <c r="AA31" s="35">
        <f t="shared" si="26"/>
        <v>60</v>
      </c>
      <c r="AB31" s="35">
        <f t="shared" si="26"/>
        <v>0</v>
      </c>
      <c r="AC31" s="35">
        <f t="shared" si="26"/>
        <v>0</v>
      </c>
      <c r="AD31" s="35">
        <f t="shared" si="26"/>
        <v>0</v>
      </c>
      <c r="AE31" s="35">
        <f t="shared" si="26"/>
        <v>0</v>
      </c>
    </row>
  </sheetData>
  <mergeCells count="7">
    <mergeCell ref="B15:B17"/>
    <mergeCell ref="C23:AE23"/>
    <mergeCell ref="A1:AE1"/>
    <mergeCell ref="A2:AE2"/>
    <mergeCell ref="C5:AE5"/>
    <mergeCell ref="B6:B11"/>
    <mergeCell ref="C14:AE14"/>
  </mergeCells>
  <pageMargins left="0.7" right="0.7" top="0.75" bottom="0.75" header="0.51180555555555496" footer="0.51180555555555496"/>
  <pageSetup firstPageNumber="0" orientation="portrait" horizontalDpi="300" verticalDpi="30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77"/>
  <sheetViews>
    <sheetView showGridLines="0" tabSelected="1" topLeftCell="D1" zoomScale="80" zoomScaleNormal="80" workbookViewId="0">
      <pane xSplit="7" ySplit="5" topLeftCell="Z22" activePane="bottomRight" state="frozen"/>
      <selection activeCell="D1" sqref="D1"/>
      <selection pane="topRight" activeCell="Q1" sqref="Q1"/>
      <selection pane="bottomLeft" activeCell="D15" sqref="D15"/>
      <selection pane="bottomRight" activeCell="AI31" sqref="AI31"/>
    </sheetView>
  </sheetViews>
  <sheetFormatPr baseColWidth="10" defaultColWidth="9" defaultRowHeight="15.75" x14ac:dyDescent="0.25"/>
  <cols>
    <col min="1" max="1" width="10.125" style="40" hidden="1" customWidth="1"/>
    <col min="2" max="2" width="2" style="40" customWidth="1"/>
    <col min="3" max="3" width="14.625" style="41" customWidth="1"/>
    <col min="4" max="4" width="4.25" style="42" customWidth="1"/>
    <col min="5" max="5" width="29" style="41" customWidth="1"/>
    <col min="6" max="6" width="10.875" style="41" customWidth="1"/>
    <col min="7" max="7" width="16.875" style="41" customWidth="1"/>
    <col min="8" max="8" width="19.25" style="41" customWidth="1"/>
    <col min="9" max="10" width="10.125" style="43" customWidth="1"/>
    <col min="11" max="11" width="12.25" style="43" customWidth="1"/>
    <col min="12" max="12" width="11.5" style="43" customWidth="1"/>
    <col min="13" max="25" width="10" style="43" customWidth="1"/>
    <col min="26" max="26" width="8.5" style="43" customWidth="1"/>
    <col min="27" max="28" width="10.625" style="43" customWidth="1"/>
    <col min="29" max="29" width="11.375" style="43" bestFit="1" customWidth="1"/>
    <col min="30" max="30" width="13" style="43" customWidth="1"/>
    <col min="31" max="31" width="12.625" style="43" customWidth="1"/>
    <col min="32" max="32" width="14.25" style="43" customWidth="1"/>
    <col min="33" max="33" width="0.25" style="43" hidden="1" customWidth="1"/>
    <col min="34" max="34" width="19.25" style="43" customWidth="1"/>
    <col min="35" max="35" width="12.625" style="43" customWidth="1"/>
    <col min="36" max="36" width="12" style="43" customWidth="1"/>
    <col min="37" max="40" width="10.625" style="43" customWidth="1"/>
    <col min="41" max="41" width="57.75" style="40" customWidth="1"/>
    <col min="42" max="1025" width="8.875" style="40" customWidth="1"/>
  </cols>
  <sheetData>
    <row r="1" spans="1:42" ht="18.75" customHeight="1" x14ac:dyDescent="0.2">
      <c r="A1" s="44" t="s">
        <v>16</v>
      </c>
      <c r="B1" s="45"/>
      <c r="C1" s="151" t="s">
        <v>17</v>
      </c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</row>
    <row r="2" spans="1:42" ht="24" customHeight="1" x14ac:dyDescent="0.2">
      <c r="A2" s="11"/>
      <c r="B2" s="46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</row>
    <row r="3" spans="1:42" ht="12.75" customHeight="1" x14ac:dyDescent="0.2">
      <c r="A3" s="47" t="s">
        <v>18</v>
      </c>
      <c r="B3" s="48"/>
      <c r="C3" s="152" t="s">
        <v>19</v>
      </c>
      <c r="D3" s="152"/>
      <c r="E3" s="152"/>
      <c r="F3" s="152" t="s">
        <v>20</v>
      </c>
      <c r="G3" s="152"/>
      <c r="H3" s="152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153" t="s">
        <v>21</v>
      </c>
    </row>
    <row r="4" spans="1:42" ht="13.5" customHeight="1" x14ac:dyDescent="0.2">
      <c r="A4" s="51"/>
      <c r="B4" s="48"/>
      <c r="C4" s="152"/>
      <c r="D4" s="152"/>
      <c r="E4" s="152"/>
      <c r="F4" s="152"/>
      <c r="G4" s="152"/>
      <c r="H4" s="152"/>
      <c r="I4" s="150">
        <v>43252</v>
      </c>
      <c r="J4" s="150">
        <v>43282</v>
      </c>
      <c r="K4" s="150">
        <v>43313</v>
      </c>
      <c r="L4" s="150">
        <v>43344</v>
      </c>
      <c r="M4" s="150">
        <v>43374</v>
      </c>
      <c r="N4" s="150">
        <v>43405</v>
      </c>
      <c r="O4" s="150">
        <v>43435</v>
      </c>
      <c r="P4" s="150">
        <v>43466</v>
      </c>
      <c r="Q4" s="150">
        <v>43497</v>
      </c>
      <c r="R4" s="150">
        <v>43525</v>
      </c>
      <c r="S4" s="150">
        <v>43556</v>
      </c>
      <c r="T4" s="150">
        <v>43586</v>
      </c>
      <c r="U4" s="150">
        <v>43617</v>
      </c>
      <c r="V4" s="150">
        <v>43647</v>
      </c>
      <c r="W4" s="150">
        <v>43678</v>
      </c>
      <c r="X4" s="150">
        <v>43709</v>
      </c>
      <c r="Y4" s="150">
        <v>43739</v>
      </c>
      <c r="Z4" s="150">
        <v>43770</v>
      </c>
      <c r="AA4" s="150">
        <v>43800</v>
      </c>
      <c r="AB4" s="150">
        <v>43831</v>
      </c>
      <c r="AC4" s="150">
        <v>43862</v>
      </c>
      <c r="AD4" s="150">
        <v>43891</v>
      </c>
      <c r="AE4" s="150">
        <v>43922</v>
      </c>
      <c r="AF4" s="150">
        <v>43952</v>
      </c>
      <c r="AG4" s="150">
        <v>43952</v>
      </c>
      <c r="AH4" s="150">
        <v>43983</v>
      </c>
      <c r="AI4" s="150">
        <v>44013</v>
      </c>
      <c r="AJ4" s="150">
        <v>44044</v>
      </c>
      <c r="AK4" s="150">
        <v>44075</v>
      </c>
      <c r="AL4" s="150">
        <v>44105</v>
      </c>
      <c r="AM4" s="150">
        <v>44136</v>
      </c>
      <c r="AN4" s="150">
        <v>44166</v>
      </c>
      <c r="AO4" s="153"/>
    </row>
    <row r="5" spans="1:42" ht="15.75" customHeight="1" x14ac:dyDescent="0.2">
      <c r="A5" s="52" t="s">
        <v>22</v>
      </c>
      <c r="B5" s="53"/>
      <c r="C5" s="54" t="s">
        <v>23</v>
      </c>
      <c r="D5" s="49" t="s">
        <v>22</v>
      </c>
      <c r="E5" s="55" t="s">
        <v>24</v>
      </c>
      <c r="F5" s="56" t="s">
        <v>25</v>
      </c>
      <c r="G5" s="57" t="s">
        <v>26</v>
      </c>
      <c r="H5" s="58" t="s">
        <v>27</v>
      </c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3"/>
    </row>
    <row r="6" spans="1:42" ht="28.9" customHeight="1" x14ac:dyDescent="0.2">
      <c r="A6" s="59">
        <v>1</v>
      </c>
      <c r="B6" s="60"/>
      <c r="C6" s="154" t="s">
        <v>28</v>
      </c>
      <c r="D6" s="61">
        <v>1</v>
      </c>
      <c r="E6" s="62" t="s">
        <v>29</v>
      </c>
      <c r="F6" s="63" t="s">
        <v>30</v>
      </c>
      <c r="G6" s="64" t="s">
        <v>31</v>
      </c>
      <c r="H6" s="65" t="s">
        <v>32</v>
      </c>
      <c r="I6" s="66">
        <v>0</v>
      </c>
      <c r="J6" s="66"/>
      <c r="K6" s="67">
        <v>81</v>
      </c>
      <c r="L6" s="67">
        <v>56</v>
      </c>
      <c r="M6" s="67">
        <v>70</v>
      </c>
      <c r="N6" s="67">
        <v>105</v>
      </c>
      <c r="O6" s="67">
        <v>76</v>
      </c>
      <c r="P6" s="67">
        <v>112</v>
      </c>
      <c r="Q6" s="67">
        <v>98</v>
      </c>
      <c r="R6" s="66">
        <v>96</v>
      </c>
      <c r="S6" s="66">
        <v>74</v>
      </c>
      <c r="T6" s="66">
        <v>133</v>
      </c>
      <c r="U6" s="66">
        <v>100</v>
      </c>
      <c r="V6" s="66">
        <v>113</v>
      </c>
      <c r="W6" s="66">
        <v>99</v>
      </c>
      <c r="X6" s="66">
        <v>114</v>
      </c>
      <c r="Y6" s="66">
        <v>112</v>
      </c>
      <c r="Z6" s="66">
        <v>94</v>
      </c>
      <c r="AA6" s="66">
        <v>123</v>
      </c>
      <c r="AB6" s="66">
        <v>113</v>
      </c>
      <c r="AC6" s="66">
        <v>104</v>
      </c>
      <c r="AD6" s="66">
        <v>91</v>
      </c>
      <c r="AE6" s="66">
        <v>62</v>
      </c>
      <c r="AF6" s="66">
        <v>59</v>
      </c>
      <c r="AG6" s="66"/>
      <c r="AH6" s="66">
        <v>60</v>
      </c>
      <c r="AI6" s="66">
        <v>64</v>
      </c>
      <c r="AJ6" s="66"/>
      <c r="AK6" s="66"/>
      <c r="AL6" s="66"/>
      <c r="AM6" s="66"/>
      <c r="AN6" s="66"/>
      <c r="AO6" s="68"/>
    </row>
    <row r="7" spans="1:42" ht="28.9" customHeight="1" x14ac:dyDescent="0.2">
      <c r="A7" s="59">
        <v>2</v>
      </c>
      <c r="B7" s="60"/>
      <c r="C7" s="154"/>
      <c r="D7" s="61">
        <v>2</v>
      </c>
      <c r="E7" s="62" t="s">
        <v>33</v>
      </c>
      <c r="F7" s="63" t="s">
        <v>34</v>
      </c>
      <c r="G7" s="64" t="s">
        <v>35</v>
      </c>
      <c r="H7" s="65" t="s">
        <v>36</v>
      </c>
      <c r="I7" s="66">
        <v>0</v>
      </c>
      <c r="J7" s="66"/>
      <c r="K7" s="67">
        <v>92</v>
      </c>
      <c r="L7" s="67">
        <v>33</v>
      </c>
      <c r="M7" s="67">
        <v>0</v>
      </c>
      <c r="N7" s="67">
        <v>0</v>
      </c>
      <c r="O7" s="67">
        <v>62</v>
      </c>
      <c r="P7" s="67">
        <v>243</v>
      </c>
      <c r="Q7" s="67">
        <v>97</v>
      </c>
      <c r="R7" s="66">
        <v>99</v>
      </c>
      <c r="S7" s="66">
        <v>62</v>
      </c>
      <c r="T7" s="66">
        <v>139</v>
      </c>
      <c r="U7" s="66">
        <v>103</v>
      </c>
      <c r="V7" s="66">
        <v>110</v>
      </c>
      <c r="W7" s="66">
        <v>116</v>
      </c>
      <c r="X7" s="66">
        <v>101</v>
      </c>
      <c r="Y7" s="66">
        <v>118</v>
      </c>
      <c r="Z7" s="66">
        <v>109</v>
      </c>
      <c r="AA7" s="66">
        <v>88</v>
      </c>
      <c r="AB7" s="66">
        <v>144</v>
      </c>
      <c r="AC7" s="66">
        <v>87</v>
      </c>
      <c r="AD7" s="66">
        <v>81</v>
      </c>
      <c r="AE7" s="66">
        <v>72</v>
      </c>
      <c r="AF7" s="66">
        <v>59</v>
      </c>
      <c r="AG7" s="66"/>
      <c r="AH7" s="66">
        <v>91</v>
      </c>
      <c r="AI7" s="66">
        <v>70</v>
      </c>
      <c r="AJ7" s="66"/>
      <c r="AK7" s="66"/>
      <c r="AL7" s="66"/>
      <c r="AM7" s="66"/>
      <c r="AN7" s="66"/>
      <c r="AO7" s="68"/>
    </row>
    <row r="8" spans="1:42" ht="42.75" customHeight="1" x14ac:dyDescent="0.2">
      <c r="A8" s="59">
        <v>3</v>
      </c>
      <c r="B8" s="60"/>
      <c r="C8" s="154"/>
      <c r="D8" s="61">
        <v>3</v>
      </c>
      <c r="E8" s="62" t="s">
        <v>37</v>
      </c>
      <c r="F8" s="63" t="s">
        <v>38</v>
      </c>
      <c r="G8" s="64" t="s">
        <v>39</v>
      </c>
      <c r="H8" s="65" t="s">
        <v>40</v>
      </c>
      <c r="I8" s="66"/>
      <c r="J8" s="66"/>
      <c r="K8" s="67">
        <v>158</v>
      </c>
      <c r="L8" s="67">
        <v>171</v>
      </c>
      <c r="M8" s="67">
        <v>241</v>
      </c>
      <c r="N8" s="67">
        <v>361</v>
      </c>
      <c r="O8" s="67">
        <v>376</v>
      </c>
      <c r="P8" s="67">
        <v>246</v>
      </c>
      <c r="Q8" s="67">
        <v>248</v>
      </c>
      <c r="R8" s="66">
        <v>245</v>
      </c>
      <c r="S8" s="66">
        <v>261</v>
      </c>
      <c r="T8" s="66">
        <v>255</v>
      </c>
      <c r="U8" s="66">
        <v>252</v>
      </c>
      <c r="V8" s="66">
        <v>255</v>
      </c>
      <c r="W8" s="66">
        <v>241</v>
      </c>
      <c r="X8" s="66">
        <v>258</v>
      </c>
      <c r="Y8" s="66">
        <v>255</v>
      </c>
      <c r="Z8" s="66">
        <v>244</v>
      </c>
      <c r="AA8" s="66">
        <v>280</v>
      </c>
      <c r="AB8" s="66">
        <v>254</v>
      </c>
      <c r="AC8" s="66">
        <v>272</v>
      </c>
      <c r="AD8" s="66">
        <v>282</v>
      </c>
      <c r="AE8" s="66">
        <v>272</v>
      </c>
      <c r="AF8" s="66">
        <v>273</v>
      </c>
      <c r="AG8" s="66"/>
      <c r="AH8" s="66">
        <v>244</v>
      </c>
      <c r="AI8" s="66">
        <v>238</v>
      </c>
      <c r="AJ8" s="66"/>
      <c r="AK8" s="66"/>
      <c r="AL8" s="66"/>
      <c r="AM8" s="66"/>
      <c r="AN8" s="66"/>
      <c r="AO8" s="68"/>
    </row>
    <row r="9" spans="1:42" ht="53.25" customHeight="1" x14ac:dyDescent="0.2">
      <c r="A9" s="59">
        <v>4</v>
      </c>
      <c r="B9" s="60"/>
      <c r="C9" s="154"/>
      <c r="D9" s="61">
        <v>4</v>
      </c>
      <c r="E9" s="62" t="s">
        <v>41</v>
      </c>
      <c r="F9" s="69" t="s">
        <v>42</v>
      </c>
      <c r="G9" s="70" t="s">
        <v>43</v>
      </c>
      <c r="H9" s="71" t="s">
        <v>44</v>
      </c>
      <c r="I9" s="72" t="e">
        <f t="shared" ref="I9:AN9" si="0">+I7/I6</f>
        <v>#DIV/0!</v>
      </c>
      <c r="J9" s="72" t="e">
        <f t="shared" si="0"/>
        <v>#DIV/0!</v>
      </c>
      <c r="K9" s="72">
        <f t="shared" si="0"/>
        <v>1.1358024691358024</v>
      </c>
      <c r="L9" s="72">
        <f t="shared" si="0"/>
        <v>0.5892857142857143</v>
      </c>
      <c r="M9" s="72">
        <f t="shared" si="0"/>
        <v>0</v>
      </c>
      <c r="N9" s="72">
        <f t="shared" si="0"/>
        <v>0</v>
      </c>
      <c r="O9" s="72">
        <f t="shared" si="0"/>
        <v>0.81578947368421051</v>
      </c>
      <c r="P9" s="72">
        <f t="shared" si="0"/>
        <v>2.1696428571428572</v>
      </c>
      <c r="Q9" s="72">
        <f t="shared" si="0"/>
        <v>0.98979591836734693</v>
      </c>
      <c r="R9" s="72">
        <f t="shared" si="0"/>
        <v>1.03125</v>
      </c>
      <c r="S9" s="72">
        <f t="shared" si="0"/>
        <v>0.83783783783783783</v>
      </c>
      <c r="T9" s="72">
        <f t="shared" si="0"/>
        <v>1.0451127819548873</v>
      </c>
      <c r="U9" s="72">
        <f t="shared" si="0"/>
        <v>1.03</v>
      </c>
      <c r="V9" s="72">
        <f t="shared" si="0"/>
        <v>0.97345132743362828</v>
      </c>
      <c r="W9" s="72">
        <f t="shared" si="0"/>
        <v>1.1717171717171717</v>
      </c>
      <c r="X9" s="72">
        <f t="shared" si="0"/>
        <v>0.88596491228070173</v>
      </c>
      <c r="Y9" s="72">
        <f t="shared" si="0"/>
        <v>1.0535714285714286</v>
      </c>
      <c r="Z9" s="72">
        <f t="shared" si="0"/>
        <v>1.1595744680851063</v>
      </c>
      <c r="AA9" s="72">
        <f t="shared" si="0"/>
        <v>0.71544715447154472</v>
      </c>
      <c r="AB9" s="72">
        <f t="shared" si="0"/>
        <v>1.2743362831858407</v>
      </c>
      <c r="AC9" s="72">
        <f t="shared" si="0"/>
        <v>0.83653846153846156</v>
      </c>
      <c r="AD9" s="72">
        <v>0.77</v>
      </c>
      <c r="AE9" s="72">
        <f t="shared" si="0"/>
        <v>1.1612903225806452</v>
      </c>
      <c r="AF9" s="72">
        <f t="shared" si="0"/>
        <v>1</v>
      </c>
      <c r="AG9" s="72" t="e">
        <f t="shared" si="0"/>
        <v>#DIV/0!</v>
      </c>
      <c r="AH9" s="72">
        <f t="shared" si="0"/>
        <v>1.5166666666666666</v>
      </c>
      <c r="AI9" s="72">
        <f t="shared" si="0"/>
        <v>1.09375</v>
      </c>
      <c r="AJ9" s="72" t="e">
        <f t="shared" si="0"/>
        <v>#DIV/0!</v>
      </c>
      <c r="AK9" s="72" t="e">
        <f t="shared" si="0"/>
        <v>#DIV/0!</v>
      </c>
      <c r="AL9" s="72" t="e">
        <f t="shared" si="0"/>
        <v>#DIV/0!</v>
      </c>
      <c r="AM9" s="72" t="e">
        <f t="shared" si="0"/>
        <v>#DIV/0!</v>
      </c>
      <c r="AN9" s="72" t="e">
        <f t="shared" si="0"/>
        <v>#DIV/0!</v>
      </c>
      <c r="AO9" s="68"/>
    </row>
    <row r="10" spans="1:42" ht="26.25" customHeight="1" x14ac:dyDescent="0.2">
      <c r="A10" s="59">
        <v>6</v>
      </c>
      <c r="B10" s="60"/>
      <c r="C10" s="154" t="s">
        <v>45</v>
      </c>
      <c r="D10" s="155">
        <v>5</v>
      </c>
      <c r="E10" s="156" t="s">
        <v>46</v>
      </c>
      <c r="F10" s="73" t="s">
        <v>47</v>
      </c>
      <c r="G10" s="74" t="s">
        <v>48</v>
      </c>
      <c r="H10" s="75" t="s">
        <v>49</v>
      </c>
      <c r="I10" s="67">
        <f t="shared" ref="I10:AN10" si="1">+I11-I12</f>
        <v>0</v>
      </c>
      <c r="J10" s="67">
        <f t="shared" si="1"/>
        <v>0</v>
      </c>
      <c r="K10" s="67">
        <f t="shared" si="1"/>
        <v>0</v>
      </c>
      <c r="L10" s="67">
        <f t="shared" si="1"/>
        <v>26</v>
      </c>
      <c r="M10" s="67">
        <f t="shared" si="1"/>
        <v>0</v>
      </c>
      <c r="N10" s="67">
        <f t="shared" si="1"/>
        <v>0</v>
      </c>
      <c r="O10" s="67">
        <f t="shared" si="1"/>
        <v>7</v>
      </c>
      <c r="P10" s="67">
        <f t="shared" si="1"/>
        <v>0</v>
      </c>
      <c r="Q10" s="67">
        <f t="shared" si="1"/>
        <v>0</v>
      </c>
      <c r="R10" s="67">
        <f t="shared" si="1"/>
        <v>0</v>
      </c>
      <c r="S10" s="67">
        <f t="shared" si="1"/>
        <v>2</v>
      </c>
      <c r="T10" s="67">
        <f t="shared" si="1"/>
        <v>3</v>
      </c>
      <c r="U10" s="67">
        <f t="shared" si="1"/>
        <v>0</v>
      </c>
      <c r="V10" s="67">
        <f t="shared" si="1"/>
        <v>0</v>
      </c>
      <c r="W10" s="67">
        <f t="shared" si="1"/>
        <v>0</v>
      </c>
      <c r="X10" s="67">
        <f t="shared" si="1"/>
        <v>0</v>
      </c>
      <c r="Y10" s="67">
        <f t="shared" si="1"/>
        <v>0</v>
      </c>
      <c r="Z10" s="67">
        <f t="shared" si="1"/>
        <v>1</v>
      </c>
      <c r="AA10" s="67">
        <f t="shared" si="1"/>
        <v>6</v>
      </c>
      <c r="AB10" s="67">
        <f t="shared" si="1"/>
        <v>2</v>
      </c>
      <c r="AC10" s="67">
        <f t="shared" si="1"/>
        <v>1</v>
      </c>
      <c r="AD10" s="67">
        <f t="shared" si="1"/>
        <v>3</v>
      </c>
      <c r="AE10" s="67">
        <f t="shared" si="1"/>
        <v>0</v>
      </c>
      <c r="AF10" s="67">
        <f t="shared" si="1"/>
        <v>0</v>
      </c>
      <c r="AG10" s="67">
        <f t="shared" si="1"/>
        <v>0</v>
      </c>
      <c r="AH10" s="67">
        <f t="shared" si="1"/>
        <v>0</v>
      </c>
      <c r="AI10" s="67">
        <f t="shared" si="1"/>
        <v>0</v>
      </c>
      <c r="AJ10" s="67">
        <f t="shared" si="1"/>
        <v>0</v>
      </c>
      <c r="AK10" s="67">
        <f t="shared" si="1"/>
        <v>0</v>
      </c>
      <c r="AL10" s="67">
        <f t="shared" si="1"/>
        <v>0</v>
      </c>
      <c r="AM10" s="67">
        <f t="shared" si="1"/>
        <v>0</v>
      </c>
      <c r="AN10" s="67">
        <f t="shared" si="1"/>
        <v>0</v>
      </c>
      <c r="AO10" s="157" t="s">
        <v>50</v>
      </c>
      <c r="AP10" s="76"/>
    </row>
    <row r="11" spans="1:42" ht="25.15" customHeight="1" x14ac:dyDescent="0.2">
      <c r="A11" s="59"/>
      <c r="B11" s="60"/>
      <c r="C11" s="154"/>
      <c r="D11" s="155"/>
      <c r="E11" s="156"/>
      <c r="F11" s="158" t="s">
        <v>51</v>
      </c>
      <c r="G11" s="158"/>
      <c r="H11" s="158"/>
      <c r="I11" s="77"/>
      <c r="J11" s="77"/>
      <c r="K11" s="77"/>
      <c r="L11" s="77">
        <v>43390</v>
      </c>
      <c r="M11" s="77">
        <v>43423</v>
      </c>
      <c r="N11" s="77">
        <v>43453</v>
      </c>
      <c r="O11" s="77">
        <v>43487</v>
      </c>
      <c r="P11" s="77">
        <v>43508</v>
      </c>
      <c r="Q11" s="77">
        <v>43535</v>
      </c>
      <c r="R11" s="77">
        <v>43563</v>
      </c>
      <c r="S11" s="77">
        <v>43607</v>
      </c>
      <c r="T11" s="77">
        <v>43633</v>
      </c>
      <c r="U11" s="77">
        <v>43662</v>
      </c>
      <c r="V11" s="77">
        <v>43699</v>
      </c>
      <c r="W11" s="77">
        <v>43721</v>
      </c>
      <c r="X11" s="77">
        <v>43755</v>
      </c>
      <c r="Y11" s="77">
        <v>43782</v>
      </c>
      <c r="Z11" s="77">
        <v>43816</v>
      </c>
      <c r="AA11" s="77">
        <v>43851</v>
      </c>
      <c r="AB11" s="77">
        <v>43882</v>
      </c>
      <c r="AC11" s="77">
        <v>43907</v>
      </c>
      <c r="AD11" s="77">
        <v>43941</v>
      </c>
      <c r="AE11" s="77">
        <v>43970</v>
      </c>
      <c r="AF11" s="77">
        <v>44000</v>
      </c>
      <c r="AG11" s="77"/>
      <c r="AH11" s="77">
        <v>44034</v>
      </c>
      <c r="AI11" s="77">
        <v>44055</v>
      </c>
      <c r="AJ11" s="77"/>
      <c r="AK11" s="77"/>
      <c r="AL11" s="77"/>
      <c r="AM11" s="77"/>
      <c r="AN11" s="77"/>
      <c r="AO11" s="157"/>
    </row>
    <row r="12" spans="1:42" ht="28.9" customHeight="1" x14ac:dyDescent="0.2">
      <c r="A12" s="59"/>
      <c r="B12" s="60"/>
      <c r="C12" s="154"/>
      <c r="D12" s="155"/>
      <c r="E12" s="156"/>
      <c r="F12" s="158" t="s">
        <v>52</v>
      </c>
      <c r="G12" s="158"/>
      <c r="H12" s="158"/>
      <c r="I12" s="77"/>
      <c r="J12" s="77"/>
      <c r="K12" s="77"/>
      <c r="L12" s="77">
        <v>43364</v>
      </c>
      <c r="M12" s="77">
        <v>43423</v>
      </c>
      <c r="N12" s="77">
        <v>43453</v>
      </c>
      <c r="O12" s="77">
        <v>43480</v>
      </c>
      <c r="P12" s="77">
        <v>43508</v>
      </c>
      <c r="Q12" s="77">
        <v>43535</v>
      </c>
      <c r="R12" s="77">
        <v>43563</v>
      </c>
      <c r="S12" s="77">
        <v>43605</v>
      </c>
      <c r="T12" s="77">
        <v>43630</v>
      </c>
      <c r="U12" s="77">
        <v>43662</v>
      </c>
      <c r="V12" s="77">
        <v>43699</v>
      </c>
      <c r="W12" s="77">
        <v>43721</v>
      </c>
      <c r="X12" s="77">
        <v>43755</v>
      </c>
      <c r="Y12" s="77">
        <v>43782</v>
      </c>
      <c r="Z12" s="77">
        <v>43815</v>
      </c>
      <c r="AA12" s="77">
        <v>43845</v>
      </c>
      <c r="AB12" s="77">
        <v>43880</v>
      </c>
      <c r="AC12" s="77">
        <v>43906</v>
      </c>
      <c r="AD12" s="77">
        <v>43938</v>
      </c>
      <c r="AE12" s="77">
        <v>43970</v>
      </c>
      <c r="AF12" s="77">
        <v>44000</v>
      </c>
      <c r="AG12" s="77"/>
      <c r="AH12" s="77">
        <v>44034</v>
      </c>
      <c r="AI12" s="77">
        <v>44055</v>
      </c>
      <c r="AJ12" s="77"/>
      <c r="AK12" s="77"/>
      <c r="AL12" s="77"/>
      <c r="AM12" s="77"/>
      <c r="AN12" s="77"/>
      <c r="AO12" s="157"/>
    </row>
    <row r="13" spans="1:42" ht="42" customHeight="1" x14ac:dyDescent="0.2">
      <c r="A13" s="59"/>
      <c r="B13" s="60"/>
      <c r="C13" s="154"/>
      <c r="D13" s="155">
        <v>6</v>
      </c>
      <c r="E13" s="156" t="s">
        <v>53</v>
      </c>
      <c r="F13" s="73" t="s">
        <v>54</v>
      </c>
      <c r="G13" s="74">
        <v>2</v>
      </c>
      <c r="H13" s="75" t="s">
        <v>55</v>
      </c>
      <c r="I13" s="78">
        <f t="shared" ref="I13:AN13" si="2">+I14-I15</f>
        <v>0</v>
      </c>
      <c r="J13" s="78">
        <f t="shared" si="2"/>
        <v>0</v>
      </c>
      <c r="K13" s="78">
        <f t="shared" si="2"/>
        <v>0</v>
      </c>
      <c r="L13" s="78">
        <f t="shared" si="2"/>
        <v>0</v>
      </c>
      <c r="M13" s="78">
        <f t="shared" si="2"/>
        <v>0</v>
      </c>
      <c r="N13" s="78">
        <f t="shared" si="2"/>
        <v>0</v>
      </c>
      <c r="O13" s="78">
        <f t="shared" si="2"/>
        <v>1</v>
      </c>
      <c r="P13" s="78">
        <f t="shared" si="2"/>
        <v>0</v>
      </c>
      <c r="Q13" s="78">
        <f t="shared" si="2"/>
        <v>0</v>
      </c>
      <c r="R13" s="78">
        <f t="shared" si="2"/>
        <v>0</v>
      </c>
      <c r="S13" s="78">
        <f t="shared" si="2"/>
        <v>0</v>
      </c>
      <c r="T13" s="78">
        <f t="shared" si="2"/>
        <v>0</v>
      </c>
      <c r="U13" s="78">
        <f t="shared" si="2"/>
        <v>0</v>
      </c>
      <c r="V13" s="78">
        <f t="shared" si="2"/>
        <v>0</v>
      </c>
      <c r="W13" s="78">
        <f t="shared" si="2"/>
        <v>0</v>
      </c>
      <c r="X13" s="78">
        <f t="shared" si="2"/>
        <v>0</v>
      </c>
      <c r="Y13" s="78">
        <f t="shared" si="2"/>
        <v>0</v>
      </c>
      <c r="Z13" s="78">
        <f t="shared" si="2"/>
        <v>0</v>
      </c>
      <c r="AA13" s="78">
        <f t="shared" si="2"/>
        <v>0</v>
      </c>
      <c r="AB13" s="78">
        <f t="shared" si="2"/>
        <v>0</v>
      </c>
      <c r="AC13" s="78">
        <f t="shared" si="2"/>
        <v>0</v>
      </c>
      <c r="AD13" s="78">
        <f t="shared" si="2"/>
        <v>0</v>
      </c>
      <c r="AE13" s="78">
        <f t="shared" si="2"/>
        <v>0</v>
      </c>
      <c r="AF13" s="78">
        <f t="shared" si="2"/>
        <v>0</v>
      </c>
      <c r="AG13" s="78">
        <f t="shared" si="2"/>
        <v>0</v>
      </c>
      <c r="AH13" s="78">
        <f t="shared" si="2"/>
        <v>0</v>
      </c>
      <c r="AI13" s="78">
        <f t="shared" si="2"/>
        <v>0</v>
      </c>
      <c r="AJ13" s="78">
        <f t="shared" si="2"/>
        <v>0</v>
      </c>
      <c r="AK13" s="78">
        <f t="shared" si="2"/>
        <v>0</v>
      </c>
      <c r="AL13" s="78">
        <f t="shared" si="2"/>
        <v>0</v>
      </c>
      <c r="AM13" s="78">
        <f t="shared" si="2"/>
        <v>0</v>
      </c>
      <c r="AN13" s="78">
        <f t="shared" si="2"/>
        <v>0</v>
      </c>
      <c r="AO13" s="157" t="s">
        <v>56</v>
      </c>
    </row>
    <row r="14" spans="1:42" ht="26.1" customHeight="1" x14ac:dyDescent="0.2">
      <c r="A14" s="59"/>
      <c r="B14" s="60"/>
      <c r="C14" s="154"/>
      <c r="D14" s="155"/>
      <c r="E14" s="156"/>
      <c r="F14" s="158" t="s">
        <v>57</v>
      </c>
      <c r="G14" s="158"/>
      <c r="H14" s="158"/>
      <c r="I14" s="79"/>
      <c r="J14" s="79"/>
      <c r="K14" s="79"/>
      <c r="L14" s="79">
        <v>43390</v>
      </c>
      <c r="M14" s="79">
        <v>43423</v>
      </c>
      <c r="N14" s="79">
        <v>43453</v>
      </c>
      <c r="O14" s="79">
        <v>43487</v>
      </c>
      <c r="P14" s="79">
        <v>43508</v>
      </c>
      <c r="Q14" s="79">
        <v>43535</v>
      </c>
      <c r="R14" s="79">
        <v>43563</v>
      </c>
      <c r="S14" s="79">
        <v>43607</v>
      </c>
      <c r="T14" s="79">
        <v>43633</v>
      </c>
      <c r="U14" s="79">
        <v>43662</v>
      </c>
      <c r="V14" s="79">
        <v>43699</v>
      </c>
      <c r="W14" s="79">
        <v>43721</v>
      </c>
      <c r="X14" s="79">
        <v>43755</v>
      </c>
      <c r="Y14" s="79">
        <v>43782</v>
      </c>
      <c r="Z14" s="79">
        <v>43816</v>
      </c>
      <c r="AA14" s="79">
        <v>43851</v>
      </c>
      <c r="AB14" s="79">
        <v>43882</v>
      </c>
      <c r="AC14" s="79">
        <v>43907</v>
      </c>
      <c r="AD14" s="79">
        <v>43941</v>
      </c>
      <c r="AE14" s="79">
        <v>43970</v>
      </c>
      <c r="AF14" s="79">
        <v>44000</v>
      </c>
      <c r="AG14" s="79"/>
      <c r="AH14" s="79">
        <v>44034</v>
      </c>
      <c r="AI14" s="79">
        <v>44055</v>
      </c>
      <c r="AJ14" s="79"/>
      <c r="AK14" s="79"/>
      <c r="AL14" s="79"/>
      <c r="AM14" s="79"/>
      <c r="AN14" s="79"/>
      <c r="AO14" s="157"/>
    </row>
    <row r="15" spans="1:42" ht="28.9" customHeight="1" x14ac:dyDescent="0.2">
      <c r="A15" s="59"/>
      <c r="B15" s="60"/>
      <c r="C15" s="154"/>
      <c r="D15" s="155"/>
      <c r="E15" s="156"/>
      <c r="F15" s="158" t="s">
        <v>52</v>
      </c>
      <c r="G15" s="158"/>
      <c r="H15" s="158"/>
      <c r="I15" s="79"/>
      <c r="J15" s="79"/>
      <c r="K15" s="79"/>
      <c r="L15" s="79">
        <v>43390</v>
      </c>
      <c r="M15" s="79">
        <v>43423</v>
      </c>
      <c r="N15" s="79">
        <v>43453</v>
      </c>
      <c r="O15" s="79">
        <v>43486</v>
      </c>
      <c r="P15" s="79">
        <v>43508</v>
      </c>
      <c r="Q15" s="79">
        <v>43535</v>
      </c>
      <c r="R15" s="79">
        <v>43563</v>
      </c>
      <c r="S15" s="79">
        <v>43607</v>
      </c>
      <c r="T15" s="79">
        <v>43633</v>
      </c>
      <c r="U15" s="79">
        <v>43662</v>
      </c>
      <c r="V15" s="79">
        <v>43699</v>
      </c>
      <c r="W15" s="79">
        <v>43721</v>
      </c>
      <c r="X15" s="79">
        <v>43755</v>
      </c>
      <c r="Y15" s="79">
        <v>43782</v>
      </c>
      <c r="Z15" s="79">
        <v>43816</v>
      </c>
      <c r="AA15" s="79">
        <v>43851</v>
      </c>
      <c r="AB15" s="79">
        <v>43882</v>
      </c>
      <c r="AC15" s="79">
        <v>43907</v>
      </c>
      <c r="AD15" s="79">
        <v>43941</v>
      </c>
      <c r="AE15" s="79">
        <v>43970</v>
      </c>
      <c r="AF15" s="79">
        <v>44000</v>
      </c>
      <c r="AG15" s="79"/>
      <c r="AH15" s="79">
        <v>44034</v>
      </c>
      <c r="AI15" s="79">
        <v>44055</v>
      </c>
      <c r="AJ15" s="79"/>
      <c r="AK15" s="79"/>
      <c r="AL15" s="79"/>
      <c r="AM15" s="79"/>
      <c r="AN15" s="79"/>
      <c r="AO15" s="157"/>
    </row>
    <row r="16" spans="1:42" ht="45.75" hidden="1" customHeight="1" x14ac:dyDescent="0.2">
      <c r="A16" s="80"/>
      <c r="B16" s="81"/>
      <c r="C16" s="154"/>
      <c r="D16" s="159">
        <v>7</v>
      </c>
      <c r="E16" s="160" t="s">
        <v>58</v>
      </c>
      <c r="F16" s="73" t="s">
        <v>47</v>
      </c>
      <c r="G16" s="74" t="s">
        <v>59</v>
      </c>
      <c r="H16" s="75" t="s">
        <v>60</v>
      </c>
      <c r="I16" s="82">
        <f t="shared" ref="I16:Y16" si="3">I18-I17</f>
        <v>0</v>
      </c>
      <c r="J16" s="82">
        <f t="shared" si="3"/>
        <v>0</v>
      </c>
      <c r="K16" s="82">
        <f t="shared" si="3"/>
        <v>0</v>
      </c>
      <c r="L16" s="82">
        <f t="shared" si="3"/>
        <v>0</v>
      </c>
      <c r="M16" s="82">
        <f t="shared" si="3"/>
        <v>0</v>
      </c>
      <c r="N16" s="82">
        <f t="shared" si="3"/>
        <v>0</v>
      </c>
      <c r="O16" s="82">
        <f t="shared" si="3"/>
        <v>0</v>
      </c>
      <c r="P16" s="82">
        <f t="shared" si="3"/>
        <v>0</v>
      </c>
      <c r="Q16" s="82">
        <f t="shared" si="3"/>
        <v>0</v>
      </c>
      <c r="R16" s="82">
        <f t="shared" si="3"/>
        <v>0</v>
      </c>
      <c r="S16" s="82">
        <f t="shared" si="3"/>
        <v>0</v>
      </c>
      <c r="T16" s="82">
        <f t="shared" si="3"/>
        <v>0</v>
      </c>
      <c r="U16" s="82">
        <f t="shared" si="3"/>
        <v>0</v>
      </c>
      <c r="V16" s="82">
        <f t="shared" si="3"/>
        <v>0</v>
      </c>
      <c r="W16" s="82">
        <f t="shared" si="3"/>
        <v>0</v>
      </c>
      <c r="X16" s="82">
        <f t="shared" si="3"/>
        <v>0</v>
      </c>
      <c r="Y16" s="82">
        <f t="shared" si="3"/>
        <v>0</v>
      </c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157" t="s">
        <v>61</v>
      </c>
    </row>
    <row r="17" spans="1:42" ht="24.2" hidden="1" customHeight="1" x14ac:dyDescent="0.2">
      <c r="A17" s="80"/>
      <c r="B17" s="81"/>
      <c r="C17" s="154"/>
      <c r="D17" s="159"/>
      <c r="E17" s="160"/>
      <c r="F17" s="161" t="s">
        <v>51</v>
      </c>
      <c r="G17" s="161"/>
      <c r="H17" s="161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157"/>
    </row>
    <row r="18" spans="1:42" ht="22.35" hidden="1" customHeight="1" x14ac:dyDescent="0.2">
      <c r="A18" s="80"/>
      <c r="B18" s="81"/>
      <c r="C18" s="154"/>
      <c r="D18" s="159"/>
      <c r="E18" s="160"/>
      <c r="F18" s="161" t="s">
        <v>62</v>
      </c>
      <c r="G18" s="161"/>
      <c r="H18" s="161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157"/>
    </row>
    <row r="19" spans="1:42" ht="37.35" customHeight="1" x14ac:dyDescent="0.2">
      <c r="A19" s="162">
        <v>7</v>
      </c>
      <c r="B19" s="60"/>
      <c r="C19" s="154"/>
      <c r="D19" s="155">
        <v>8</v>
      </c>
      <c r="E19" s="156" t="s">
        <v>63</v>
      </c>
      <c r="F19" s="73" t="s">
        <v>64</v>
      </c>
      <c r="G19" s="74" t="s">
        <v>65</v>
      </c>
      <c r="H19" s="75" t="s">
        <v>66</v>
      </c>
      <c r="I19" s="82">
        <f t="shared" ref="I19:AN19" si="4">+I21-I20</f>
        <v>0</v>
      </c>
      <c r="J19" s="82">
        <f t="shared" si="4"/>
        <v>0</v>
      </c>
      <c r="K19" s="82">
        <f t="shared" si="4"/>
        <v>0</v>
      </c>
      <c r="L19" s="82">
        <f t="shared" si="4"/>
        <v>0</v>
      </c>
      <c r="M19" s="82">
        <f t="shared" si="4"/>
        <v>-33</v>
      </c>
      <c r="N19" s="82">
        <f t="shared" si="4"/>
        <v>-63</v>
      </c>
      <c r="O19" s="82">
        <f t="shared" si="4"/>
        <v>24</v>
      </c>
      <c r="P19" s="82">
        <f t="shared" si="4"/>
        <v>22</v>
      </c>
      <c r="Q19" s="82">
        <f t="shared" si="4"/>
        <v>23</v>
      </c>
      <c r="R19" s="82">
        <f t="shared" si="4"/>
        <v>30</v>
      </c>
      <c r="S19" s="82">
        <f t="shared" si="4"/>
        <v>27</v>
      </c>
      <c r="T19" s="82">
        <f t="shared" si="4"/>
        <v>31</v>
      </c>
      <c r="U19" s="82">
        <f t="shared" si="4"/>
        <v>23</v>
      </c>
      <c r="V19" s="82">
        <f t="shared" si="4"/>
        <v>28</v>
      </c>
      <c r="W19" s="82">
        <f t="shared" si="4"/>
        <v>42</v>
      </c>
      <c r="X19" s="82">
        <f t="shared" si="4"/>
        <v>26</v>
      </c>
      <c r="Y19" s="82">
        <f t="shared" si="4"/>
        <v>28</v>
      </c>
      <c r="Z19" s="82">
        <f t="shared" si="4"/>
        <v>35</v>
      </c>
      <c r="AA19" s="82">
        <f t="shared" si="4"/>
        <v>20</v>
      </c>
      <c r="AB19" s="82">
        <f t="shared" si="4"/>
        <v>56</v>
      </c>
      <c r="AC19" s="82">
        <f t="shared" si="4"/>
        <v>50</v>
      </c>
      <c r="AD19" s="82">
        <f t="shared" si="4"/>
        <v>16</v>
      </c>
      <c r="AE19" s="82">
        <f t="shared" si="4"/>
        <v>41</v>
      </c>
      <c r="AF19" s="82">
        <f t="shared" si="4"/>
        <v>19</v>
      </c>
      <c r="AG19" s="82">
        <f t="shared" si="4"/>
        <v>0</v>
      </c>
      <c r="AH19" s="82">
        <f t="shared" si="4"/>
        <v>30</v>
      </c>
      <c r="AI19" s="82">
        <f t="shared" si="4"/>
        <v>9</v>
      </c>
      <c r="AJ19" s="82">
        <f t="shared" si="4"/>
        <v>0</v>
      </c>
      <c r="AK19" s="82">
        <f t="shared" si="4"/>
        <v>0</v>
      </c>
      <c r="AL19" s="82">
        <f t="shared" si="4"/>
        <v>0</v>
      </c>
      <c r="AM19" s="82">
        <f t="shared" si="4"/>
        <v>0</v>
      </c>
      <c r="AN19" s="82">
        <f t="shared" si="4"/>
        <v>0</v>
      </c>
      <c r="AO19" s="163"/>
    </row>
    <row r="20" spans="1:42" ht="26.1" customHeight="1" x14ac:dyDescent="0.2">
      <c r="A20" s="162"/>
      <c r="B20" s="60"/>
      <c r="C20" s="154"/>
      <c r="D20" s="155"/>
      <c r="E20" s="156"/>
      <c r="F20" s="158" t="s">
        <v>51</v>
      </c>
      <c r="G20" s="158"/>
      <c r="H20" s="158"/>
      <c r="I20" s="77"/>
      <c r="J20" s="77"/>
      <c r="K20" s="77"/>
      <c r="L20" s="77">
        <v>43390</v>
      </c>
      <c r="M20" s="77">
        <v>43423</v>
      </c>
      <c r="N20" s="77">
        <v>43453</v>
      </c>
      <c r="O20" s="77">
        <v>43487</v>
      </c>
      <c r="P20" s="77">
        <v>43508</v>
      </c>
      <c r="Q20" s="77">
        <v>43535</v>
      </c>
      <c r="R20" s="77">
        <v>43563</v>
      </c>
      <c r="S20" s="77">
        <v>43607</v>
      </c>
      <c r="T20" s="77">
        <v>43633</v>
      </c>
      <c r="U20" s="77">
        <v>43662</v>
      </c>
      <c r="V20" s="77">
        <v>43699</v>
      </c>
      <c r="W20" s="77">
        <v>43721</v>
      </c>
      <c r="X20" s="77">
        <v>43755</v>
      </c>
      <c r="Y20" s="77">
        <v>43782</v>
      </c>
      <c r="Z20" s="77">
        <v>43816</v>
      </c>
      <c r="AA20" s="77">
        <v>43851</v>
      </c>
      <c r="AB20" s="77">
        <v>43882</v>
      </c>
      <c r="AC20" s="77">
        <v>43907</v>
      </c>
      <c r="AD20" s="77">
        <v>43941</v>
      </c>
      <c r="AE20" s="77">
        <v>43970</v>
      </c>
      <c r="AF20" s="77">
        <v>44000</v>
      </c>
      <c r="AG20" s="77"/>
      <c r="AH20" s="77">
        <v>44034</v>
      </c>
      <c r="AI20" s="77">
        <v>44055</v>
      </c>
      <c r="AJ20" s="77"/>
      <c r="AK20" s="77"/>
      <c r="AL20" s="77"/>
      <c r="AM20" s="77"/>
      <c r="AN20" s="77"/>
      <c r="AO20" s="163"/>
    </row>
    <row r="21" spans="1:42" ht="26.1" customHeight="1" x14ac:dyDescent="0.2">
      <c r="A21" s="162"/>
      <c r="B21" s="60"/>
      <c r="C21" s="154"/>
      <c r="D21" s="155"/>
      <c r="E21" s="156"/>
      <c r="F21" s="158" t="s">
        <v>67</v>
      </c>
      <c r="G21" s="158"/>
      <c r="H21" s="158"/>
      <c r="I21" s="77"/>
      <c r="J21" s="77"/>
      <c r="K21" s="77"/>
      <c r="L21" s="77">
        <v>43390</v>
      </c>
      <c r="M21" s="77">
        <v>43390</v>
      </c>
      <c r="N21" s="77">
        <v>43390</v>
      </c>
      <c r="O21" s="77">
        <v>43511</v>
      </c>
      <c r="P21" s="77">
        <v>43530</v>
      </c>
      <c r="Q21" s="77">
        <v>43558</v>
      </c>
      <c r="R21" s="77">
        <v>43593</v>
      </c>
      <c r="S21" s="77">
        <v>43634</v>
      </c>
      <c r="T21" s="77">
        <v>43664</v>
      </c>
      <c r="U21" s="77">
        <v>43685</v>
      </c>
      <c r="V21" s="77">
        <v>43727</v>
      </c>
      <c r="W21" s="77">
        <v>43763</v>
      </c>
      <c r="X21" s="77">
        <v>43781</v>
      </c>
      <c r="Y21" s="77">
        <v>43810</v>
      </c>
      <c r="Z21" s="77">
        <v>43851</v>
      </c>
      <c r="AA21" s="77">
        <v>43871</v>
      </c>
      <c r="AB21" s="77">
        <v>43938</v>
      </c>
      <c r="AC21" s="77">
        <v>43957</v>
      </c>
      <c r="AD21" s="77">
        <v>43957</v>
      </c>
      <c r="AE21" s="77">
        <v>44011</v>
      </c>
      <c r="AF21" s="77">
        <v>44019</v>
      </c>
      <c r="AG21" s="77"/>
      <c r="AH21" s="77">
        <v>44064</v>
      </c>
      <c r="AI21" s="77">
        <v>44064</v>
      </c>
      <c r="AJ21" s="77"/>
      <c r="AK21" s="77"/>
      <c r="AL21" s="77"/>
      <c r="AM21" s="77"/>
      <c r="AN21" s="77"/>
      <c r="AO21" s="163"/>
    </row>
    <row r="22" spans="1:42" ht="40.9" customHeight="1" x14ac:dyDescent="0.2">
      <c r="A22" s="162">
        <v>8</v>
      </c>
      <c r="B22" s="60"/>
      <c r="C22" s="154"/>
      <c r="D22" s="155">
        <v>9</v>
      </c>
      <c r="E22" s="156" t="s">
        <v>68</v>
      </c>
      <c r="F22" s="73" t="s">
        <v>69</v>
      </c>
      <c r="G22" s="74" t="s">
        <v>70</v>
      </c>
      <c r="H22" s="75" t="s">
        <v>71</v>
      </c>
      <c r="I22" s="82">
        <f t="shared" ref="I22:AN22" si="5">+I23-I24</f>
        <v>0</v>
      </c>
      <c r="J22" s="82">
        <f t="shared" si="5"/>
        <v>0</v>
      </c>
      <c r="K22" s="82">
        <f t="shared" si="5"/>
        <v>0</v>
      </c>
      <c r="L22" s="82">
        <f t="shared" si="5"/>
        <v>36</v>
      </c>
      <c r="M22" s="82">
        <f t="shared" si="5"/>
        <v>69</v>
      </c>
      <c r="N22" s="82">
        <f t="shared" si="5"/>
        <v>99</v>
      </c>
      <c r="O22" s="82">
        <f t="shared" si="5"/>
        <v>0</v>
      </c>
      <c r="P22" s="82">
        <f t="shared" si="5"/>
        <v>0</v>
      </c>
      <c r="Q22" s="82">
        <f t="shared" si="5"/>
        <v>0</v>
      </c>
      <c r="R22" s="82">
        <f t="shared" si="5"/>
        <v>5</v>
      </c>
      <c r="S22" s="82">
        <f t="shared" si="5"/>
        <v>0</v>
      </c>
      <c r="T22" s="82">
        <f t="shared" si="5"/>
        <v>0</v>
      </c>
      <c r="U22" s="82">
        <f t="shared" si="5"/>
        <v>0</v>
      </c>
      <c r="V22" s="82">
        <f t="shared" si="5"/>
        <v>0</v>
      </c>
      <c r="W22" s="82">
        <f t="shared" si="5"/>
        <v>1</v>
      </c>
      <c r="X22" s="82">
        <f t="shared" si="5"/>
        <v>1</v>
      </c>
      <c r="Y22" s="82">
        <f t="shared" si="5"/>
        <v>0</v>
      </c>
      <c r="Z22" s="82">
        <f t="shared" si="5"/>
        <v>0</v>
      </c>
      <c r="AA22" s="82">
        <f t="shared" si="5"/>
        <v>0</v>
      </c>
      <c r="AB22" s="82">
        <f t="shared" si="5"/>
        <v>1</v>
      </c>
      <c r="AC22" s="82">
        <f t="shared" si="5"/>
        <v>0</v>
      </c>
      <c r="AD22" s="82">
        <f t="shared" si="5"/>
        <v>0</v>
      </c>
      <c r="AE22" s="82">
        <f t="shared" si="5"/>
        <v>0</v>
      </c>
      <c r="AF22" s="82">
        <f t="shared" si="5"/>
        <v>0</v>
      </c>
      <c r="AG22" s="82">
        <f t="shared" si="5"/>
        <v>0</v>
      </c>
      <c r="AH22" s="82">
        <f t="shared" si="5"/>
        <v>0</v>
      </c>
      <c r="AI22" s="82">
        <f t="shared" si="5"/>
        <v>0</v>
      </c>
      <c r="AJ22" s="82">
        <f t="shared" si="5"/>
        <v>0</v>
      </c>
      <c r="AK22" s="82">
        <f t="shared" si="5"/>
        <v>0</v>
      </c>
      <c r="AL22" s="82">
        <f t="shared" si="5"/>
        <v>0</v>
      </c>
      <c r="AM22" s="82">
        <f t="shared" si="5"/>
        <v>0</v>
      </c>
      <c r="AN22" s="82">
        <f t="shared" si="5"/>
        <v>0</v>
      </c>
      <c r="AO22" s="157" t="s">
        <v>72</v>
      </c>
    </row>
    <row r="23" spans="1:42" ht="22.35" customHeight="1" x14ac:dyDescent="0.2">
      <c r="A23" s="162"/>
      <c r="B23" s="60"/>
      <c r="C23" s="154"/>
      <c r="D23" s="155"/>
      <c r="E23" s="156"/>
      <c r="F23" s="158" t="s">
        <v>51</v>
      </c>
      <c r="G23" s="158"/>
      <c r="H23" s="158"/>
      <c r="I23" s="77"/>
      <c r="J23" s="77"/>
      <c r="K23" s="77"/>
      <c r="L23" s="77">
        <v>43390</v>
      </c>
      <c r="M23" s="77">
        <v>43423</v>
      </c>
      <c r="N23" s="77">
        <v>43453</v>
      </c>
      <c r="O23" s="77">
        <v>43487</v>
      </c>
      <c r="P23" s="77">
        <v>43508</v>
      </c>
      <c r="Q23" s="77">
        <v>43535</v>
      </c>
      <c r="R23" s="77">
        <v>43563</v>
      </c>
      <c r="S23" s="77">
        <v>43607</v>
      </c>
      <c r="T23" s="77">
        <v>43633</v>
      </c>
      <c r="U23" s="77">
        <v>43662</v>
      </c>
      <c r="V23" s="77">
        <v>43699</v>
      </c>
      <c r="W23" s="77">
        <v>43721</v>
      </c>
      <c r="X23" s="77">
        <v>43755</v>
      </c>
      <c r="Y23" s="77">
        <v>43782</v>
      </c>
      <c r="Z23" s="77">
        <v>43816</v>
      </c>
      <c r="AA23" s="77">
        <v>43851</v>
      </c>
      <c r="AB23" s="77">
        <v>43882</v>
      </c>
      <c r="AC23" s="77">
        <v>43907</v>
      </c>
      <c r="AD23" s="77">
        <v>43941</v>
      </c>
      <c r="AE23" s="77">
        <v>43970</v>
      </c>
      <c r="AF23" s="77">
        <v>44000</v>
      </c>
      <c r="AG23" s="77"/>
      <c r="AH23" s="77">
        <v>44034</v>
      </c>
      <c r="AI23" s="77">
        <v>44055</v>
      </c>
      <c r="AJ23" s="77"/>
      <c r="AK23" s="77"/>
      <c r="AL23" s="77"/>
      <c r="AM23" s="77"/>
      <c r="AN23" s="77"/>
      <c r="AO23" s="157"/>
      <c r="AP23" s="40" t="s">
        <v>73</v>
      </c>
    </row>
    <row r="24" spans="1:42" ht="28.9" customHeight="1" x14ac:dyDescent="0.2">
      <c r="A24" s="162"/>
      <c r="B24" s="60"/>
      <c r="C24" s="154"/>
      <c r="D24" s="155"/>
      <c r="E24" s="156"/>
      <c r="F24" s="158" t="s">
        <v>74</v>
      </c>
      <c r="G24" s="158"/>
      <c r="H24" s="158"/>
      <c r="I24" s="77"/>
      <c r="J24" s="77"/>
      <c r="K24" s="77"/>
      <c r="L24" s="77">
        <v>43354</v>
      </c>
      <c r="M24" s="77">
        <v>43354</v>
      </c>
      <c r="N24" s="77">
        <v>43354</v>
      </c>
      <c r="O24" s="77">
        <v>43487</v>
      </c>
      <c r="P24" s="77">
        <v>43508</v>
      </c>
      <c r="Q24" s="77">
        <v>43535</v>
      </c>
      <c r="R24" s="77">
        <v>43558</v>
      </c>
      <c r="S24" s="77">
        <v>43607</v>
      </c>
      <c r="T24" s="77">
        <v>43633</v>
      </c>
      <c r="U24" s="77">
        <v>43662</v>
      </c>
      <c r="V24" s="77">
        <v>43699</v>
      </c>
      <c r="W24" s="77">
        <v>43720</v>
      </c>
      <c r="X24" s="77">
        <v>43754</v>
      </c>
      <c r="Y24" s="77">
        <v>43782</v>
      </c>
      <c r="Z24" s="77">
        <v>43816</v>
      </c>
      <c r="AA24" s="77">
        <v>43851</v>
      </c>
      <c r="AB24" s="77">
        <v>43881</v>
      </c>
      <c r="AC24" s="77">
        <v>43907</v>
      </c>
      <c r="AD24" s="77">
        <v>43941</v>
      </c>
      <c r="AE24" s="77">
        <v>43970</v>
      </c>
      <c r="AF24" s="77">
        <v>44000</v>
      </c>
      <c r="AG24" s="77"/>
      <c r="AH24" s="77">
        <v>44034</v>
      </c>
      <c r="AI24" s="77">
        <v>44055</v>
      </c>
      <c r="AJ24" s="77"/>
      <c r="AK24" s="77"/>
      <c r="AL24" s="77"/>
      <c r="AM24" s="77"/>
      <c r="AN24" s="77"/>
      <c r="AO24" s="157"/>
    </row>
    <row r="25" spans="1:42" ht="40.9" customHeight="1" x14ac:dyDescent="0.2">
      <c r="A25" s="162">
        <v>9</v>
      </c>
      <c r="B25" s="60"/>
      <c r="C25" s="154"/>
      <c r="D25" s="155">
        <v>10</v>
      </c>
      <c r="E25" s="156" t="s">
        <v>75</v>
      </c>
      <c r="F25" s="73" t="s">
        <v>76</v>
      </c>
      <c r="G25" s="74" t="s">
        <v>77</v>
      </c>
      <c r="H25" s="75" t="s">
        <v>78</v>
      </c>
      <c r="I25" s="83">
        <f t="shared" ref="I25:AN25" si="6">+I26-I27</f>
        <v>0</v>
      </c>
      <c r="J25" s="83">
        <f t="shared" si="6"/>
        <v>0</v>
      </c>
      <c r="K25" s="83">
        <f t="shared" si="6"/>
        <v>0</v>
      </c>
      <c r="L25" s="83">
        <f t="shared" si="6"/>
        <v>36</v>
      </c>
      <c r="M25" s="83">
        <f t="shared" si="6"/>
        <v>69</v>
      </c>
      <c r="N25" s="83">
        <f t="shared" si="6"/>
        <v>92</v>
      </c>
      <c r="O25" s="83">
        <f t="shared" si="6"/>
        <v>1</v>
      </c>
      <c r="P25" s="83">
        <f t="shared" si="6"/>
        <v>5</v>
      </c>
      <c r="Q25" s="83">
        <f t="shared" si="6"/>
        <v>7</v>
      </c>
      <c r="R25" s="83">
        <f t="shared" si="6"/>
        <v>3</v>
      </c>
      <c r="S25" s="83">
        <f t="shared" si="6"/>
        <v>2</v>
      </c>
      <c r="T25" s="83">
        <f t="shared" si="6"/>
        <v>6</v>
      </c>
      <c r="U25" s="83">
        <f t="shared" si="6"/>
        <v>13</v>
      </c>
      <c r="V25" s="83">
        <f t="shared" si="6"/>
        <v>2</v>
      </c>
      <c r="W25" s="83">
        <f t="shared" si="6"/>
        <v>7</v>
      </c>
      <c r="X25" s="83">
        <f t="shared" si="6"/>
        <v>7</v>
      </c>
      <c r="Y25" s="83">
        <f t="shared" si="6"/>
        <v>6</v>
      </c>
      <c r="Z25" s="83">
        <f t="shared" si="6"/>
        <v>4</v>
      </c>
      <c r="AA25" s="83">
        <f t="shared" si="6"/>
        <v>6</v>
      </c>
      <c r="AB25" s="83">
        <f t="shared" si="6"/>
        <v>10</v>
      </c>
      <c r="AC25" s="83">
        <f t="shared" si="6"/>
        <v>5</v>
      </c>
      <c r="AD25" s="83">
        <f t="shared" si="6"/>
        <v>32</v>
      </c>
      <c r="AE25" s="83">
        <f t="shared" si="6"/>
        <v>7</v>
      </c>
      <c r="AF25" s="83">
        <f t="shared" si="6"/>
        <v>2</v>
      </c>
      <c r="AG25" s="83">
        <f t="shared" si="6"/>
        <v>0</v>
      </c>
      <c r="AH25" s="83">
        <f t="shared" si="6"/>
        <v>1</v>
      </c>
      <c r="AI25" s="83">
        <f t="shared" si="6"/>
        <v>1</v>
      </c>
      <c r="AJ25" s="83">
        <f t="shared" si="6"/>
        <v>0</v>
      </c>
      <c r="AK25" s="83">
        <f t="shared" si="6"/>
        <v>0</v>
      </c>
      <c r="AL25" s="83">
        <f t="shared" si="6"/>
        <v>0</v>
      </c>
      <c r="AM25" s="83">
        <f t="shared" si="6"/>
        <v>0</v>
      </c>
      <c r="AN25" s="83">
        <f t="shared" si="6"/>
        <v>0</v>
      </c>
      <c r="AO25" s="157" t="s">
        <v>79</v>
      </c>
    </row>
    <row r="26" spans="1:42" ht="28.9" customHeight="1" x14ac:dyDescent="0.2">
      <c r="A26" s="162"/>
      <c r="B26" s="60"/>
      <c r="C26" s="154"/>
      <c r="D26" s="155"/>
      <c r="E26" s="156"/>
      <c r="F26" s="158" t="s">
        <v>51</v>
      </c>
      <c r="G26" s="158"/>
      <c r="H26" s="158"/>
      <c r="I26" s="77"/>
      <c r="J26" s="77"/>
      <c r="K26" s="77"/>
      <c r="L26" s="77">
        <v>43390</v>
      </c>
      <c r="M26" s="77">
        <v>43423</v>
      </c>
      <c r="N26" s="77">
        <v>43453</v>
      </c>
      <c r="O26" s="77">
        <v>43487</v>
      </c>
      <c r="P26" s="77">
        <v>43508</v>
      </c>
      <c r="Q26" s="77">
        <v>43535</v>
      </c>
      <c r="R26" s="77">
        <v>43563</v>
      </c>
      <c r="S26" s="77">
        <v>43607</v>
      </c>
      <c r="T26" s="77">
        <v>43633</v>
      </c>
      <c r="U26" s="77">
        <v>43662</v>
      </c>
      <c r="V26" s="77">
        <v>43699</v>
      </c>
      <c r="W26" s="77">
        <v>43721</v>
      </c>
      <c r="X26" s="77">
        <v>43755</v>
      </c>
      <c r="Y26" s="77">
        <v>43782</v>
      </c>
      <c r="Z26" s="77">
        <v>43816</v>
      </c>
      <c r="AA26" s="77">
        <v>43851</v>
      </c>
      <c r="AB26" s="77">
        <v>43882</v>
      </c>
      <c r="AC26" s="77">
        <v>43907</v>
      </c>
      <c r="AD26" s="77">
        <v>43941</v>
      </c>
      <c r="AE26" s="77">
        <v>43970</v>
      </c>
      <c r="AF26" s="77">
        <v>44000</v>
      </c>
      <c r="AG26" s="77"/>
      <c r="AH26" s="77">
        <v>44034</v>
      </c>
      <c r="AI26" s="77">
        <v>44055</v>
      </c>
      <c r="AJ26" s="77"/>
      <c r="AK26" s="77"/>
      <c r="AL26" s="77"/>
      <c r="AM26" s="77"/>
      <c r="AN26" s="77"/>
      <c r="AO26" s="157"/>
    </row>
    <row r="27" spans="1:42" ht="25.15" customHeight="1" x14ac:dyDescent="0.2">
      <c r="A27" s="162"/>
      <c r="B27" s="60"/>
      <c r="C27" s="154"/>
      <c r="D27" s="155"/>
      <c r="E27" s="156"/>
      <c r="F27" s="158" t="s">
        <v>80</v>
      </c>
      <c r="G27" s="158"/>
      <c r="H27" s="158"/>
      <c r="I27" s="77"/>
      <c r="J27" s="77"/>
      <c r="K27" s="77"/>
      <c r="L27" s="77">
        <v>43354</v>
      </c>
      <c r="M27" s="77">
        <v>43354</v>
      </c>
      <c r="N27" s="77">
        <v>43361</v>
      </c>
      <c r="O27" s="77">
        <v>43486</v>
      </c>
      <c r="P27" s="77">
        <v>43503</v>
      </c>
      <c r="Q27" s="77">
        <v>43528</v>
      </c>
      <c r="R27" s="77">
        <v>43560</v>
      </c>
      <c r="S27" s="77">
        <v>43605</v>
      </c>
      <c r="T27" s="77">
        <v>43627</v>
      </c>
      <c r="U27" s="77">
        <v>43649</v>
      </c>
      <c r="V27" s="77">
        <v>43697</v>
      </c>
      <c r="W27" s="77">
        <v>43714</v>
      </c>
      <c r="X27" s="77">
        <v>43748</v>
      </c>
      <c r="Y27" s="77">
        <v>43776</v>
      </c>
      <c r="Z27" s="77">
        <v>43812</v>
      </c>
      <c r="AA27" s="77">
        <v>43845</v>
      </c>
      <c r="AB27" s="77">
        <v>43872</v>
      </c>
      <c r="AC27" s="77">
        <v>43902</v>
      </c>
      <c r="AD27" s="77">
        <v>43909</v>
      </c>
      <c r="AE27" s="77">
        <v>43963</v>
      </c>
      <c r="AF27" s="77">
        <v>43998</v>
      </c>
      <c r="AG27" s="77"/>
      <c r="AH27" s="77">
        <v>44033</v>
      </c>
      <c r="AI27" s="77">
        <v>44054</v>
      </c>
      <c r="AJ27" s="77"/>
      <c r="AK27" s="77"/>
      <c r="AL27" s="77"/>
      <c r="AM27" s="77"/>
      <c r="AN27" s="77"/>
      <c r="AO27" s="157"/>
    </row>
    <row r="28" spans="1:42" ht="33" customHeight="1" x14ac:dyDescent="0.2">
      <c r="A28" s="162">
        <v>11</v>
      </c>
      <c r="B28" s="60"/>
      <c r="C28" s="164" t="s">
        <v>81</v>
      </c>
      <c r="D28" s="155">
        <v>11</v>
      </c>
      <c r="E28" s="156" t="s">
        <v>82</v>
      </c>
      <c r="F28" s="84" t="s">
        <v>83</v>
      </c>
      <c r="G28" s="74" t="s">
        <v>84</v>
      </c>
      <c r="H28" s="85" t="s">
        <v>85</v>
      </c>
      <c r="I28" s="86" t="e">
        <f>AVERAGE(I29:I34)</f>
        <v>#DIV/0!</v>
      </c>
      <c r="J28" s="86" t="e">
        <f>AVERAGE(J29:J34)</f>
        <v>#DIV/0!</v>
      </c>
      <c r="K28" s="86">
        <f t="shared" ref="K28:AN28" si="7">AVERAGE(K29:K30)</f>
        <v>75</v>
      </c>
      <c r="L28" s="86">
        <f t="shared" si="7"/>
        <v>45.5</v>
      </c>
      <c r="M28" s="86">
        <f t="shared" si="7"/>
        <v>1</v>
      </c>
      <c r="N28" s="86">
        <f t="shared" si="7"/>
        <v>0.5</v>
      </c>
      <c r="O28" s="86">
        <f t="shared" si="7"/>
        <v>187.5</v>
      </c>
      <c r="P28" s="86">
        <f t="shared" si="7"/>
        <v>172</v>
      </c>
      <c r="Q28" s="86">
        <f t="shared" si="7"/>
        <v>186</v>
      </c>
      <c r="R28" s="86">
        <f t="shared" si="7"/>
        <v>181.5</v>
      </c>
      <c r="S28" s="86">
        <f t="shared" si="7"/>
        <v>109.5</v>
      </c>
      <c r="T28" s="86">
        <f t="shared" si="7"/>
        <v>204.5</v>
      </c>
      <c r="U28" s="86">
        <f t="shared" si="7"/>
        <v>159.5</v>
      </c>
      <c r="V28" s="86">
        <f t="shared" si="7"/>
        <v>188</v>
      </c>
      <c r="W28" s="86">
        <f t="shared" si="7"/>
        <v>185.5</v>
      </c>
      <c r="X28" s="86">
        <f t="shared" si="7"/>
        <v>205</v>
      </c>
      <c r="Y28" s="86">
        <f t="shared" si="7"/>
        <v>213</v>
      </c>
      <c r="Z28" s="86">
        <f t="shared" si="7"/>
        <v>196</v>
      </c>
      <c r="AA28" s="86">
        <f t="shared" si="7"/>
        <v>132</v>
      </c>
      <c r="AB28" s="86">
        <f t="shared" si="7"/>
        <v>225.5</v>
      </c>
      <c r="AC28" s="86">
        <f t="shared" si="7"/>
        <v>202</v>
      </c>
      <c r="AD28" s="86">
        <f t="shared" si="7"/>
        <v>107.5</v>
      </c>
      <c r="AE28" s="86">
        <f t="shared" si="7"/>
        <v>124</v>
      </c>
      <c r="AF28" s="86">
        <f t="shared" si="7"/>
        <v>167</v>
      </c>
      <c r="AG28" s="86" t="e">
        <f t="shared" si="7"/>
        <v>#DIV/0!</v>
      </c>
      <c r="AH28" s="86">
        <f t="shared" si="7"/>
        <v>196.5</v>
      </c>
      <c r="AI28" s="86">
        <f t="shared" si="7"/>
        <v>192</v>
      </c>
      <c r="AJ28" s="86" t="e">
        <f t="shared" si="7"/>
        <v>#DIV/0!</v>
      </c>
      <c r="AK28" s="86" t="e">
        <f t="shared" si="7"/>
        <v>#DIV/0!</v>
      </c>
      <c r="AL28" s="86" t="e">
        <f t="shared" si="7"/>
        <v>#DIV/0!</v>
      </c>
      <c r="AM28" s="86" t="e">
        <f t="shared" si="7"/>
        <v>#DIV/0!</v>
      </c>
      <c r="AN28" s="86" t="e">
        <f t="shared" si="7"/>
        <v>#DIV/0!</v>
      </c>
      <c r="AO28" s="165" t="s">
        <v>86</v>
      </c>
    </row>
    <row r="29" spans="1:42" ht="17.45" customHeight="1" x14ac:dyDescent="0.2">
      <c r="A29" s="162"/>
      <c r="B29" s="60"/>
      <c r="C29" s="164"/>
      <c r="D29" s="155"/>
      <c r="E29" s="156"/>
      <c r="F29" s="166" t="s">
        <v>87</v>
      </c>
      <c r="G29" s="166"/>
      <c r="H29" s="166"/>
      <c r="I29" s="87"/>
      <c r="J29" s="87"/>
      <c r="K29" s="87">
        <v>50</v>
      </c>
      <c r="L29" s="87">
        <v>53</v>
      </c>
      <c r="M29" s="87">
        <v>1</v>
      </c>
      <c r="N29" s="87">
        <v>1</v>
      </c>
      <c r="O29" s="87">
        <v>244</v>
      </c>
      <c r="P29" s="87">
        <v>188</v>
      </c>
      <c r="Q29" s="87">
        <v>185</v>
      </c>
      <c r="R29" s="87">
        <v>185</v>
      </c>
      <c r="S29" s="87">
        <v>104</v>
      </c>
      <c r="T29" s="87">
        <v>214</v>
      </c>
      <c r="U29" s="87">
        <v>154</v>
      </c>
      <c r="V29" s="87">
        <v>181</v>
      </c>
      <c r="W29" s="87">
        <v>188</v>
      </c>
      <c r="X29" s="87">
        <v>191</v>
      </c>
      <c r="Y29" s="87">
        <v>200</v>
      </c>
      <c r="Z29" s="87">
        <v>178</v>
      </c>
      <c r="AA29" s="87">
        <v>142</v>
      </c>
      <c r="AB29" s="87">
        <v>198</v>
      </c>
      <c r="AC29" s="87">
        <v>171</v>
      </c>
      <c r="AD29" s="87">
        <v>95</v>
      </c>
      <c r="AE29" s="87">
        <v>141</v>
      </c>
      <c r="AF29" s="87">
        <v>161</v>
      </c>
      <c r="AG29" s="87"/>
      <c r="AH29" s="87">
        <v>206</v>
      </c>
      <c r="AI29" s="87">
        <v>164</v>
      </c>
      <c r="AJ29" s="87"/>
      <c r="AK29" s="87"/>
      <c r="AL29" s="87"/>
      <c r="AM29" s="87"/>
      <c r="AN29" s="87"/>
      <c r="AO29" s="165"/>
    </row>
    <row r="30" spans="1:42" ht="17.45" customHeight="1" x14ac:dyDescent="0.2">
      <c r="A30" s="162"/>
      <c r="B30" s="60"/>
      <c r="C30" s="164"/>
      <c r="D30" s="155"/>
      <c r="E30" s="156"/>
      <c r="F30" s="166" t="s">
        <v>88</v>
      </c>
      <c r="G30" s="166"/>
      <c r="H30" s="166"/>
      <c r="I30" s="87"/>
      <c r="J30" s="87"/>
      <c r="K30" s="87">
        <v>100</v>
      </c>
      <c r="L30" s="87">
        <v>38</v>
      </c>
      <c r="M30" s="87">
        <v>1</v>
      </c>
      <c r="N30" s="87">
        <v>0</v>
      </c>
      <c r="O30" s="87">
        <v>131</v>
      </c>
      <c r="P30" s="87">
        <v>156</v>
      </c>
      <c r="Q30" s="87">
        <v>187</v>
      </c>
      <c r="R30" s="87">
        <v>178</v>
      </c>
      <c r="S30" s="87">
        <v>115</v>
      </c>
      <c r="T30" s="87">
        <v>195</v>
      </c>
      <c r="U30" s="87">
        <v>165</v>
      </c>
      <c r="V30" s="87">
        <v>195</v>
      </c>
      <c r="W30" s="87">
        <v>183</v>
      </c>
      <c r="X30" s="87">
        <v>219</v>
      </c>
      <c r="Y30" s="87">
        <v>226</v>
      </c>
      <c r="Z30" s="87">
        <v>214</v>
      </c>
      <c r="AA30" s="87">
        <v>122</v>
      </c>
      <c r="AB30" s="87">
        <v>253</v>
      </c>
      <c r="AC30" s="87">
        <v>233</v>
      </c>
      <c r="AD30" s="87">
        <v>120</v>
      </c>
      <c r="AE30" s="87">
        <v>107</v>
      </c>
      <c r="AF30" s="87">
        <v>173</v>
      </c>
      <c r="AG30" s="87"/>
      <c r="AH30" s="87">
        <v>187</v>
      </c>
      <c r="AI30" s="87">
        <v>220</v>
      </c>
      <c r="AJ30" s="87"/>
      <c r="AK30" s="87"/>
      <c r="AL30" s="87"/>
      <c r="AM30" s="87"/>
      <c r="AN30" s="87"/>
      <c r="AO30" s="165"/>
    </row>
    <row r="31" spans="1:42" ht="17.45" customHeight="1" x14ac:dyDescent="0.2">
      <c r="A31" s="162"/>
      <c r="B31" s="60"/>
      <c r="C31" s="164"/>
      <c r="D31" s="155"/>
      <c r="E31" s="156"/>
      <c r="F31" s="166" t="s">
        <v>89</v>
      </c>
      <c r="G31" s="166"/>
      <c r="H31" s="166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165"/>
    </row>
    <row r="32" spans="1:42" ht="15.75" hidden="1" customHeight="1" x14ac:dyDescent="0.2">
      <c r="A32" s="162"/>
      <c r="B32" s="60"/>
      <c r="C32" s="164"/>
      <c r="D32" s="155"/>
      <c r="E32" s="156"/>
      <c r="F32" s="166" t="s">
        <v>90</v>
      </c>
      <c r="G32" s="166"/>
      <c r="H32" s="166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165"/>
    </row>
    <row r="33" spans="1:41" ht="15.75" hidden="1" customHeight="1" x14ac:dyDescent="0.2">
      <c r="A33" s="162"/>
      <c r="B33" s="60"/>
      <c r="C33" s="164"/>
      <c r="D33" s="155"/>
      <c r="E33" s="156"/>
      <c r="F33" s="166" t="s">
        <v>91</v>
      </c>
      <c r="G33" s="166"/>
      <c r="H33" s="166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165"/>
    </row>
    <row r="34" spans="1:41" ht="15.75" hidden="1" customHeight="1" x14ac:dyDescent="0.2">
      <c r="A34" s="162"/>
      <c r="B34" s="60"/>
      <c r="C34" s="164"/>
      <c r="D34" s="155"/>
      <c r="E34" s="156"/>
      <c r="F34" s="166" t="s">
        <v>92</v>
      </c>
      <c r="G34" s="166"/>
      <c r="H34" s="166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165"/>
    </row>
    <row r="35" spans="1:41" ht="29.45" customHeight="1" x14ac:dyDescent="0.2">
      <c r="A35" s="162">
        <v>13</v>
      </c>
      <c r="B35" s="60"/>
      <c r="C35" s="164"/>
      <c r="D35" s="155">
        <v>12</v>
      </c>
      <c r="E35" s="156" t="s">
        <v>93</v>
      </c>
      <c r="F35" s="73" t="s">
        <v>94</v>
      </c>
      <c r="G35" s="74" t="s">
        <v>95</v>
      </c>
      <c r="H35" s="75" t="s">
        <v>96</v>
      </c>
      <c r="I35" s="88" t="e">
        <f>+AVERAGE(I36:I37)</f>
        <v>#DIV/0!</v>
      </c>
      <c r="J35" s="88" t="e">
        <f>+AVERAGE(J36:J37)</f>
        <v>#DIV/0!</v>
      </c>
      <c r="K35" s="88">
        <f t="shared" ref="K35:AN35" si="8">K36</f>
        <v>80</v>
      </c>
      <c r="L35" s="88">
        <f t="shared" si="8"/>
        <v>28</v>
      </c>
      <c r="M35" s="88">
        <f t="shared" si="8"/>
        <v>0</v>
      </c>
      <c r="N35" s="88">
        <f t="shared" si="8"/>
        <v>0</v>
      </c>
      <c r="O35" s="88">
        <f t="shared" si="8"/>
        <v>55</v>
      </c>
      <c r="P35" s="88">
        <f t="shared" si="8"/>
        <v>228</v>
      </c>
      <c r="Q35" s="88">
        <f t="shared" si="8"/>
        <v>92</v>
      </c>
      <c r="R35" s="88">
        <f t="shared" si="8"/>
        <v>90</v>
      </c>
      <c r="S35" s="88">
        <f t="shared" si="8"/>
        <v>59</v>
      </c>
      <c r="T35" s="88">
        <f t="shared" si="8"/>
        <v>131</v>
      </c>
      <c r="U35" s="88">
        <f t="shared" si="8"/>
        <v>98</v>
      </c>
      <c r="V35" s="88">
        <f t="shared" si="8"/>
        <v>103</v>
      </c>
      <c r="W35" s="88">
        <f t="shared" si="8"/>
        <v>109</v>
      </c>
      <c r="X35" s="88">
        <f t="shared" si="8"/>
        <v>92</v>
      </c>
      <c r="Y35" s="88">
        <f t="shared" si="8"/>
        <v>115</v>
      </c>
      <c r="Z35" s="88">
        <f t="shared" si="8"/>
        <v>97</v>
      </c>
      <c r="AA35" s="88">
        <f t="shared" si="8"/>
        <v>87</v>
      </c>
      <c r="AB35" s="88">
        <f t="shared" si="8"/>
        <v>136</v>
      </c>
      <c r="AC35" s="88">
        <f t="shared" si="8"/>
        <v>83</v>
      </c>
      <c r="AD35" s="88">
        <f t="shared" si="8"/>
        <v>77</v>
      </c>
      <c r="AE35" s="88">
        <f t="shared" si="8"/>
        <v>69</v>
      </c>
      <c r="AF35" s="88">
        <v>55</v>
      </c>
      <c r="AG35" s="88">
        <f t="shared" si="8"/>
        <v>0</v>
      </c>
      <c r="AH35" s="88">
        <f t="shared" si="8"/>
        <v>80</v>
      </c>
      <c r="AI35" s="88">
        <f t="shared" si="8"/>
        <v>64</v>
      </c>
      <c r="AJ35" s="88">
        <f t="shared" si="8"/>
        <v>0</v>
      </c>
      <c r="AK35" s="88">
        <f t="shared" si="8"/>
        <v>0</v>
      </c>
      <c r="AL35" s="88">
        <f t="shared" si="8"/>
        <v>0</v>
      </c>
      <c r="AM35" s="88">
        <f t="shared" si="8"/>
        <v>0</v>
      </c>
      <c r="AN35" s="88">
        <f t="shared" si="8"/>
        <v>0</v>
      </c>
      <c r="AO35" s="163"/>
    </row>
    <row r="36" spans="1:41" ht="17.45" customHeight="1" x14ac:dyDescent="0.2">
      <c r="A36" s="162"/>
      <c r="B36" s="60"/>
      <c r="C36" s="164"/>
      <c r="D36" s="155"/>
      <c r="E36" s="156"/>
      <c r="F36" s="166" t="s">
        <v>97</v>
      </c>
      <c r="G36" s="166"/>
      <c r="H36" s="166"/>
      <c r="I36" s="87"/>
      <c r="J36" s="87"/>
      <c r="K36" s="87">
        <v>80</v>
      </c>
      <c r="L36" s="87">
        <v>28</v>
      </c>
      <c r="M36" s="87">
        <v>0</v>
      </c>
      <c r="N36" s="87"/>
      <c r="O36" s="87">
        <v>55</v>
      </c>
      <c r="P36" s="87">
        <v>228</v>
      </c>
      <c r="Q36" s="87">
        <v>92</v>
      </c>
      <c r="R36" s="87">
        <v>90</v>
      </c>
      <c r="S36" s="87">
        <v>59</v>
      </c>
      <c r="T36" s="87">
        <v>131</v>
      </c>
      <c r="U36" s="87">
        <v>98</v>
      </c>
      <c r="V36" s="87">
        <v>103</v>
      </c>
      <c r="W36" s="87">
        <v>109</v>
      </c>
      <c r="X36" s="87">
        <v>92</v>
      </c>
      <c r="Y36" s="87">
        <v>115</v>
      </c>
      <c r="Z36" s="87">
        <v>97</v>
      </c>
      <c r="AA36" s="87">
        <v>87</v>
      </c>
      <c r="AB36" s="87">
        <v>136</v>
      </c>
      <c r="AC36" s="87">
        <v>83</v>
      </c>
      <c r="AD36" s="87">
        <v>77</v>
      </c>
      <c r="AE36" s="87">
        <v>69</v>
      </c>
      <c r="AF36" s="87">
        <v>55</v>
      </c>
      <c r="AG36" s="87"/>
      <c r="AH36" s="87">
        <v>80</v>
      </c>
      <c r="AI36" s="87">
        <v>64</v>
      </c>
      <c r="AJ36" s="87"/>
      <c r="AK36" s="87"/>
      <c r="AL36" s="87"/>
      <c r="AM36" s="87"/>
      <c r="AN36" s="87"/>
      <c r="AO36" s="163"/>
    </row>
    <row r="37" spans="1:41" ht="17.45" customHeight="1" x14ac:dyDescent="0.2">
      <c r="A37" s="162"/>
      <c r="B37" s="60"/>
      <c r="C37" s="164"/>
      <c r="D37" s="155"/>
      <c r="E37" s="156"/>
      <c r="F37" s="166" t="s">
        <v>98</v>
      </c>
      <c r="G37" s="166"/>
      <c r="H37" s="166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 t="s">
        <v>99</v>
      </c>
      <c r="AF37" s="87"/>
      <c r="AG37" s="87"/>
      <c r="AH37" s="87"/>
      <c r="AI37" s="87"/>
      <c r="AJ37" s="87"/>
      <c r="AK37" s="87"/>
      <c r="AL37" s="87"/>
      <c r="AM37" s="87"/>
      <c r="AN37" s="87"/>
      <c r="AO37" s="163"/>
    </row>
    <row r="38" spans="1:41" ht="30.6" customHeight="1" x14ac:dyDescent="0.2">
      <c r="A38" s="59"/>
      <c r="B38" s="60"/>
      <c r="C38" s="164"/>
      <c r="D38" s="61">
        <v>13</v>
      </c>
      <c r="E38" s="62" t="s">
        <v>100</v>
      </c>
      <c r="F38" s="73" t="s">
        <v>101</v>
      </c>
      <c r="G38" s="74">
        <v>250</v>
      </c>
      <c r="H38" s="75" t="s">
        <v>102</v>
      </c>
      <c r="I38" s="87"/>
      <c r="J38" s="87"/>
      <c r="K38" s="87"/>
      <c r="L38" s="87">
        <v>1</v>
      </c>
      <c r="M38" s="87">
        <v>0</v>
      </c>
      <c r="N38" s="87">
        <v>0</v>
      </c>
      <c r="O38" s="87">
        <v>0</v>
      </c>
      <c r="P38" s="87">
        <v>0</v>
      </c>
      <c r="Q38" s="87">
        <v>0</v>
      </c>
      <c r="R38" s="87">
        <v>3</v>
      </c>
      <c r="S38" s="87">
        <v>1</v>
      </c>
      <c r="T38" s="87">
        <v>1</v>
      </c>
      <c r="U38" s="87">
        <v>2</v>
      </c>
      <c r="V38" s="87">
        <v>0</v>
      </c>
      <c r="W38" s="87">
        <v>0</v>
      </c>
      <c r="X38" s="87">
        <v>3</v>
      </c>
      <c r="Y38" s="87">
        <v>4</v>
      </c>
      <c r="Z38" s="87">
        <v>1</v>
      </c>
      <c r="AA38" s="87">
        <v>13</v>
      </c>
      <c r="AB38" s="87">
        <v>4</v>
      </c>
      <c r="AC38" s="87"/>
      <c r="AD38" s="87"/>
      <c r="AE38" s="87">
        <v>1</v>
      </c>
      <c r="AF38" s="87">
        <v>1</v>
      </c>
      <c r="AG38" s="87"/>
      <c r="AH38" s="87">
        <v>2</v>
      </c>
      <c r="AI38" s="87">
        <v>4</v>
      </c>
      <c r="AJ38" s="87"/>
      <c r="AK38" s="87"/>
      <c r="AL38" s="87"/>
      <c r="AM38" s="87"/>
      <c r="AN38" s="87"/>
      <c r="AO38" s="66"/>
    </row>
    <row r="39" spans="1:41" ht="24" customHeight="1" x14ac:dyDescent="0.2">
      <c r="A39" s="59"/>
      <c r="B39" s="60"/>
      <c r="C39" s="164"/>
      <c r="D39" s="155">
        <v>14</v>
      </c>
      <c r="E39" s="156" t="s">
        <v>103</v>
      </c>
      <c r="F39" s="84" t="s">
        <v>104</v>
      </c>
      <c r="G39" s="89" t="s">
        <v>105</v>
      </c>
      <c r="H39" s="85" t="s">
        <v>106</v>
      </c>
      <c r="I39" s="90">
        <f>AVERAGE(I40:I41)</f>
        <v>0</v>
      </c>
      <c r="J39" s="90">
        <f>AVERAGE(J40:J41)</f>
        <v>0</v>
      </c>
      <c r="K39" s="91">
        <f>AVERAGE(K40:K41)</f>
        <v>1.2698412698412698</v>
      </c>
      <c r="L39" s="91">
        <f>AVERAGE(L40:L41)</f>
        <v>1.3333333333333333</v>
      </c>
      <c r="M39" s="91">
        <f t="shared" ref="M39:AN39" si="9">M40</f>
        <v>0</v>
      </c>
      <c r="N39" s="91">
        <f t="shared" si="9"/>
        <v>0</v>
      </c>
      <c r="O39" s="91">
        <f t="shared" si="9"/>
        <v>1.2222222222222223</v>
      </c>
      <c r="P39" s="91">
        <f t="shared" si="9"/>
        <v>4</v>
      </c>
      <c r="Q39" s="91">
        <f t="shared" si="9"/>
        <v>1.5333333333333334</v>
      </c>
      <c r="R39" s="91">
        <f t="shared" si="9"/>
        <v>1.4285714285714286</v>
      </c>
      <c r="S39" s="91">
        <f t="shared" si="9"/>
        <v>1.2291666666666667</v>
      </c>
      <c r="T39" s="91">
        <f t="shared" si="9"/>
        <v>1.9848484848484849</v>
      </c>
      <c r="U39" s="91">
        <f t="shared" si="9"/>
        <v>1.6333333333333333</v>
      </c>
      <c r="V39" s="91">
        <f t="shared" si="9"/>
        <v>1.5606060606060606</v>
      </c>
      <c r="W39" s="91">
        <f t="shared" si="9"/>
        <v>1.8166666666666667</v>
      </c>
      <c r="X39" s="91">
        <f t="shared" si="9"/>
        <v>1.4603174603174602</v>
      </c>
      <c r="Y39" s="91">
        <f t="shared" si="9"/>
        <v>1.6666666666666667</v>
      </c>
      <c r="Z39" s="91">
        <f t="shared" si="9"/>
        <v>1.5396825396825398</v>
      </c>
      <c r="AA39" s="91">
        <f t="shared" si="9"/>
        <v>1.9333333333333333</v>
      </c>
      <c r="AB39" s="91">
        <f t="shared" si="9"/>
        <v>2.2666666666666666</v>
      </c>
      <c r="AC39" s="91">
        <f t="shared" si="9"/>
        <v>1.3833333333333333</v>
      </c>
      <c r="AD39" s="91">
        <f t="shared" si="9"/>
        <v>1.8333333333333333</v>
      </c>
      <c r="AE39" s="91">
        <f t="shared" si="9"/>
        <v>1.6428571428571428</v>
      </c>
      <c r="AF39" s="91">
        <f t="shared" si="9"/>
        <v>0.91666666666666663</v>
      </c>
      <c r="AG39" s="91">
        <f t="shared" si="9"/>
        <v>0</v>
      </c>
      <c r="AH39" s="91">
        <f t="shared" si="9"/>
        <v>1.2121212121212122</v>
      </c>
      <c r="AI39" s="91">
        <f t="shared" si="9"/>
        <v>0.96969696969696972</v>
      </c>
      <c r="AJ39" s="91">
        <f t="shared" si="9"/>
        <v>0</v>
      </c>
      <c r="AK39" s="91" t="e">
        <f t="shared" si="9"/>
        <v>#DIV/0!</v>
      </c>
      <c r="AL39" s="91" t="e">
        <f t="shared" si="9"/>
        <v>#DIV/0!</v>
      </c>
      <c r="AM39" s="91" t="e">
        <f t="shared" si="9"/>
        <v>#DIV/0!</v>
      </c>
      <c r="AN39" s="91" t="e">
        <f t="shared" si="9"/>
        <v>#DIV/0!</v>
      </c>
      <c r="AO39" s="163"/>
    </row>
    <row r="40" spans="1:41" ht="21" customHeight="1" x14ac:dyDescent="0.2">
      <c r="A40" s="59"/>
      <c r="B40" s="60"/>
      <c r="C40" s="164"/>
      <c r="D40" s="155"/>
      <c r="E40" s="156"/>
      <c r="F40" s="166" t="s">
        <v>97</v>
      </c>
      <c r="G40" s="166"/>
      <c r="H40" s="166"/>
      <c r="I40" s="92">
        <f>I36/'Cálculo de cuota '!N30</f>
        <v>0</v>
      </c>
      <c r="J40" s="92">
        <f>J36/'Cálculo de cuota '!O30</f>
        <v>0</v>
      </c>
      <c r="K40" s="92">
        <f>K36/'Cálculo de cuota '!C30</f>
        <v>1.2698412698412698</v>
      </c>
      <c r="L40" s="92">
        <f>L36/'Cálculo de cuota '!D30</f>
        <v>1.3333333333333333</v>
      </c>
      <c r="M40" s="92">
        <f>M36/'Cálculo de cuota '!E30</f>
        <v>0</v>
      </c>
      <c r="N40" s="92">
        <f>N36/'Cálculo de cuota '!F30</f>
        <v>0</v>
      </c>
      <c r="O40" s="92">
        <f>O36/'Cálculo de cuota '!G30</f>
        <v>1.2222222222222223</v>
      </c>
      <c r="P40" s="92">
        <f>P36/'Cálculo de cuota '!H30</f>
        <v>4</v>
      </c>
      <c r="Q40" s="92">
        <f>Q36/'Cálculo de cuota '!I30</f>
        <v>1.5333333333333334</v>
      </c>
      <c r="R40" s="92">
        <f>R36/'Cálculo de cuota '!J30</f>
        <v>1.4285714285714286</v>
      </c>
      <c r="S40" s="92">
        <f>S36/'Cálculo de cuota '!K30</f>
        <v>1.2291666666666667</v>
      </c>
      <c r="T40" s="92">
        <f>T36/'Cálculo de cuota '!L30</f>
        <v>1.9848484848484849</v>
      </c>
      <c r="U40" s="92">
        <f>U36/'Cálculo de cuota '!M30</f>
        <v>1.6333333333333333</v>
      </c>
      <c r="V40" s="92">
        <f>V36/'Cálculo de cuota '!N30</f>
        <v>1.5606060606060606</v>
      </c>
      <c r="W40" s="92">
        <f>W36/'Cálculo de cuota '!O30</f>
        <v>1.8166666666666667</v>
      </c>
      <c r="X40" s="92">
        <f>X36/'Cálculo de cuota '!P30</f>
        <v>1.4603174603174602</v>
      </c>
      <c r="Y40" s="92">
        <f>Y36/'Cálculo de cuota '!Q30</f>
        <v>1.6666666666666667</v>
      </c>
      <c r="Z40" s="92">
        <f>Z36/'Cálculo de cuota '!R30</f>
        <v>1.5396825396825398</v>
      </c>
      <c r="AA40" s="92">
        <f>AA36/'Cálculo de cuota '!S30</f>
        <v>1.9333333333333333</v>
      </c>
      <c r="AB40" s="92">
        <f>AB36/'Cálculo de cuota '!T30</f>
        <v>2.2666666666666666</v>
      </c>
      <c r="AC40" s="92">
        <f>AC36/'Cálculo de cuota '!U30</f>
        <v>1.3833333333333333</v>
      </c>
      <c r="AD40" s="92">
        <f>AD36/'Cálculo de cuota '!V30</f>
        <v>1.8333333333333333</v>
      </c>
      <c r="AE40" s="92">
        <f>AE36/'Cálculo de cuota '!W30</f>
        <v>1.6428571428571428</v>
      </c>
      <c r="AF40" s="92">
        <f>AF36/'Cálculo de cuota '!X30</f>
        <v>0.91666666666666663</v>
      </c>
      <c r="AG40" s="92">
        <f>AG36/'Cálculo de cuota '!Y30</f>
        <v>0</v>
      </c>
      <c r="AH40" s="92">
        <f>AH36/'Cálculo de cuota '!Y30</f>
        <v>1.2121212121212122</v>
      </c>
      <c r="AI40" s="92">
        <f>AI36/'Cálculo de cuota '!Z30</f>
        <v>0.96969696969696972</v>
      </c>
      <c r="AJ40" s="92">
        <f>AJ36/'Cálculo de cuota '!AA30</f>
        <v>0</v>
      </c>
      <c r="AK40" s="92" t="e">
        <f>AK36/'Cálculo de cuota '!AB30</f>
        <v>#DIV/0!</v>
      </c>
      <c r="AL40" s="92" t="e">
        <f>AL36/'Cálculo de cuota '!AC30</f>
        <v>#DIV/0!</v>
      </c>
      <c r="AM40" s="92" t="e">
        <f>AM36/'Cálculo de cuota '!AD30</f>
        <v>#DIV/0!</v>
      </c>
      <c r="AN40" s="92" t="e">
        <f>AN36/'Cálculo de cuota '!AE30</f>
        <v>#DIV/0!</v>
      </c>
      <c r="AO40" s="163"/>
    </row>
    <row r="41" spans="1:41" ht="21" customHeight="1" x14ac:dyDescent="0.2">
      <c r="A41" s="59"/>
      <c r="B41" s="60"/>
      <c r="C41" s="164"/>
      <c r="D41" s="155"/>
      <c r="E41" s="156"/>
      <c r="F41" s="166" t="s">
        <v>98</v>
      </c>
      <c r="G41" s="166"/>
      <c r="H41" s="166"/>
      <c r="I41" s="92">
        <f>I37/'Cálculo de cuota '!N31</f>
        <v>0</v>
      </c>
      <c r="J41" s="92">
        <f>J37/'Cálculo de cuota '!O31</f>
        <v>0</v>
      </c>
      <c r="K41" s="92"/>
      <c r="L41" s="92"/>
      <c r="M41" s="92">
        <f>M37/'Cálculo de cuota '!R31</f>
        <v>0</v>
      </c>
      <c r="N41" s="92" t="e">
        <f>N37/'Cálculo de cuota '!AE31</f>
        <v>#DIV/0!</v>
      </c>
      <c r="O41" s="92" t="e">
        <f>O37/'Cálculo de cuota '!AF31</f>
        <v>#DIV/0!</v>
      </c>
      <c r="P41" s="92" t="e">
        <f>P37/'Cálculo de cuota '!AG31</f>
        <v>#DIV/0!</v>
      </c>
      <c r="Q41" s="92" t="e">
        <f>Q37/'Cálculo de cuota '!AH31</f>
        <v>#DIV/0!</v>
      </c>
      <c r="R41" s="92" t="e">
        <f>R37/'Cálculo de cuota '!AI31</f>
        <v>#DIV/0!</v>
      </c>
      <c r="S41" s="92" t="e">
        <f>S37/'Cálculo de cuota '!AJ31</f>
        <v>#DIV/0!</v>
      </c>
      <c r="T41" s="92" t="e">
        <f>T37/'Cálculo de cuota '!AK31</f>
        <v>#DIV/0!</v>
      </c>
      <c r="U41" s="92" t="e">
        <f>U37/'Cálculo de cuota '!AL31</f>
        <v>#DIV/0!</v>
      </c>
      <c r="V41" s="92" t="e">
        <f>V37/'Cálculo de cuota '!AM31</f>
        <v>#DIV/0!</v>
      </c>
      <c r="W41" s="92" t="e">
        <f>W37/'Cálculo de cuota '!AN31</f>
        <v>#DIV/0!</v>
      </c>
      <c r="X41" s="92" t="e">
        <f>X37/'Cálculo de cuota '!AO31</f>
        <v>#DIV/0!</v>
      </c>
      <c r="Y41" s="92" t="e">
        <f>Y37/'Cálculo de cuota '!AP31</f>
        <v>#DIV/0!</v>
      </c>
      <c r="Z41" s="92" t="e">
        <f>Z37/'Cálculo de cuota '!AQ31</f>
        <v>#DIV/0!</v>
      </c>
      <c r="AA41" s="92" t="e">
        <f>AA37/'Cálculo de cuota '!AR31</f>
        <v>#DIV/0!</v>
      </c>
      <c r="AB41" s="92" t="e">
        <f>AB37/'Cálculo de cuota '!AS31</f>
        <v>#DIV/0!</v>
      </c>
      <c r="AC41" s="92" t="e">
        <f>AC37/'Cálculo de cuota '!AT31</f>
        <v>#DIV/0!</v>
      </c>
      <c r="AD41" s="92" t="e">
        <f>AD37/'Cálculo de cuota '!AU31</f>
        <v>#DIV/0!</v>
      </c>
      <c r="AE41" s="92" t="e">
        <f>AE37/'Cálculo de cuota '!AV31</f>
        <v>#VALUE!</v>
      </c>
      <c r="AF41" s="92" t="e">
        <f>AF37/'Cálculo de cuota '!AW31</f>
        <v>#DIV/0!</v>
      </c>
      <c r="AG41" s="92" t="e">
        <f>AG37/'Cálculo de cuota '!AX31</f>
        <v>#DIV/0!</v>
      </c>
      <c r="AH41" s="92" t="e">
        <f>AH37/'Cálculo de cuota '!AY31</f>
        <v>#DIV/0!</v>
      </c>
      <c r="AI41" s="92" t="e">
        <f>AI37/'Cálculo de cuota '!AZ31</f>
        <v>#DIV/0!</v>
      </c>
      <c r="AJ41" s="92" t="e">
        <f>AJ37/'Cálculo de cuota '!BA31</f>
        <v>#DIV/0!</v>
      </c>
      <c r="AK41" s="92" t="e">
        <f>AK37/'Cálculo de cuota '!BB31</f>
        <v>#DIV/0!</v>
      </c>
      <c r="AL41" s="92" t="e">
        <f>AL37/'Cálculo de cuota '!BC31</f>
        <v>#DIV/0!</v>
      </c>
      <c r="AM41" s="92" t="e">
        <f>AM37/'Cálculo de cuota '!BD31</f>
        <v>#DIV/0!</v>
      </c>
      <c r="AN41" s="92" t="e">
        <f>AN37/'Cálculo de cuota '!BE31</f>
        <v>#DIV/0!</v>
      </c>
      <c r="AO41" s="163"/>
    </row>
    <row r="42" spans="1:41" ht="32.25" customHeight="1" x14ac:dyDescent="0.2">
      <c r="A42" s="59"/>
      <c r="B42" s="60"/>
      <c r="C42" s="164"/>
      <c r="D42" s="155">
        <v>15</v>
      </c>
      <c r="E42" s="167" t="s">
        <v>107</v>
      </c>
      <c r="F42" s="84" t="s">
        <v>108</v>
      </c>
      <c r="G42" s="89" t="s">
        <v>105</v>
      </c>
      <c r="H42" s="85" t="s">
        <v>109</v>
      </c>
      <c r="I42" s="92">
        <f t="shared" ref="I42:AH42" si="10">AVERAGE(I43:I48)</f>
        <v>0</v>
      </c>
      <c r="J42" s="92">
        <f t="shared" si="10"/>
        <v>0</v>
      </c>
      <c r="K42" s="92">
        <f t="shared" si="10"/>
        <v>0.27472527472527469</v>
      </c>
      <c r="L42" s="92">
        <f t="shared" si="10"/>
        <v>0.5</v>
      </c>
      <c r="M42" s="92">
        <f t="shared" si="10"/>
        <v>3.4965034965034965E-3</v>
      </c>
      <c r="N42" s="92">
        <f t="shared" si="10"/>
        <v>1.7482517482517483E-3</v>
      </c>
      <c r="O42" s="92">
        <f t="shared" si="10"/>
        <v>0.96153846153846145</v>
      </c>
      <c r="P42" s="92">
        <f t="shared" si="10"/>
        <v>0.69635627530364363</v>
      </c>
      <c r="Q42" s="92">
        <f t="shared" si="10"/>
        <v>0.7153846153846154</v>
      </c>
      <c r="R42" s="92">
        <f t="shared" si="10"/>
        <v>0.6817765567765568</v>
      </c>
      <c r="S42" s="92">
        <f t="shared" si="10"/>
        <v>0.52644230769230771</v>
      </c>
      <c r="T42" s="92">
        <f t="shared" si="10"/>
        <v>0.73126873126873126</v>
      </c>
      <c r="U42" s="92">
        <f t="shared" si="10"/>
        <v>0.6134615384615385</v>
      </c>
      <c r="V42" s="92">
        <f t="shared" si="10"/>
        <v>0.67357642357642367</v>
      </c>
      <c r="W42" s="92">
        <f t="shared" si="10"/>
        <v>0.71346153846153848</v>
      </c>
      <c r="X42" s="92">
        <f t="shared" si="10"/>
        <v>0.75091575091575091</v>
      </c>
      <c r="Y42" s="92">
        <f t="shared" si="10"/>
        <v>0.74475524475524479</v>
      </c>
      <c r="Z42" s="92">
        <f t="shared" si="10"/>
        <v>0.75384615384615383</v>
      </c>
      <c r="AA42" s="92">
        <f t="shared" si="10"/>
        <v>0.69926739926739923</v>
      </c>
      <c r="AB42" s="92">
        <f t="shared" si="10"/>
        <v>0.86730769230769234</v>
      </c>
      <c r="AC42" s="92">
        <f t="shared" si="10"/>
        <v>0.80050607287449393</v>
      </c>
      <c r="AD42" s="92">
        <f t="shared" si="10"/>
        <v>0.66183816183816191</v>
      </c>
      <c r="AE42" s="92">
        <f t="shared" si="10"/>
        <v>0.68131868131868134</v>
      </c>
      <c r="AF42" s="92">
        <f t="shared" si="10"/>
        <v>0.64230769230769225</v>
      </c>
      <c r="AG42" s="92">
        <f t="shared" si="10"/>
        <v>0</v>
      </c>
      <c r="AH42" s="92">
        <f t="shared" si="10"/>
        <v>0.7026307026307026</v>
      </c>
      <c r="AI42" s="92">
        <f t="shared" ref="AI42:AN42" si="11">AVERAGE(AI43:AI48)</f>
        <v>0.67132867132867136</v>
      </c>
      <c r="AJ42" s="92">
        <f t="shared" si="11"/>
        <v>0</v>
      </c>
      <c r="AK42" s="92" t="e">
        <f t="shared" si="11"/>
        <v>#DIV/0!</v>
      </c>
      <c r="AL42" s="92" t="e">
        <f t="shared" si="11"/>
        <v>#DIV/0!</v>
      </c>
      <c r="AM42" s="92" t="e">
        <f t="shared" si="11"/>
        <v>#DIV/0!</v>
      </c>
      <c r="AN42" s="92" t="e">
        <f t="shared" si="11"/>
        <v>#DIV/0!</v>
      </c>
      <c r="AO42" s="163"/>
    </row>
    <row r="43" spans="1:41" ht="27" customHeight="1" x14ac:dyDescent="0.2">
      <c r="A43" s="59">
        <v>13</v>
      </c>
      <c r="B43" s="60"/>
      <c r="C43" s="164"/>
      <c r="D43" s="155"/>
      <c r="E43" s="167"/>
      <c r="F43" s="166" t="s">
        <v>110</v>
      </c>
      <c r="G43" s="166"/>
      <c r="H43" s="166"/>
      <c r="I43" s="92">
        <f>I29/'Cálculo de cuota '!N24</f>
        <v>0</v>
      </c>
      <c r="J43" s="92">
        <f>J29/'Cálculo de cuota '!O24</f>
        <v>0</v>
      </c>
      <c r="K43" s="92">
        <f>K29/'Cálculo de cuota '!C24</f>
        <v>0.18315018315018314</v>
      </c>
      <c r="L43" s="92">
        <f>L29/'Cálculo de cuota '!D24</f>
        <v>0.58241758241758246</v>
      </c>
      <c r="M43" s="92">
        <f>M29/'Cálculo de cuota '!E24</f>
        <v>3.4965034965034965E-3</v>
      </c>
      <c r="N43" s="92">
        <f>N29/'Cálculo de cuota '!F24</f>
        <v>3.4965034965034965E-3</v>
      </c>
      <c r="O43" s="92">
        <f>O29/'Cálculo de cuota '!G24</f>
        <v>1.2512820512820513</v>
      </c>
      <c r="P43" s="92">
        <f>P29/'Cálculo de cuota '!H24</f>
        <v>0.76113360323886636</v>
      </c>
      <c r="Q43" s="92">
        <f>Q29/'Cálculo de cuota '!I24</f>
        <v>0.71153846153846156</v>
      </c>
      <c r="R43" s="92">
        <f>R29/'Cálculo de cuota '!J24</f>
        <v>0.71153846153846156</v>
      </c>
      <c r="S43" s="92">
        <f>S29/'Cálculo de cuota '!K24</f>
        <v>0.5</v>
      </c>
      <c r="T43" s="92">
        <f>T29/'Cálculo de cuota '!L24</f>
        <v>0.74825174825174823</v>
      </c>
      <c r="U43" s="92">
        <f>U29/'Cálculo de cuota '!M24</f>
        <v>0.59230769230769231</v>
      </c>
      <c r="V43" s="92">
        <f>V29/'Cálculo de cuota '!N24</f>
        <v>0.63286713286713292</v>
      </c>
      <c r="W43" s="92">
        <f>W29/'Cálculo de cuota '!O24</f>
        <v>0.72307692307692306</v>
      </c>
      <c r="X43" s="92">
        <f>X29/'Cálculo de cuota '!P24</f>
        <v>0.69963369963369959</v>
      </c>
      <c r="Y43" s="92">
        <f>Y29/'Cálculo de cuota '!Q24</f>
        <v>0.69930069930069927</v>
      </c>
      <c r="Z43" s="92">
        <f>Z29/'Cálculo de cuota '!R24</f>
        <v>0.68461538461538463</v>
      </c>
      <c r="AA43" s="92">
        <f>AA29/'Cálculo de cuota '!S24</f>
        <v>0.72820512820512817</v>
      </c>
      <c r="AB43" s="92">
        <f>AB29/'Cálculo de cuota '!T24</f>
        <v>0.7615384615384615</v>
      </c>
      <c r="AC43" s="92">
        <f>AC29/'Cálculo de cuota '!U24</f>
        <v>0.65769230769230769</v>
      </c>
      <c r="AD43" s="92">
        <f>AD29/'Cálculo de cuota '!V24</f>
        <v>0.66433566433566438</v>
      </c>
      <c r="AE43" s="92">
        <f>AE29/'Cálculo de cuota '!W24</f>
        <v>0.77472527472527475</v>
      </c>
      <c r="AF43" s="92">
        <f>AF29/'Cálculo de cuota '!X24</f>
        <v>0.61923076923076925</v>
      </c>
      <c r="AG43" s="92">
        <f>AG29/'Cálculo de cuota '!Y24</f>
        <v>0</v>
      </c>
      <c r="AH43" s="92">
        <f>AH29/'Cálculo de cuota '!Y24</f>
        <v>0.72027972027972031</v>
      </c>
      <c r="AI43" s="92">
        <f>AI29/'Cálculo de cuota '!Z24</f>
        <v>0.57342657342657344</v>
      </c>
      <c r="AJ43" s="92">
        <f>AJ29/'Cálculo de cuota '!AA24</f>
        <v>0</v>
      </c>
      <c r="AK43" s="92" t="e">
        <f>AK29/'Cálculo de cuota '!AB24</f>
        <v>#DIV/0!</v>
      </c>
      <c r="AL43" s="92" t="e">
        <f>AL29/'Cálculo de cuota '!AC24</f>
        <v>#DIV/0!</v>
      </c>
      <c r="AM43" s="92" t="e">
        <f>AM29/'Cálculo de cuota '!AD24</f>
        <v>#DIV/0!</v>
      </c>
      <c r="AN43" s="92" t="e">
        <f>AN29/'Cálculo de cuota '!AE24</f>
        <v>#DIV/0!</v>
      </c>
      <c r="AO43" s="163"/>
    </row>
    <row r="44" spans="1:41" ht="27" customHeight="1" x14ac:dyDescent="0.2">
      <c r="A44" s="59">
        <v>14</v>
      </c>
      <c r="B44" s="60"/>
      <c r="C44" s="164"/>
      <c r="D44" s="155"/>
      <c r="E44" s="167"/>
      <c r="F44" s="166" t="s">
        <v>111</v>
      </c>
      <c r="G44" s="166"/>
      <c r="H44" s="166"/>
      <c r="I44" s="92">
        <f>I30/'Cálculo de cuota '!N25</f>
        <v>0</v>
      </c>
      <c r="J44" s="92">
        <f>J30/'Cálculo de cuota '!O25</f>
        <v>0</v>
      </c>
      <c r="K44" s="92">
        <f>K30/'Cálculo de cuota '!C25</f>
        <v>0.36630036630036628</v>
      </c>
      <c r="L44" s="92">
        <f>L30/'Cálculo de cuota '!D25</f>
        <v>0.4175824175824176</v>
      </c>
      <c r="M44" s="92">
        <f>M30/'Cálculo de cuota '!E25</f>
        <v>3.4965034965034965E-3</v>
      </c>
      <c r="N44" s="92">
        <f>N30/'Cálculo de cuota '!F25</f>
        <v>0</v>
      </c>
      <c r="O44" s="92">
        <f>O30/'Cálculo de cuota '!G25</f>
        <v>0.67179487179487174</v>
      </c>
      <c r="P44" s="92">
        <f>P30/'Cálculo de cuota '!H25</f>
        <v>0.63157894736842102</v>
      </c>
      <c r="Q44" s="92">
        <f>Q30/'Cálculo de cuota '!I25</f>
        <v>0.71923076923076923</v>
      </c>
      <c r="R44" s="92">
        <f>R30/'Cálculo de cuota '!J25</f>
        <v>0.65201465201465203</v>
      </c>
      <c r="S44" s="92">
        <f>S30/'Cálculo de cuota '!K25</f>
        <v>0.55288461538461542</v>
      </c>
      <c r="T44" s="92">
        <f>T30/'Cálculo de cuota '!L25</f>
        <v>0.7142857142857143</v>
      </c>
      <c r="U44" s="92">
        <f>U30/'Cálculo de cuota '!M25</f>
        <v>0.63461538461538458</v>
      </c>
      <c r="V44" s="92">
        <f>V30/'Cálculo de cuota '!N25</f>
        <v>0.7142857142857143</v>
      </c>
      <c r="W44" s="92">
        <f>W30/'Cálculo de cuota '!O25</f>
        <v>0.7038461538461539</v>
      </c>
      <c r="X44" s="92">
        <f>X30/'Cálculo de cuota '!P25</f>
        <v>0.80219780219780223</v>
      </c>
      <c r="Y44" s="92">
        <f>Y30/'Cálculo de cuota '!Q25</f>
        <v>0.79020979020979021</v>
      </c>
      <c r="Z44" s="92">
        <f>Z30/'Cálculo de cuota '!R25</f>
        <v>0.82307692307692304</v>
      </c>
      <c r="AA44" s="92">
        <f>AA30/'Cálculo de cuota '!S25</f>
        <v>0.67032967032967028</v>
      </c>
      <c r="AB44" s="92">
        <f>AB30/'Cálculo de cuota '!T25</f>
        <v>0.97307692307692306</v>
      </c>
      <c r="AC44" s="92">
        <f>AC30/'Cálculo de cuota '!U25</f>
        <v>0.94331983805668018</v>
      </c>
      <c r="AD44" s="92">
        <f>AD30/'Cálculo de cuota '!V25</f>
        <v>0.65934065934065933</v>
      </c>
      <c r="AE44" s="92">
        <f>AE30/'Cálculo de cuota '!W25</f>
        <v>0.58791208791208793</v>
      </c>
      <c r="AF44" s="92">
        <f>AF30/'Cálculo de cuota '!X25</f>
        <v>0.66538461538461535</v>
      </c>
      <c r="AG44" s="92">
        <f>AG30/'Cálculo de cuota '!Y25</f>
        <v>0</v>
      </c>
      <c r="AH44" s="92">
        <f>AH30/'Cálculo de cuota '!Y25</f>
        <v>0.68498168498168499</v>
      </c>
      <c r="AI44" s="92">
        <f>AI30/'Cálculo de cuota '!Z25</f>
        <v>0.76923076923076927</v>
      </c>
      <c r="AJ44" s="92">
        <f>AJ30/'Cálculo de cuota '!AA25</f>
        <v>0</v>
      </c>
      <c r="AK44" s="92" t="e">
        <f>AK30/'Cálculo de cuota '!AB25</f>
        <v>#DIV/0!</v>
      </c>
      <c r="AL44" s="92" t="e">
        <f>AL30/'Cálculo de cuota '!AC25</f>
        <v>#DIV/0!</v>
      </c>
      <c r="AM44" s="92" t="e">
        <f>AM30/'Cálculo de cuota '!AD25</f>
        <v>#DIV/0!</v>
      </c>
      <c r="AN44" s="92" t="e">
        <f>AN30/'Cálculo de cuota '!AE25</f>
        <v>#DIV/0!</v>
      </c>
      <c r="AO44" s="163"/>
    </row>
    <row r="45" spans="1:41" s="96" customFormat="1" ht="27" hidden="1" customHeight="1" x14ac:dyDescent="0.2">
      <c r="A45" s="93"/>
      <c r="B45" s="94"/>
      <c r="C45" s="164"/>
      <c r="D45" s="155"/>
      <c r="E45" s="167"/>
      <c r="F45" s="166" t="s">
        <v>112</v>
      </c>
      <c r="G45" s="166"/>
      <c r="H45" s="166"/>
      <c r="I45" s="92">
        <f>I31/'Cálculo de cuota '!N26</f>
        <v>0</v>
      </c>
      <c r="J45" s="92">
        <f>J31/'Cálculo de cuota '!O26</f>
        <v>0</v>
      </c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5"/>
    </row>
    <row r="46" spans="1:41" ht="27" hidden="1" customHeight="1" x14ac:dyDescent="0.2">
      <c r="A46" s="97"/>
      <c r="B46" s="94"/>
      <c r="C46" s="164"/>
      <c r="D46" s="155"/>
      <c r="E46" s="167"/>
      <c r="F46" s="166" t="s">
        <v>90</v>
      </c>
      <c r="G46" s="166"/>
      <c r="H46" s="166"/>
      <c r="I46" s="92">
        <f>I32/'Cálculo de cuota '!N27</f>
        <v>0</v>
      </c>
      <c r="J46" s="92">
        <f>J32/'Cálculo de cuota '!O27</f>
        <v>0</v>
      </c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5"/>
    </row>
    <row r="47" spans="1:41" ht="27" hidden="1" customHeight="1" x14ac:dyDescent="0.2">
      <c r="A47" s="97"/>
      <c r="B47" s="94"/>
      <c r="C47" s="164"/>
      <c r="D47" s="155"/>
      <c r="E47" s="167"/>
      <c r="F47" s="166" t="s">
        <v>91</v>
      </c>
      <c r="G47" s="166"/>
      <c r="H47" s="166"/>
      <c r="I47" s="92">
        <f>I33/'Cálculo de cuota '!N28</f>
        <v>0</v>
      </c>
      <c r="J47" s="92">
        <f>J33/'Cálculo de cuota '!O28</f>
        <v>0</v>
      </c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5"/>
    </row>
    <row r="48" spans="1:41" ht="27" hidden="1" customHeight="1" x14ac:dyDescent="0.2">
      <c r="A48" s="97"/>
      <c r="B48" s="94"/>
      <c r="C48" s="164"/>
      <c r="D48" s="155"/>
      <c r="E48" s="167"/>
      <c r="F48" s="166" t="s">
        <v>92</v>
      </c>
      <c r="G48" s="166"/>
      <c r="H48" s="166"/>
      <c r="I48" s="92">
        <f>I34/'Cálculo de cuota '!N29</f>
        <v>0</v>
      </c>
      <c r="J48" s="92">
        <f>J34/'Cálculo de cuota '!O29</f>
        <v>0</v>
      </c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8"/>
    </row>
    <row r="49" spans="3:41" ht="27" customHeight="1" x14ac:dyDescent="0.2">
      <c r="C49" s="168" t="s">
        <v>113</v>
      </c>
      <c r="D49" s="169">
        <v>15</v>
      </c>
      <c r="E49" s="170" t="s">
        <v>114</v>
      </c>
      <c r="F49" s="171" t="s">
        <v>115</v>
      </c>
      <c r="G49" s="171"/>
      <c r="H49" s="171"/>
      <c r="I49" s="99"/>
      <c r="J49" s="99"/>
      <c r="K49" s="92">
        <f>K35/'Cálculo de cuota '!C30</f>
        <v>1.2698412698412698</v>
      </c>
      <c r="L49" s="92">
        <f>L35/'Cálculo de cuota '!D30</f>
        <v>1.3333333333333333</v>
      </c>
      <c r="M49" s="92">
        <f>M35/'Cálculo de cuota '!E30</f>
        <v>0</v>
      </c>
      <c r="N49" s="92">
        <f>N35/'Cálculo de cuota '!F30</f>
        <v>0</v>
      </c>
      <c r="O49" s="92">
        <f>O35/'Cálculo de cuota '!G30</f>
        <v>1.2222222222222223</v>
      </c>
      <c r="P49" s="92">
        <f>P35/'Cálculo de cuota '!H30</f>
        <v>4</v>
      </c>
      <c r="Q49" s="92">
        <f>Q35/'Cálculo de cuota '!I30</f>
        <v>1.5333333333333334</v>
      </c>
      <c r="R49" s="92">
        <f>R35/'Cálculo de cuota '!J30</f>
        <v>1.4285714285714286</v>
      </c>
      <c r="S49" s="92">
        <f>S35/'Cálculo de cuota '!K30</f>
        <v>1.2291666666666667</v>
      </c>
      <c r="T49" s="92">
        <f>T35/'Cálculo de cuota '!L30</f>
        <v>1.9848484848484849</v>
      </c>
      <c r="U49" s="92">
        <f>U35/'Cálculo de cuota '!M30</f>
        <v>1.6333333333333333</v>
      </c>
      <c r="V49" s="92">
        <f>V35/'Cálculo de cuota '!N30</f>
        <v>1.5606060606060606</v>
      </c>
      <c r="W49" s="92">
        <f>W35/'Cálculo de cuota '!O30</f>
        <v>1.8166666666666667</v>
      </c>
      <c r="X49" s="92">
        <f>X35/'Cálculo de cuota '!P30</f>
        <v>1.4603174603174602</v>
      </c>
      <c r="Y49" s="92">
        <f>Y35/'Cálculo de cuota '!Q30</f>
        <v>1.6666666666666667</v>
      </c>
      <c r="Z49" s="92">
        <f>Z35/'Cálculo de cuota '!R30</f>
        <v>1.5396825396825398</v>
      </c>
      <c r="AA49" s="92">
        <f>AA35/'Cálculo de cuota '!S30</f>
        <v>1.9333333333333333</v>
      </c>
      <c r="AB49" s="92">
        <f>AB35/'Cálculo de cuota '!T30</f>
        <v>2.2666666666666666</v>
      </c>
      <c r="AC49" s="92">
        <f>AC35/'Cálculo de cuota '!U30</f>
        <v>1.3833333333333333</v>
      </c>
      <c r="AD49" s="92">
        <f>AD35/'Cálculo de cuota '!V30</f>
        <v>1.8333333333333333</v>
      </c>
      <c r="AE49" s="92">
        <f>AE35/'Cálculo de cuota '!W30</f>
        <v>1.6428571428571428</v>
      </c>
      <c r="AF49" s="92">
        <f>AF35/'Cálculo de cuota '!X30</f>
        <v>0.91666666666666663</v>
      </c>
      <c r="AG49" s="92">
        <f>AG35/'Cálculo de cuota '!Y30</f>
        <v>0</v>
      </c>
      <c r="AH49" s="92">
        <f>AH35/'Cálculo de cuota '!Y30</f>
        <v>1.2121212121212122</v>
      </c>
      <c r="AI49" s="92">
        <f>AI35/'Cálculo de cuota '!Z30</f>
        <v>0.96969696969696972</v>
      </c>
      <c r="AJ49" s="92">
        <f>AJ35/'Cálculo de cuota '!AA30</f>
        <v>0</v>
      </c>
      <c r="AK49" s="92" t="e">
        <f>AK35/'Cálculo de cuota '!AB30</f>
        <v>#DIV/0!</v>
      </c>
      <c r="AL49" s="92" t="e">
        <f>AL35/'Cálculo de cuota '!AC30</f>
        <v>#DIV/0!</v>
      </c>
      <c r="AM49" s="92" t="e">
        <f>AM35/'Cálculo de cuota '!AD30</f>
        <v>#DIV/0!</v>
      </c>
      <c r="AN49" s="92" t="e">
        <f>AN35/'Cálculo de cuota '!AE30</f>
        <v>#DIV/0!</v>
      </c>
      <c r="AO49" s="100" t="s">
        <v>116</v>
      </c>
    </row>
    <row r="50" spans="3:41" ht="27" customHeight="1" x14ac:dyDescent="0.2">
      <c r="C50" s="168"/>
      <c r="D50" s="169"/>
      <c r="E50" s="170"/>
      <c r="F50" s="171" t="s">
        <v>117</v>
      </c>
      <c r="G50" s="171"/>
      <c r="H50" s="171"/>
      <c r="I50" s="99"/>
      <c r="J50" s="99"/>
      <c r="K50" s="92">
        <f>K36/'Cálculo de cuota '!C31</f>
        <v>1.2698412698412698</v>
      </c>
      <c r="L50" s="92" t="e">
        <f>L36/'Cálculo de cuota '!D31</f>
        <v>#DIV/0!</v>
      </c>
      <c r="M50" s="92" t="e">
        <f>M36/'Cálculo de cuota '!E31</f>
        <v>#DIV/0!</v>
      </c>
      <c r="N50" s="92" t="e">
        <f>N36/'Cálculo de cuota '!F31</f>
        <v>#DIV/0!</v>
      </c>
      <c r="O50" s="92">
        <f>O36/'Cálculo de cuota '!G31</f>
        <v>1.2222222222222223</v>
      </c>
      <c r="P50" s="92">
        <f>P36/'Cálculo de cuota '!H31</f>
        <v>4</v>
      </c>
      <c r="Q50" s="92">
        <f>Q36/'Cálculo de cuota '!I31</f>
        <v>1.5333333333333334</v>
      </c>
      <c r="R50" s="92">
        <f>R36/'Cálculo de cuota '!J31</f>
        <v>1.4285714285714286</v>
      </c>
      <c r="S50" s="92">
        <f>S36/'Cálculo de cuota '!K31</f>
        <v>1.2291666666666667</v>
      </c>
      <c r="T50" s="92">
        <f>T36/'Cálculo de cuota '!L31</f>
        <v>1.9848484848484849</v>
      </c>
      <c r="U50" s="92">
        <f>U36/'Cálculo de cuota '!M31</f>
        <v>1.6333333333333333</v>
      </c>
      <c r="V50" s="92">
        <f>V36/'Cálculo de cuota '!N31</f>
        <v>1.5606060606060606</v>
      </c>
      <c r="W50" s="92">
        <f>W36/'Cálculo de cuota '!O31</f>
        <v>1.8166666666666667</v>
      </c>
      <c r="X50" s="92">
        <f>X36/'Cálculo de cuota '!P31</f>
        <v>1.4603174603174602</v>
      </c>
      <c r="Y50" s="92">
        <f>Y36/'Cálculo de cuota '!Q31</f>
        <v>1.6666666666666667</v>
      </c>
      <c r="Z50" s="92">
        <f>Z36/'Cálculo de cuota '!R31</f>
        <v>1.5396825396825398</v>
      </c>
      <c r="AA50" s="92">
        <f>AA36/'Cálculo de cuota '!S31</f>
        <v>1.9333333333333333</v>
      </c>
      <c r="AB50" s="92">
        <f>AB36/'Cálculo de cuota '!T31</f>
        <v>2.2666666666666666</v>
      </c>
      <c r="AC50" s="92">
        <f>AC36/'Cálculo de cuota '!U31</f>
        <v>1.3833333333333333</v>
      </c>
      <c r="AD50" s="92">
        <f>AD36/'Cálculo de cuota '!V31</f>
        <v>1.8333333333333333</v>
      </c>
      <c r="AE50" s="92">
        <f>AE36/'Cálculo de cuota '!W31</f>
        <v>1.6428571428571428</v>
      </c>
      <c r="AF50" s="92">
        <f>AF36/'Cálculo de cuota '!X31</f>
        <v>0.91666666666666663</v>
      </c>
      <c r="AG50" s="92">
        <f>AG36/'Cálculo de cuota '!Y31</f>
        <v>0</v>
      </c>
      <c r="AH50" s="92">
        <f>AH36/'Cálculo de cuota '!Y31</f>
        <v>1.2121212121212122</v>
      </c>
      <c r="AI50" s="92">
        <f>AI36/'Cálculo de cuota '!Z31</f>
        <v>0.96969696969696972</v>
      </c>
      <c r="AJ50" s="92">
        <f>AJ36/'Cálculo de cuota '!AA31</f>
        <v>0</v>
      </c>
      <c r="AK50" s="92" t="e">
        <f>AK36/'Cálculo de cuota '!AB31</f>
        <v>#DIV/0!</v>
      </c>
      <c r="AL50" s="92" t="e">
        <f>AL36/'Cálculo de cuota '!AC31</f>
        <v>#DIV/0!</v>
      </c>
      <c r="AM50" s="92" t="e">
        <f>AM36/'Cálculo de cuota '!AD31</f>
        <v>#DIV/0!</v>
      </c>
      <c r="AN50" s="92" t="e">
        <f>AN36/'Cálculo de cuota '!AE31</f>
        <v>#DIV/0!</v>
      </c>
      <c r="AO50" s="101" t="s">
        <v>118</v>
      </c>
    </row>
    <row r="51" spans="3:41" ht="27" hidden="1" customHeight="1" x14ac:dyDescent="0.2">
      <c r="C51" s="168"/>
      <c r="D51" s="169"/>
      <c r="E51" s="170"/>
      <c r="F51" s="171" t="s">
        <v>119</v>
      </c>
      <c r="G51" s="171"/>
      <c r="H51" s="171"/>
      <c r="I51" s="99"/>
      <c r="J51" s="99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101"/>
    </row>
    <row r="52" spans="3:41" ht="27" hidden="1" customHeight="1" x14ac:dyDescent="0.2">
      <c r="C52" s="168"/>
      <c r="D52" s="169"/>
      <c r="E52" s="170"/>
      <c r="F52" s="171" t="s">
        <v>120</v>
      </c>
      <c r="G52" s="171"/>
      <c r="H52" s="171"/>
      <c r="I52" s="99"/>
      <c r="J52" s="99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101"/>
    </row>
    <row r="53" spans="3:41" ht="27" hidden="1" customHeight="1" x14ac:dyDescent="0.2">
      <c r="C53" s="168"/>
      <c r="D53" s="169"/>
      <c r="E53" s="170"/>
      <c r="F53" s="171" t="s">
        <v>121</v>
      </c>
      <c r="G53" s="171"/>
      <c r="H53" s="171"/>
      <c r="I53" s="99"/>
      <c r="J53" s="99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101"/>
    </row>
    <row r="54" spans="3:41" ht="27" hidden="1" customHeight="1" x14ac:dyDescent="0.2">
      <c r="C54" s="168"/>
      <c r="D54" s="169"/>
      <c r="E54" s="170"/>
      <c r="F54" s="171" t="s">
        <v>122</v>
      </c>
      <c r="G54" s="171"/>
      <c r="H54" s="171"/>
      <c r="I54" s="99"/>
      <c r="J54" s="99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101"/>
    </row>
    <row r="57" spans="3:41" ht="16.5" customHeight="1" x14ac:dyDescent="0.25"/>
    <row r="58" spans="3:41" ht="17.45" customHeight="1" x14ac:dyDescent="0.2">
      <c r="C58" s="173" t="s">
        <v>123</v>
      </c>
      <c r="D58" s="173"/>
      <c r="E58" s="173"/>
      <c r="I58" s="102"/>
    </row>
    <row r="59" spans="3:41" ht="17.45" customHeight="1" x14ac:dyDescent="0.2">
      <c r="C59" s="103" t="s">
        <v>124</v>
      </c>
      <c r="D59" s="104"/>
      <c r="E59" s="105"/>
      <c r="I59" s="102"/>
    </row>
    <row r="60" spans="3:41" ht="17.45" customHeight="1" x14ac:dyDescent="0.2">
      <c r="C60" s="103" t="s">
        <v>125</v>
      </c>
      <c r="D60" s="174" t="s">
        <v>126</v>
      </c>
      <c r="E60" s="174"/>
      <c r="I60" s="102"/>
    </row>
    <row r="61" spans="3:41" ht="17.45" customHeight="1" x14ac:dyDescent="0.2">
      <c r="C61" s="106" t="s">
        <v>127</v>
      </c>
      <c r="D61" s="175">
        <v>43356</v>
      </c>
      <c r="E61" s="175"/>
      <c r="I61" s="102"/>
    </row>
    <row r="62" spans="3:41" ht="17.45" customHeight="1" x14ac:dyDescent="0.2">
      <c r="C62" s="176" t="s">
        <v>128</v>
      </c>
      <c r="D62" s="176"/>
      <c r="E62" s="176"/>
      <c r="I62" s="102"/>
    </row>
    <row r="63" spans="3:41" ht="33.950000000000003" customHeight="1" x14ac:dyDescent="0.2">
      <c r="C63" s="172" t="s">
        <v>129</v>
      </c>
      <c r="D63" s="172"/>
      <c r="E63" s="172"/>
      <c r="I63" s="102"/>
    </row>
    <row r="65" spans="3:5" ht="17.45" customHeight="1" x14ac:dyDescent="0.2">
      <c r="C65" s="173" t="s">
        <v>123</v>
      </c>
      <c r="D65" s="173"/>
      <c r="E65" s="173"/>
    </row>
    <row r="66" spans="3:5" ht="17.45" customHeight="1" x14ac:dyDescent="0.2">
      <c r="C66" s="103" t="s">
        <v>124</v>
      </c>
      <c r="D66" s="104"/>
      <c r="E66" s="105"/>
    </row>
    <row r="67" spans="3:5" ht="17.45" customHeight="1" x14ac:dyDescent="0.2">
      <c r="C67" s="103" t="s">
        <v>125</v>
      </c>
      <c r="D67" s="174" t="s">
        <v>130</v>
      </c>
      <c r="E67" s="174"/>
    </row>
    <row r="68" spans="3:5" ht="17.45" customHeight="1" x14ac:dyDescent="0.2">
      <c r="C68" s="106" t="s">
        <v>127</v>
      </c>
      <c r="D68" s="175">
        <v>43511</v>
      </c>
      <c r="E68" s="175"/>
    </row>
    <row r="69" spans="3:5" ht="17.45" customHeight="1" x14ac:dyDescent="0.2">
      <c r="C69" s="176" t="s">
        <v>128</v>
      </c>
      <c r="D69" s="176"/>
      <c r="E69" s="176"/>
    </row>
    <row r="70" spans="3:5" ht="33.6" customHeight="1" x14ac:dyDescent="0.2">
      <c r="C70" s="172" t="s">
        <v>131</v>
      </c>
      <c r="D70" s="172"/>
      <c r="E70" s="172"/>
    </row>
    <row r="72" spans="3:5" ht="17.45" customHeight="1" x14ac:dyDescent="0.2">
      <c r="C72" s="173" t="s">
        <v>123</v>
      </c>
      <c r="D72" s="173"/>
      <c r="E72" s="173"/>
    </row>
    <row r="73" spans="3:5" ht="17.45" customHeight="1" x14ac:dyDescent="0.2">
      <c r="C73" s="103" t="s">
        <v>124</v>
      </c>
      <c r="D73" s="104"/>
      <c r="E73" s="105"/>
    </row>
    <row r="74" spans="3:5" ht="17.45" customHeight="1" x14ac:dyDescent="0.2">
      <c r="C74" s="103" t="s">
        <v>125</v>
      </c>
      <c r="D74" s="174" t="s">
        <v>132</v>
      </c>
      <c r="E74" s="174"/>
    </row>
    <row r="75" spans="3:5" ht="17.45" customHeight="1" x14ac:dyDescent="0.2">
      <c r="C75" s="106" t="s">
        <v>127</v>
      </c>
      <c r="D75" s="175">
        <v>43655</v>
      </c>
      <c r="E75" s="175"/>
    </row>
    <row r="76" spans="3:5" ht="17.45" customHeight="1" x14ac:dyDescent="0.2">
      <c r="C76" s="176" t="s">
        <v>128</v>
      </c>
      <c r="D76" s="176"/>
      <c r="E76" s="176"/>
    </row>
    <row r="77" spans="3:5" ht="37.15" customHeight="1" x14ac:dyDescent="0.2">
      <c r="C77" s="172" t="s">
        <v>133</v>
      </c>
      <c r="D77" s="172"/>
      <c r="E77" s="172"/>
    </row>
  </sheetData>
  <mergeCells count="126">
    <mergeCell ref="C70:E70"/>
    <mergeCell ref="C72:E72"/>
    <mergeCell ref="D74:E74"/>
    <mergeCell ref="D75:E75"/>
    <mergeCell ref="C76:E76"/>
    <mergeCell ref="C77:E77"/>
    <mergeCell ref="C58:E58"/>
    <mergeCell ref="D60:E60"/>
    <mergeCell ref="D61:E61"/>
    <mergeCell ref="C62:E62"/>
    <mergeCell ref="C63:E63"/>
    <mergeCell ref="C65:E65"/>
    <mergeCell ref="D67:E67"/>
    <mergeCell ref="D68:E68"/>
    <mergeCell ref="C69:E69"/>
    <mergeCell ref="C49:C54"/>
    <mergeCell ref="D49:D54"/>
    <mergeCell ref="E49:E54"/>
    <mergeCell ref="F49:H49"/>
    <mergeCell ref="F50:H50"/>
    <mergeCell ref="F51:H51"/>
    <mergeCell ref="F52:H52"/>
    <mergeCell ref="F53:H53"/>
    <mergeCell ref="F54:H54"/>
    <mergeCell ref="E39:E41"/>
    <mergeCell ref="AO39:AO41"/>
    <mergeCell ref="F40:H40"/>
    <mergeCell ref="F41:H41"/>
    <mergeCell ref="D42:D48"/>
    <mergeCell ref="E42:E48"/>
    <mergeCell ref="AO42:AO44"/>
    <mergeCell ref="F43:H43"/>
    <mergeCell ref="F44:H44"/>
    <mergeCell ref="F45:H45"/>
    <mergeCell ref="F46:H46"/>
    <mergeCell ref="F47:H47"/>
    <mergeCell ref="F48:H48"/>
    <mergeCell ref="A25:A27"/>
    <mergeCell ref="D25:D27"/>
    <mergeCell ref="E25:E27"/>
    <mergeCell ref="AO25:AO27"/>
    <mergeCell ref="F26:H26"/>
    <mergeCell ref="F27:H27"/>
    <mergeCell ref="A28:A34"/>
    <mergeCell ref="C28:C48"/>
    <mergeCell ref="D28:D34"/>
    <mergeCell ref="E28:E34"/>
    <mergeCell ref="AO28:AO34"/>
    <mergeCell ref="F29:H29"/>
    <mergeCell ref="F30:H30"/>
    <mergeCell ref="F31:H31"/>
    <mergeCell ref="F32:H32"/>
    <mergeCell ref="F33:H33"/>
    <mergeCell ref="F34:H34"/>
    <mergeCell ref="A35:A37"/>
    <mergeCell ref="D35:D37"/>
    <mergeCell ref="E35:E37"/>
    <mergeCell ref="AO35:AO37"/>
    <mergeCell ref="F36:H36"/>
    <mergeCell ref="F37:H37"/>
    <mergeCell ref="D39:D41"/>
    <mergeCell ref="A19:A21"/>
    <mergeCell ref="D19:D21"/>
    <mergeCell ref="E19:E21"/>
    <mergeCell ref="AO19:AO21"/>
    <mergeCell ref="F20:H20"/>
    <mergeCell ref="F21:H21"/>
    <mergeCell ref="A22:A24"/>
    <mergeCell ref="D22:D24"/>
    <mergeCell ref="E22:E24"/>
    <mergeCell ref="AO22:AO24"/>
    <mergeCell ref="F23:H23"/>
    <mergeCell ref="F24:H24"/>
    <mergeCell ref="C6:C9"/>
    <mergeCell ref="C10:C27"/>
    <mergeCell ref="D10:D12"/>
    <mergeCell ref="E10:E12"/>
    <mergeCell ref="AO10:AO12"/>
    <mergeCell ref="F11:H11"/>
    <mergeCell ref="F12:H12"/>
    <mergeCell ref="D13:D15"/>
    <mergeCell ref="E13:E15"/>
    <mergeCell ref="AO13:AO15"/>
    <mergeCell ref="F14:H14"/>
    <mergeCell ref="F15:H15"/>
    <mergeCell ref="D16:D18"/>
    <mergeCell ref="E16:E18"/>
    <mergeCell ref="AO16:AO18"/>
    <mergeCell ref="F17:H17"/>
    <mergeCell ref="F18:H18"/>
    <mergeCell ref="AK4:AK5"/>
    <mergeCell ref="C1:AO2"/>
    <mergeCell ref="C3:E4"/>
    <mergeCell ref="F3:H4"/>
    <mergeCell ref="AO3:AO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AL4:AL5"/>
    <mergeCell ref="AM4:AM5"/>
    <mergeCell ref="AN4:AN5"/>
    <mergeCell ref="AC4:AC5"/>
    <mergeCell ref="X4:X5"/>
    <mergeCell ref="Y4:Y5"/>
    <mergeCell ref="Z4:Z5"/>
    <mergeCell ref="AA4:AA5"/>
    <mergeCell ref="AB4:AB5"/>
    <mergeCell ref="AG4:AG5"/>
    <mergeCell ref="AH4:AH5"/>
    <mergeCell ref="AI4:AI5"/>
    <mergeCell ref="AJ4:AJ5"/>
    <mergeCell ref="AD4:AD5"/>
    <mergeCell ref="AE4:AE5"/>
    <mergeCell ref="AF4:AF5"/>
  </mergeCells>
  <conditionalFormatting sqref="I35:AN35">
    <cfRule type="cellIs" dxfId="44" priority="2" operator="lessThan">
      <formula>75</formula>
    </cfRule>
    <cfRule type="cellIs" dxfId="43" priority="3" operator="greaterThan">
      <formula>85</formula>
    </cfRule>
    <cfRule type="cellIs" dxfId="42" priority="4" operator="between">
      <formula>75</formula>
      <formula>85</formula>
    </cfRule>
  </conditionalFormatting>
  <conditionalFormatting sqref="I25:AN25">
    <cfRule type="cellIs" dxfId="41" priority="5" operator="lessThanOrEqual">
      <formula>10</formula>
    </cfRule>
    <cfRule type="cellIs" dxfId="40" priority="6" operator="between">
      <formula>10</formula>
      <formula>14</formula>
    </cfRule>
    <cfRule type="cellIs" dxfId="39" priority="7" operator="greaterThanOrEqual">
      <formula>14</formula>
    </cfRule>
  </conditionalFormatting>
  <conditionalFormatting sqref="I39:AN39">
    <cfRule type="cellIs" dxfId="38" priority="8" operator="lessThanOrEqual">
      <formula>0.9</formula>
    </cfRule>
    <cfRule type="cellIs" dxfId="37" priority="9" operator="between">
      <formula>0.91</formula>
      <formula>0.95</formula>
    </cfRule>
    <cfRule type="cellIs" dxfId="36" priority="10" operator="greaterThan">
      <formula>0.96</formula>
    </cfRule>
  </conditionalFormatting>
  <conditionalFormatting sqref="I42:AN42">
    <cfRule type="cellIs" dxfId="35" priority="11" operator="greaterThanOrEqual">
      <formula>0.96</formula>
    </cfRule>
    <cfRule type="cellIs" dxfId="34" priority="12" operator="between">
      <formula>0.91</formula>
      <formula>0.95</formula>
    </cfRule>
    <cfRule type="cellIs" dxfId="33" priority="13" operator="lessThanOrEqual">
      <formula>0.9</formula>
    </cfRule>
  </conditionalFormatting>
  <conditionalFormatting sqref="I8:AN8">
    <cfRule type="cellIs" dxfId="32" priority="14" operator="lessThanOrEqual">
      <formula>102</formula>
    </cfRule>
    <cfRule type="cellIs" dxfId="31" priority="15" operator="between">
      <formula>102</formula>
      <formula>112</formula>
    </cfRule>
    <cfRule type="cellIs" dxfId="30" priority="16" operator="greaterThanOrEqual">
      <formula>112</formula>
    </cfRule>
  </conditionalFormatting>
  <conditionalFormatting sqref="I9:AN9">
    <cfRule type="cellIs" dxfId="29" priority="17" operator="greaterThanOrEqual">
      <formula>1</formula>
    </cfRule>
    <cfRule type="cellIs" dxfId="28" priority="18" operator="between">
      <formula>0.96</formula>
      <formula>0.99</formula>
    </cfRule>
    <cfRule type="cellIs" dxfId="27" priority="19" operator="lessThan">
      <formula>0.95</formula>
    </cfRule>
  </conditionalFormatting>
  <conditionalFormatting sqref="I10:AN10">
    <cfRule type="cellIs" dxfId="26" priority="20" operator="lessThanOrEqual">
      <formula>30</formula>
    </cfRule>
    <cfRule type="cellIs" dxfId="25" priority="21" operator="between">
      <formula>30</formula>
      <formula>45</formula>
    </cfRule>
    <cfRule type="cellIs" dxfId="24" priority="22" operator="greaterThanOrEqual">
      <formula>45</formula>
    </cfRule>
  </conditionalFormatting>
  <conditionalFormatting sqref="I16:AN16">
    <cfRule type="cellIs" dxfId="23" priority="23" operator="lessThanOrEqual">
      <formula>34</formula>
    </cfRule>
    <cfRule type="cellIs" dxfId="22" priority="24" operator="between">
      <formula>35</formula>
      <formula>44</formula>
    </cfRule>
    <cfRule type="cellIs" dxfId="21" priority="25" operator="greaterThanOrEqual">
      <formula>45</formula>
    </cfRule>
  </conditionalFormatting>
  <conditionalFormatting sqref="I19:AN19">
    <cfRule type="cellIs" dxfId="20" priority="26" operator="greaterThanOrEqual">
      <formula>75</formula>
    </cfRule>
    <cfRule type="cellIs" dxfId="19" priority="27" operator="between">
      <formula>60</formula>
      <formula>74</formula>
    </cfRule>
    <cfRule type="cellIs" dxfId="18" priority="28" operator="lessThanOrEqual">
      <formula>60</formula>
    </cfRule>
  </conditionalFormatting>
  <conditionalFormatting sqref="I29:AN34 I28:Z34 AA28:AN28">
    <cfRule type="cellIs" dxfId="17" priority="29" operator="greaterThanOrEqual">
      <formula>166</formula>
    </cfRule>
    <cfRule type="cellIs" dxfId="16" priority="30" operator="between">
      <formula>151</formula>
      <formula>165</formula>
    </cfRule>
    <cfRule type="cellIs" dxfId="15" priority="31" operator="lessThanOrEqual">
      <formula>150</formula>
    </cfRule>
  </conditionalFormatting>
  <conditionalFormatting sqref="I38:AN38">
    <cfRule type="cellIs" dxfId="14" priority="32" operator="lessThan">
      <formula>250</formula>
    </cfRule>
    <cfRule type="cellIs" dxfId="13" priority="33" operator="greaterThan">
      <formula>250</formula>
    </cfRule>
    <cfRule type="cellIs" dxfId="12" priority="34" operator="equal">
      <formula>250</formula>
    </cfRule>
  </conditionalFormatting>
  <conditionalFormatting sqref="I13:AN13">
    <cfRule type="cellIs" dxfId="11" priority="35" operator="greaterThanOrEqual">
      <formula>3</formula>
    </cfRule>
    <cfRule type="cellIs" dxfId="10" priority="36" operator="equal">
      <formula>2</formula>
    </cfRule>
    <cfRule type="cellIs" dxfId="9" priority="37" operator="lessThanOrEqual">
      <formula>1</formula>
    </cfRule>
  </conditionalFormatting>
  <conditionalFormatting sqref="K6:AN6">
    <cfRule type="cellIs" dxfId="8" priority="38" operator="lessThan">
      <formula>90</formula>
    </cfRule>
    <cfRule type="cellIs" dxfId="7" priority="39" operator="between">
      <formula>90</formula>
      <formula>100</formula>
    </cfRule>
    <cfRule type="cellIs" dxfId="6" priority="40" operator="greaterThan">
      <formula>100</formula>
    </cfRule>
  </conditionalFormatting>
  <conditionalFormatting sqref="K22:AN22">
    <cfRule type="cellIs" dxfId="5" priority="41" operator="lessThan">
      <formula>5</formula>
    </cfRule>
    <cfRule type="cellIs" dxfId="4" priority="42" operator="between">
      <formula>5</formula>
      <formula>7</formula>
    </cfRule>
    <cfRule type="cellIs" dxfId="3" priority="43" operator="greaterThan">
      <formula>7</formula>
    </cfRule>
  </conditionalFormatting>
  <conditionalFormatting sqref="K7:AN7">
    <cfRule type="cellIs" dxfId="2" priority="44" operator="greaterThan">
      <formula>140</formula>
    </cfRule>
    <cfRule type="cellIs" dxfId="1" priority="45" operator="between">
      <formula>95</formula>
      <formula>140</formula>
    </cfRule>
    <cfRule type="cellIs" dxfId="0" priority="46" operator="lessThan">
      <formula>95</formula>
    </cfRule>
  </conditionalFormatting>
  <printOptions horizontalCentered="1"/>
  <pageMargins left="0.42013888888888901" right="0.37986111111111098" top="1" bottom="1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2"/>
  <sheetViews>
    <sheetView topLeftCell="A25" zoomScale="80" zoomScaleNormal="80" workbookViewId="0">
      <selection activeCell="O11" sqref="O11"/>
    </sheetView>
  </sheetViews>
  <sheetFormatPr baseColWidth="10" defaultColWidth="9" defaultRowHeight="12.75" x14ac:dyDescent="0.2"/>
  <cols>
    <col min="1" max="1" width="12" style="40" customWidth="1"/>
    <col min="2" max="2" width="4.25" style="40" customWidth="1"/>
    <col min="3" max="3" width="22.375" style="40" customWidth="1"/>
    <col min="4" max="4" width="20.875" style="40" customWidth="1"/>
    <col min="5" max="8" width="10.125" style="40" hidden="1" customWidth="1"/>
    <col min="9" max="9" width="9.125" style="40" customWidth="1"/>
    <col min="10" max="11" width="10.125" style="40" hidden="1" customWidth="1"/>
    <col min="12" max="12" width="13.875" style="40" customWidth="1"/>
    <col min="13" max="13" width="10.125" style="40" hidden="1" customWidth="1"/>
    <col min="14" max="14" width="9.125" style="40" customWidth="1"/>
    <col min="15" max="1025" width="10.625" customWidth="1"/>
  </cols>
  <sheetData>
    <row r="1" spans="1:14" ht="12.75" customHeight="1" x14ac:dyDescent="0.2">
      <c r="A1" s="177" t="s">
        <v>134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</row>
    <row r="2" spans="1:14" ht="13.5" customHeight="1" x14ac:dyDescent="0.2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</row>
    <row r="3" spans="1:14" ht="12.75" customHeight="1" x14ac:dyDescent="0.2">
      <c r="A3" s="178"/>
      <c r="B3" s="178"/>
      <c r="C3" s="178"/>
      <c r="D3" s="107"/>
      <c r="E3" s="108"/>
      <c r="F3" s="108"/>
      <c r="G3" s="108"/>
      <c r="H3" s="108"/>
      <c r="I3" s="178" t="s">
        <v>20</v>
      </c>
      <c r="J3" s="178"/>
      <c r="K3" s="178"/>
      <c r="L3" s="178"/>
      <c r="M3" s="178"/>
      <c r="N3" s="178"/>
    </row>
    <row r="4" spans="1:14" ht="12.75" customHeight="1" x14ac:dyDescent="0.2">
      <c r="A4" s="109" t="s">
        <v>23</v>
      </c>
      <c r="B4" s="109" t="s">
        <v>22</v>
      </c>
      <c r="C4" s="110" t="s">
        <v>24</v>
      </c>
      <c r="D4" s="109" t="s">
        <v>135</v>
      </c>
      <c r="E4" s="109" t="s">
        <v>136</v>
      </c>
      <c r="F4" s="109" t="s">
        <v>137</v>
      </c>
      <c r="G4" s="109" t="s">
        <v>138</v>
      </c>
      <c r="H4" s="109"/>
      <c r="I4" s="111" t="s">
        <v>25</v>
      </c>
      <c r="J4" s="112"/>
      <c r="K4" s="112"/>
      <c r="L4" s="112" t="s">
        <v>139</v>
      </c>
      <c r="M4" s="113" t="s">
        <v>140</v>
      </c>
      <c r="N4" s="113" t="s">
        <v>27</v>
      </c>
    </row>
    <row r="5" spans="1:14" ht="45" customHeight="1" x14ac:dyDescent="0.2">
      <c r="A5" s="179" t="s">
        <v>28</v>
      </c>
      <c r="B5" s="114">
        <v>1</v>
      </c>
      <c r="C5" s="115" t="s">
        <v>29</v>
      </c>
      <c r="D5" s="116" t="s">
        <v>141</v>
      </c>
      <c r="E5" s="116" t="s">
        <v>142</v>
      </c>
      <c r="F5" s="117" t="s">
        <v>143</v>
      </c>
      <c r="G5" s="118" t="s">
        <v>144</v>
      </c>
      <c r="H5" s="119">
        <v>520</v>
      </c>
      <c r="I5" s="120" t="s">
        <v>145</v>
      </c>
      <c r="J5" s="119">
        <v>480</v>
      </c>
      <c r="K5" s="120">
        <v>519</v>
      </c>
      <c r="L5" s="120" t="s">
        <v>146</v>
      </c>
      <c r="M5" s="119">
        <v>481</v>
      </c>
      <c r="N5" s="121" t="s">
        <v>147</v>
      </c>
    </row>
    <row r="6" spans="1:14" ht="45" customHeight="1" x14ac:dyDescent="0.2">
      <c r="A6" s="179"/>
      <c r="B6" s="114">
        <v>2</v>
      </c>
      <c r="C6" s="115" t="s">
        <v>33</v>
      </c>
      <c r="D6" s="116" t="s">
        <v>148</v>
      </c>
      <c r="E6" s="116" t="s">
        <v>142</v>
      </c>
      <c r="F6" s="117" t="s">
        <v>143</v>
      </c>
      <c r="G6" s="118" t="s">
        <v>144</v>
      </c>
      <c r="H6" s="122">
        <v>339</v>
      </c>
      <c r="I6" s="123" t="s">
        <v>149</v>
      </c>
      <c r="J6" s="122">
        <v>340</v>
      </c>
      <c r="K6" s="123">
        <v>360</v>
      </c>
      <c r="L6" s="123" t="s">
        <v>150</v>
      </c>
      <c r="M6" s="122">
        <v>361</v>
      </c>
      <c r="N6" s="124" t="s">
        <v>151</v>
      </c>
    </row>
    <row r="7" spans="1:14" ht="45" customHeight="1" x14ac:dyDescent="0.2">
      <c r="A7" s="179"/>
      <c r="B7" s="114">
        <v>3</v>
      </c>
      <c r="C7" s="115" t="s">
        <v>152</v>
      </c>
      <c r="D7" s="116" t="s">
        <v>153</v>
      </c>
      <c r="E7" s="116" t="s">
        <v>142</v>
      </c>
      <c r="F7" s="117" t="s">
        <v>143</v>
      </c>
      <c r="G7" s="118" t="s">
        <v>144</v>
      </c>
      <c r="H7" s="122">
        <v>3099</v>
      </c>
      <c r="I7" s="123" t="s">
        <v>154</v>
      </c>
      <c r="J7" s="122">
        <v>2899</v>
      </c>
      <c r="K7" s="122">
        <v>3100</v>
      </c>
      <c r="L7" s="123" t="s">
        <v>155</v>
      </c>
      <c r="M7" s="123">
        <v>2900</v>
      </c>
      <c r="N7" s="123" t="s">
        <v>156</v>
      </c>
    </row>
    <row r="8" spans="1:14" ht="67.5" customHeight="1" x14ac:dyDescent="0.2">
      <c r="A8" s="179"/>
      <c r="B8" s="114">
        <v>4</v>
      </c>
      <c r="C8" s="115" t="s">
        <v>41</v>
      </c>
      <c r="D8" s="116" t="s">
        <v>157</v>
      </c>
      <c r="E8" s="116" t="s">
        <v>142</v>
      </c>
      <c r="F8" s="117" t="s">
        <v>143</v>
      </c>
      <c r="G8" s="118" t="s">
        <v>158</v>
      </c>
      <c r="H8" s="125">
        <v>0.95</v>
      </c>
      <c r="I8" s="126" t="s">
        <v>159</v>
      </c>
      <c r="J8" s="127">
        <v>96</v>
      </c>
      <c r="K8" s="127">
        <v>99</v>
      </c>
      <c r="L8" s="128" t="s">
        <v>160</v>
      </c>
      <c r="M8" s="127">
        <v>100</v>
      </c>
      <c r="N8" s="123" t="s">
        <v>161</v>
      </c>
    </row>
    <row r="9" spans="1:14" ht="12.75" customHeight="1" x14ac:dyDescent="0.2">
      <c r="A9" s="179" t="s">
        <v>45</v>
      </c>
      <c r="B9" s="180">
        <v>5</v>
      </c>
      <c r="C9" s="181" t="s">
        <v>46</v>
      </c>
      <c r="D9" s="182" t="s">
        <v>162</v>
      </c>
      <c r="E9" s="116"/>
      <c r="F9" s="117"/>
      <c r="G9" s="118"/>
      <c r="H9" s="127">
        <v>50</v>
      </c>
      <c r="I9" s="129" t="s">
        <v>163</v>
      </c>
      <c r="J9" s="127">
        <v>49</v>
      </c>
      <c r="K9" s="127">
        <v>40</v>
      </c>
      <c r="L9" s="129" t="s">
        <v>164</v>
      </c>
      <c r="M9" s="127">
        <v>45</v>
      </c>
      <c r="N9" s="129" t="s">
        <v>165</v>
      </c>
    </row>
    <row r="10" spans="1:14" ht="12.75" customHeight="1" x14ac:dyDescent="0.2">
      <c r="A10" s="179"/>
      <c r="B10" s="180"/>
      <c r="C10" s="181"/>
      <c r="D10" s="182"/>
      <c r="E10" s="116"/>
      <c r="F10" s="117"/>
      <c r="G10" s="118"/>
      <c r="H10" s="130"/>
      <c r="I10" s="183" t="s">
        <v>51</v>
      </c>
      <c r="J10" s="183"/>
      <c r="K10" s="183"/>
      <c r="L10" s="183"/>
      <c r="M10" s="183"/>
      <c r="N10" s="183"/>
    </row>
    <row r="11" spans="1:14" ht="12.75" customHeight="1" x14ac:dyDescent="0.2">
      <c r="A11" s="179"/>
      <c r="B11" s="180"/>
      <c r="C11" s="181"/>
      <c r="D11" s="182"/>
      <c r="E11" s="116"/>
      <c r="F11" s="117"/>
      <c r="G11" s="118"/>
      <c r="H11" s="130"/>
      <c r="I11" s="183" t="s">
        <v>52</v>
      </c>
      <c r="J11" s="183"/>
      <c r="K11" s="183"/>
      <c r="L11" s="183"/>
      <c r="M11" s="183"/>
      <c r="N11" s="183"/>
    </row>
    <row r="12" spans="1:14" ht="12.75" customHeight="1" x14ac:dyDescent="0.2">
      <c r="A12" s="179"/>
      <c r="B12" s="180">
        <v>6</v>
      </c>
      <c r="C12" s="181" t="s">
        <v>166</v>
      </c>
      <c r="D12" s="182" t="s">
        <v>167</v>
      </c>
      <c r="E12" s="116"/>
      <c r="F12" s="117"/>
      <c r="G12" s="118"/>
      <c r="H12" s="127">
        <v>15</v>
      </c>
      <c r="I12" s="129" t="s">
        <v>168</v>
      </c>
      <c r="J12" s="127">
        <v>14</v>
      </c>
      <c r="K12" s="127">
        <v>10</v>
      </c>
      <c r="L12" s="129" t="s">
        <v>169</v>
      </c>
      <c r="M12" s="127">
        <v>9</v>
      </c>
      <c r="N12" s="129" t="s">
        <v>170</v>
      </c>
    </row>
    <row r="13" spans="1:14" ht="12.75" customHeight="1" x14ac:dyDescent="0.2">
      <c r="A13" s="179"/>
      <c r="B13" s="180"/>
      <c r="C13" s="181"/>
      <c r="D13" s="182"/>
      <c r="E13" s="116"/>
      <c r="F13" s="117"/>
      <c r="G13" s="118"/>
      <c r="H13" s="130"/>
      <c r="I13" s="183" t="s">
        <v>171</v>
      </c>
      <c r="J13" s="183"/>
      <c r="K13" s="183"/>
      <c r="L13" s="183"/>
      <c r="M13" s="183"/>
      <c r="N13" s="183"/>
    </row>
    <row r="14" spans="1:14" ht="12.75" customHeight="1" x14ac:dyDescent="0.2">
      <c r="A14" s="179"/>
      <c r="B14" s="180"/>
      <c r="C14" s="181"/>
      <c r="D14" s="182"/>
      <c r="E14" s="116"/>
      <c r="F14" s="117"/>
      <c r="G14" s="118"/>
      <c r="H14" s="130"/>
      <c r="I14" s="183" t="s">
        <v>172</v>
      </c>
      <c r="J14" s="183"/>
      <c r="K14" s="183"/>
      <c r="L14" s="183"/>
      <c r="M14" s="183"/>
      <c r="N14" s="183"/>
    </row>
    <row r="15" spans="1:14" ht="12.75" customHeight="1" x14ac:dyDescent="0.2">
      <c r="A15" s="179"/>
      <c r="B15" s="184">
        <v>7</v>
      </c>
      <c r="C15" s="185" t="s">
        <v>58</v>
      </c>
      <c r="D15" s="186" t="s">
        <v>173</v>
      </c>
      <c r="E15" s="131"/>
      <c r="F15" s="132"/>
      <c r="G15" s="133"/>
      <c r="H15" s="134">
        <v>45</v>
      </c>
      <c r="I15" s="134" t="s">
        <v>174</v>
      </c>
      <c r="J15" s="127">
        <v>35</v>
      </c>
      <c r="K15" s="127">
        <v>44</v>
      </c>
      <c r="L15" s="134" t="s">
        <v>175</v>
      </c>
      <c r="M15" s="127">
        <v>34</v>
      </c>
      <c r="N15" s="134" t="s">
        <v>176</v>
      </c>
    </row>
    <row r="16" spans="1:14" ht="12.75" customHeight="1" x14ac:dyDescent="0.2">
      <c r="A16" s="179"/>
      <c r="B16" s="184"/>
      <c r="C16" s="185"/>
      <c r="D16" s="186"/>
      <c r="E16" s="131"/>
      <c r="F16" s="132"/>
      <c r="G16" s="133"/>
      <c r="H16" s="130"/>
      <c r="I16" s="187" t="s">
        <v>51</v>
      </c>
      <c r="J16" s="187"/>
      <c r="K16" s="187"/>
      <c r="L16" s="187"/>
      <c r="M16" s="187"/>
      <c r="N16" s="187"/>
    </row>
    <row r="17" spans="1:14" ht="12.75" customHeight="1" x14ac:dyDescent="0.2">
      <c r="A17" s="179"/>
      <c r="B17" s="184"/>
      <c r="C17" s="185"/>
      <c r="D17" s="186"/>
      <c r="E17" s="131"/>
      <c r="F17" s="132"/>
      <c r="G17" s="133"/>
      <c r="H17" s="130"/>
      <c r="I17" s="187" t="s">
        <v>62</v>
      </c>
      <c r="J17" s="187"/>
      <c r="K17" s="187"/>
      <c r="L17" s="187"/>
      <c r="M17" s="187"/>
      <c r="N17" s="187"/>
    </row>
    <row r="18" spans="1:14" ht="45" customHeight="1" x14ac:dyDescent="0.2">
      <c r="A18" s="179"/>
      <c r="B18" s="180">
        <v>8</v>
      </c>
      <c r="C18" s="181" t="s">
        <v>63</v>
      </c>
      <c r="D18" s="188" t="s">
        <v>177</v>
      </c>
      <c r="E18" s="116" t="s">
        <v>142</v>
      </c>
      <c r="F18" s="117" t="s">
        <v>143</v>
      </c>
      <c r="G18" s="118" t="s">
        <v>178</v>
      </c>
      <c r="H18" s="129" t="s">
        <v>179</v>
      </c>
      <c r="I18" s="129" t="s">
        <v>180</v>
      </c>
      <c r="J18" s="127">
        <v>74</v>
      </c>
      <c r="K18" s="127">
        <v>60</v>
      </c>
      <c r="L18" s="129" t="s">
        <v>181</v>
      </c>
      <c r="M18" s="127" t="s">
        <v>94</v>
      </c>
      <c r="N18" s="129" t="s">
        <v>182</v>
      </c>
    </row>
    <row r="19" spans="1:14" ht="12.75" customHeight="1" x14ac:dyDescent="0.2">
      <c r="A19" s="179"/>
      <c r="B19" s="180"/>
      <c r="C19" s="181"/>
      <c r="D19" s="188"/>
      <c r="E19" s="116"/>
      <c r="F19" s="117"/>
      <c r="G19" s="118"/>
      <c r="H19" s="130"/>
      <c r="I19" s="183" t="s">
        <v>51</v>
      </c>
      <c r="J19" s="183"/>
      <c r="K19" s="183"/>
      <c r="L19" s="183"/>
      <c r="M19" s="183"/>
      <c r="N19" s="183"/>
    </row>
    <row r="20" spans="1:14" ht="12.75" customHeight="1" x14ac:dyDescent="0.2">
      <c r="A20" s="179"/>
      <c r="B20" s="180"/>
      <c r="C20" s="181"/>
      <c r="D20" s="188"/>
      <c r="E20" s="116"/>
      <c r="F20" s="117"/>
      <c r="G20" s="118"/>
      <c r="H20" s="130"/>
      <c r="I20" s="183" t="s">
        <v>67</v>
      </c>
      <c r="J20" s="183"/>
      <c r="K20" s="183"/>
      <c r="L20" s="183"/>
      <c r="M20" s="183"/>
      <c r="N20" s="183"/>
    </row>
    <row r="21" spans="1:14" ht="45" customHeight="1" x14ac:dyDescent="0.2">
      <c r="A21" s="179"/>
      <c r="B21" s="180">
        <v>9</v>
      </c>
      <c r="C21" s="181" t="s">
        <v>68</v>
      </c>
      <c r="D21" s="188" t="s">
        <v>183</v>
      </c>
      <c r="E21" s="116" t="s">
        <v>142</v>
      </c>
      <c r="F21" s="117" t="s">
        <v>143</v>
      </c>
      <c r="G21" s="118" t="s">
        <v>178</v>
      </c>
      <c r="H21" s="127">
        <v>22</v>
      </c>
      <c r="I21" s="129" t="s">
        <v>184</v>
      </c>
      <c r="J21" s="127">
        <v>21</v>
      </c>
      <c r="K21" s="127">
        <v>16</v>
      </c>
      <c r="L21" s="129" t="s">
        <v>185</v>
      </c>
      <c r="M21" s="127">
        <v>15</v>
      </c>
      <c r="N21" s="129" t="s">
        <v>186</v>
      </c>
    </row>
    <row r="22" spans="1:14" ht="12.75" customHeight="1" x14ac:dyDescent="0.2">
      <c r="A22" s="179"/>
      <c r="B22" s="180"/>
      <c r="C22" s="181"/>
      <c r="D22" s="188"/>
      <c r="E22" s="116"/>
      <c r="F22" s="117"/>
      <c r="G22" s="118"/>
      <c r="H22" s="130"/>
      <c r="I22" s="183" t="s">
        <v>51</v>
      </c>
      <c r="J22" s="183"/>
      <c r="K22" s="183"/>
      <c r="L22" s="183"/>
      <c r="M22" s="183"/>
      <c r="N22" s="183"/>
    </row>
    <row r="23" spans="1:14" ht="12.75" customHeight="1" x14ac:dyDescent="0.2">
      <c r="A23" s="179"/>
      <c r="B23" s="180"/>
      <c r="C23" s="181"/>
      <c r="D23" s="188"/>
      <c r="E23" s="116"/>
      <c r="F23" s="117"/>
      <c r="G23" s="118"/>
      <c r="H23" s="130"/>
      <c r="I23" s="183" t="s">
        <v>74</v>
      </c>
      <c r="J23" s="183"/>
      <c r="K23" s="183"/>
      <c r="L23" s="183"/>
      <c r="M23" s="183"/>
      <c r="N23" s="183"/>
    </row>
    <row r="24" spans="1:14" ht="45" customHeight="1" x14ac:dyDescent="0.2">
      <c r="A24" s="179"/>
      <c r="B24" s="180">
        <v>10</v>
      </c>
      <c r="C24" s="181" t="s">
        <v>75</v>
      </c>
      <c r="D24" s="182" t="s">
        <v>187</v>
      </c>
      <c r="E24" s="116" t="s">
        <v>142</v>
      </c>
      <c r="F24" s="117" t="s">
        <v>143</v>
      </c>
      <c r="G24" s="118" t="s">
        <v>178</v>
      </c>
      <c r="H24" s="127">
        <v>6</v>
      </c>
      <c r="I24" s="134" t="s">
        <v>188</v>
      </c>
      <c r="J24" s="127">
        <v>5</v>
      </c>
      <c r="K24" s="127">
        <v>3</v>
      </c>
      <c r="L24" s="129" t="s">
        <v>189</v>
      </c>
      <c r="M24" s="127">
        <v>2</v>
      </c>
      <c r="N24" s="129" t="s">
        <v>190</v>
      </c>
    </row>
    <row r="25" spans="1:14" ht="12.75" customHeight="1" x14ac:dyDescent="0.2">
      <c r="A25" s="179"/>
      <c r="B25" s="180"/>
      <c r="C25" s="181"/>
      <c r="D25" s="182"/>
      <c r="E25" s="116"/>
      <c r="F25" s="117"/>
      <c r="G25" s="118"/>
      <c r="H25" s="130"/>
      <c r="I25" s="183" t="s">
        <v>51</v>
      </c>
      <c r="J25" s="183"/>
      <c r="K25" s="183"/>
      <c r="L25" s="183"/>
      <c r="M25" s="183"/>
      <c r="N25" s="183"/>
    </row>
    <row r="26" spans="1:14" ht="12.75" customHeight="1" x14ac:dyDescent="0.2">
      <c r="A26" s="179"/>
      <c r="B26" s="180"/>
      <c r="C26" s="181"/>
      <c r="D26" s="182"/>
      <c r="E26" s="116"/>
      <c r="F26" s="117"/>
      <c r="G26" s="118"/>
      <c r="H26" s="130"/>
      <c r="I26" s="183" t="s">
        <v>80</v>
      </c>
      <c r="J26" s="183"/>
      <c r="K26" s="183"/>
      <c r="L26" s="183"/>
      <c r="M26" s="183"/>
      <c r="N26" s="183"/>
    </row>
    <row r="27" spans="1:14" ht="56.25" customHeight="1" x14ac:dyDescent="0.2">
      <c r="A27" s="189" t="s">
        <v>81</v>
      </c>
      <c r="B27" s="180">
        <v>11</v>
      </c>
      <c r="C27" s="181" t="s">
        <v>82</v>
      </c>
      <c r="D27" s="188" t="s">
        <v>191</v>
      </c>
      <c r="E27" s="116" t="s">
        <v>142</v>
      </c>
      <c r="F27" s="117" t="s">
        <v>143</v>
      </c>
      <c r="G27" s="118" t="s">
        <v>192</v>
      </c>
      <c r="H27" s="135">
        <v>150</v>
      </c>
      <c r="I27" s="136" t="s">
        <v>83</v>
      </c>
      <c r="J27" s="127">
        <v>151</v>
      </c>
      <c r="K27" s="127"/>
      <c r="L27" s="129" t="s">
        <v>84</v>
      </c>
      <c r="M27" s="127">
        <v>166</v>
      </c>
      <c r="N27" s="136" t="s">
        <v>85</v>
      </c>
    </row>
    <row r="28" spans="1:14" ht="12.75" customHeight="1" x14ac:dyDescent="0.2">
      <c r="A28" s="189"/>
      <c r="B28" s="180"/>
      <c r="C28" s="181"/>
      <c r="D28" s="188"/>
      <c r="E28" s="116"/>
      <c r="F28" s="117"/>
      <c r="G28" s="118"/>
      <c r="H28" s="130"/>
      <c r="I28" s="190" t="s">
        <v>193</v>
      </c>
      <c r="J28" s="190"/>
      <c r="K28" s="190"/>
      <c r="L28" s="190"/>
      <c r="M28" s="190"/>
      <c r="N28" s="190"/>
    </row>
    <row r="29" spans="1:14" ht="12.75" customHeight="1" x14ac:dyDescent="0.2">
      <c r="A29" s="189"/>
      <c r="B29" s="180"/>
      <c r="C29" s="181"/>
      <c r="D29" s="188"/>
      <c r="E29" s="116"/>
      <c r="F29" s="117"/>
      <c r="G29" s="118"/>
      <c r="H29" s="130"/>
      <c r="I29" s="190" t="s">
        <v>194</v>
      </c>
      <c r="J29" s="190"/>
      <c r="K29" s="190"/>
      <c r="L29" s="190"/>
      <c r="M29" s="190"/>
      <c r="N29" s="190"/>
    </row>
    <row r="30" spans="1:14" ht="12.75" customHeight="1" x14ac:dyDescent="0.2">
      <c r="A30" s="189"/>
      <c r="B30" s="180"/>
      <c r="C30" s="181"/>
      <c r="D30" s="188"/>
      <c r="E30" s="116"/>
      <c r="F30" s="117"/>
      <c r="G30" s="118"/>
      <c r="H30" s="130"/>
      <c r="I30" s="190" t="s">
        <v>195</v>
      </c>
      <c r="J30" s="190"/>
      <c r="K30" s="190"/>
      <c r="L30" s="190"/>
      <c r="M30" s="190"/>
      <c r="N30" s="190"/>
    </row>
    <row r="31" spans="1:14" ht="12.75" customHeight="1" x14ac:dyDescent="0.2">
      <c r="A31" s="189"/>
      <c r="B31" s="180"/>
      <c r="C31" s="181"/>
      <c r="D31" s="188"/>
      <c r="E31" s="116"/>
      <c r="F31" s="117"/>
      <c r="G31" s="118"/>
      <c r="H31" s="130"/>
      <c r="I31" s="190" t="s">
        <v>196</v>
      </c>
      <c r="J31" s="190"/>
      <c r="K31" s="190"/>
      <c r="L31" s="190"/>
      <c r="M31" s="190"/>
      <c r="N31" s="190"/>
    </row>
    <row r="32" spans="1:14" ht="12.75" customHeight="1" x14ac:dyDescent="0.2">
      <c r="A32" s="189"/>
      <c r="B32" s="180"/>
      <c r="C32" s="181"/>
      <c r="D32" s="188"/>
      <c r="E32" s="116"/>
      <c r="F32" s="117"/>
      <c r="G32" s="118"/>
      <c r="H32" s="130"/>
      <c r="I32" s="190" t="s">
        <v>197</v>
      </c>
      <c r="J32" s="190"/>
      <c r="K32" s="190"/>
      <c r="L32" s="190"/>
      <c r="M32" s="190"/>
      <c r="N32" s="190"/>
    </row>
    <row r="33" spans="1:14" ht="12.75" customHeight="1" x14ac:dyDescent="0.2">
      <c r="A33" s="189"/>
      <c r="B33" s="180"/>
      <c r="C33" s="181"/>
      <c r="D33" s="188"/>
      <c r="E33" s="116"/>
      <c r="F33" s="117"/>
      <c r="G33" s="118"/>
      <c r="H33" s="130"/>
      <c r="I33" s="190" t="s">
        <v>198</v>
      </c>
      <c r="J33" s="190"/>
      <c r="K33" s="190"/>
      <c r="L33" s="190"/>
      <c r="M33" s="190"/>
      <c r="N33" s="190"/>
    </row>
    <row r="34" spans="1:14" ht="12.75" customHeight="1" x14ac:dyDescent="0.2">
      <c r="A34" s="189"/>
      <c r="B34" s="180">
        <v>12</v>
      </c>
      <c r="C34" s="181" t="s">
        <v>93</v>
      </c>
      <c r="D34" s="188" t="s">
        <v>191</v>
      </c>
      <c r="E34" s="116"/>
      <c r="F34" s="117"/>
      <c r="G34" s="118"/>
      <c r="H34" s="130"/>
      <c r="I34" s="129" t="s">
        <v>199</v>
      </c>
      <c r="J34" s="127"/>
      <c r="K34" s="127"/>
      <c r="L34" s="129">
        <v>125</v>
      </c>
      <c r="M34" s="127"/>
      <c r="N34" s="129" t="s">
        <v>200</v>
      </c>
    </row>
    <row r="35" spans="1:14" ht="12.75" customHeight="1" x14ac:dyDescent="0.2">
      <c r="A35" s="189"/>
      <c r="B35" s="180"/>
      <c r="C35" s="181"/>
      <c r="D35" s="188"/>
      <c r="E35" s="116"/>
      <c r="F35" s="117"/>
      <c r="G35" s="118"/>
      <c r="H35" s="130"/>
      <c r="I35" s="191" t="s">
        <v>201</v>
      </c>
      <c r="J35" s="191"/>
      <c r="K35" s="191"/>
      <c r="L35" s="191"/>
      <c r="M35" s="191"/>
      <c r="N35" s="191"/>
    </row>
    <row r="36" spans="1:14" ht="12.75" customHeight="1" x14ac:dyDescent="0.2">
      <c r="A36" s="189"/>
      <c r="B36" s="180"/>
      <c r="C36" s="181"/>
      <c r="D36" s="188"/>
      <c r="E36" s="116"/>
      <c r="F36" s="117"/>
      <c r="G36" s="118"/>
      <c r="H36" s="130"/>
      <c r="I36" s="191" t="s">
        <v>202</v>
      </c>
      <c r="J36" s="191"/>
      <c r="K36" s="191"/>
      <c r="L36" s="191"/>
      <c r="M36" s="191"/>
      <c r="N36" s="191"/>
    </row>
    <row r="37" spans="1:14" ht="45" customHeight="1" x14ac:dyDescent="0.2">
      <c r="A37" s="189"/>
      <c r="B37" s="180">
        <v>13</v>
      </c>
      <c r="C37" s="181" t="s">
        <v>103</v>
      </c>
      <c r="D37" s="188" t="s">
        <v>203</v>
      </c>
      <c r="E37" s="116" t="s">
        <v>142</v>
      </c>
      <c r="F37" s="117" t="s">
        <v>143</v>
      </c>
      <c r="G37" s="118" t="s">
        <v>204</v>
      </c>
      <c r="H37" s="137">
        <v>0.9</v>
      </c>
      <c r="I37" s="136" t="s">
        <v>108</v>
      </c>
      <c r="J37" s="137">
        <v>0.91</v>
      </c>
      <c r="K37" s="137">
        <v>0.95</v>
      </c>
      <c r="L37" s="136" t="s">
        <v>205</v>
      </c>
      <c r="M37" s="137">
        <v>0.96</v>
      </c>
      <c r="N37" s="136" t="s">
        <v>206</v>
      </c>
    </row>
    <row r="38" spans="1:14" ht="12.75" customHeight="1" x14ac:dyDescent="0.2">
      <c r="A38" s="189"/>
      <c r="B38" s="180"/>
      <c r="C38" s="181"/>
      <c r="D38" s="188"/>
      <c r="E38" s="116"/>
      <c r="F38" s="117"/>
      <c r="G38" s="118"/>
      <c r="H38" s="130"/>
      <c r="I38" s="191" t="s">
        <v>207</v>
      </c>
      <c r="J38" s="191"/>
      <c r="K38" s="191"/>
      <c r="L38" s="191"/>
      <c r="M38" s="191"/>
      <c r="N38" s="191"/>
    </row>
    <row r="39" spans="1:14" ht="12.75" customHeight="1" x14ac:dyDescent="0.2">
      <c r="A39" s="189"/>
      <c r="B39" s="180"/>
      <c r="C39" s="181"/>
      <c r="D39" s="188"/>
      <c r="E39" s="116"/>
      <c r="F39" s="117"/>
      <c r="G39" s="118"/>
      <c r="H39" s="130"/>
      <c r="I39" s="191" t="s">
        <v>208</v>
      </c>
      <c r="J39" s="191"/>
      <c r="K39" s="191"/>
      <c r="L39" s="191"/>
      <c r="M39" s="191"/>
      <c r="N39" s="191"/>
    </row>
    <row r="40" spans="1:14" ht="45" customHeight="1" x14ac:dyDescent="0.2">
      <c r="A40" s="189"/>
      <c r="B40" s="192">
        <v>14</v>
      </c>
      <c r="C40" s="193" t="s">
        <v>107</v>
      </c>
      <c r="D40" s="193" t="s">
        <v>209</v>
      </c>
      <c r="E40" s="116" t="s">
        <v>142</v>
      </c>
      <c r="F40" s="117" t="s">
        <v>143</v>
      </c>
      <c r="G40" s="118" t="s">
        <v>204</v>
      </c>
      <c r="H40" s="137">
        <v>0.9</v>
      </c>
      <c r="I40" s="136" t="s">
        <v>108</v>
      </c>
      <c r="J40" s="137">
        <v>0.91</v>
      </c>
      <c r="K40" s="137">
        <v>0.95</v>
      </c>
      <c r="L40" s="136" t="s">
        <v>210</v>
      </c>
      <c r="M40" s="137">
        <v>0.96</v>
      </c>
      <c r="N40" s="136" t="s">
        <v>206</v>
      </c>
    </row>
    <row r="41" spans="1:14" ht="12.75" customHeight="1" x14ac:dyDescent="0.2">
      <c r="A41" s="189"/>
      <c r="B41" s="192"/>
      <c r="C41" s="193"/>
      <c r="D41" s="193"/>
      <c r="E41" s="138"/>
      <c r="F41" s="138"/>
      <c r="G41" s="138"/>
      <c r="H41" s="139"/>
      <c r="I41" s="190" t="s">
        <v>115</v>
      </c>
      <c r="J41" s="190"/>
      <c r="K41" s="190"/>
      <c r="L41" s="190"/>
      <c r="M41" s="190"/>
      <c r="N41" s="190"/>
    </row>
    <row r="42" spans="1:14" ht="12.75" customHeight="1" x14ac:dyDescent="0.2">
      <c r="A42" s="189"/>
      <c r="B42" s="192"/>
      <c r="C42" s="193"/>
      <c r="D42" s="193"/>
      <c r="E42" s="138"/>
      <c r="F42" s="138"/>
      <c r="G42" s="138"/>
      <c r="H42" s="139"/>
      <c r="I42" s="190" t="s">
        <v>117</v>
      </c>
      <c r="J42" s="190"/>
      <c r="K42" s="190"/>
      <c r="L42" s="190"/>
      <c r="M42" s="190"/>
      <c r="N42" s="190"/>
    </row>
    <row r="43" spans="1:14" ht="12.75" customHeight="1" x14ac:dyDescent="0.2">
      <c r="A43" s="189"/>
      <c r="B43" s="192"/>
      <c r="C43" s="193"/>
      <c r="D43" s="193"/>
      <c r="E43" s="140"/>
      <c r="F43" s="140"/>
      <c r="G43" s="140"/>
      <c r="H43" s="141"/>
      <c r="I43" s="190" t="s">
        <v>119</v>
      </c>
      <c r="J43" s="190"/>
      <c r="K43" s="190"/>
      <c r="L43" s="190"/>
      <c r="M43" s="190"/>
      <c r="N43" s="190"/>
    </row>
    <row r="44" spans="1:14" ht="12.75" customHeight="1" x14ac:dyDescent="0.2">
      <c r="A44" s="189"/>
      <c r="B44" s="192"/>
      <c r="C44" s="193"/>
      <c r="D44" s="193"/>
      <c r="E44" s="140"/>
      <c r="F44" s="140"/>
      <c r="G44" s="140"/>
      <c r="H44" s="141"/>
      <c r="I44" s="190" t="s">
        <v>120</v>
      </c>
      <c r="J44" s="190"/>
      <c r="K44" s="190"/>
      <c r="L44" s="190"/>
      <c r="M44" s="190"/>
      <c r="N44" s="190"/>
    </row>
    <row r="45" spans="1:14" ht="12.75" customHeight="1" x14ac:dyDescent="0.2">
      <c r="A45" s="189"/>
      <c r="B45" s="192"/>
      <c r="C45" s="193"/>
      <c r="D45" s="193"/>
      <c r="E45" s="140"/>
      <c r="F45" s="140"/>
      <c r="G45" s="140"/>
      <c r="H45" s="141"/>
      <c r="I45" s="190" t="s">
        <v>121</v>
      </c>
      <c r="J45" s="190"/>
      <c r="K45" s="190"/>
      <c r="L45" s="190"/>
      <c r="M45" s="190"/>
      <c r="N45" s="190"/>
    </row>
    <row r="46" spans="1:14" ht="12.75" customHeight="1" x14ac:dyDescent="0.2">
      <c r="A46" s="189"/>
      <c r="B46" s="192"/>
      <c r="C46" s="193"/>
      <c r="D46" s="193"/>
      <c r="E46" s="140"/>
      <c r="F46" s="140"/>
      <c r="G46" s="140"/>
      <c r="H46" s="141"/>
      <c r="I46" s="190" t="s">
        <v>122</v>
      </c>
      <c r="J46" s="190"/>
      <c r="K46" s="190"/>
      <c r="L46" s="190"/>
      <c r="M46" s="190"/>
      <c r="N46" s="190"/>
    </row>
    <row r="47" spans="1:14" ht="12.75" customHeight="1" x14ac:dyDescent="0.2">
      <c r="A47" s="142"/>
      <c r="B47" s="194">
        <v>15</v>
      </c>
      <c r="C47" s="188" t="s">
        <v>114</v>
      </c>
      <c r="D47" s="195"/>
      <c r="E47" s="140"/>
      <c r="F47" s="140"/>
      <c r="G47" s="140"/>
      <c r="H47" s="141"/>
      <c r="I47" s="190" t="s">
        <v>115</v>
      </c>
      <c r="J47" s="190"/>
      <c r="K47" s="190"/>
      <c r="L47" s="190"/>
      <c r="M47" s="190"/>
      <c r="N47" s="190"/>
    </row>
    <row r="48" spans="1:14" ht="12.75" customHeight="1" x14ac:dyDescent="0.2">
      <c r="A48" s="143"/>
      <c r="B48" s="194"/>
      <c r="C48" s="188"/>
      <c r="D48" s="195"/>
      <c r="E48" s="140"/>
      <c r="F48" s="140"/>
      <c r="G48" s="140"/>
      <c r="H48" s="141"/>
      <c r="I48" s="190" t="s">
        <v>117</v>
      </c>
      <c r="J48" s="190"/>
      <c r="K48" s="190"/>
      <c r="L48" s="190"/>
      <c r="M48" s="190"/>
      <c r="N48" s="190"/>
    </row>
    <row r="49" spans="1:14" ht="12.75" customHeight="1" x14ac:dyDescent="0.2">
      <c r="A49" s="143"/>
      <c r="B49" s="194"/>
      <c r="C49" s="188"/>
      <c r="D49" s="195"/>
      <c r="E49" s="140"/>
      <c r="F49" s="140"/>
      <c r="G49" s="140"/>
      <c r="H49" s="141"/>
      <c r="I49" s="190" t="s">
        <v>119</v>
      </c>
      <c r="J49" s="190"/>
      <c r="K49" s="190"/>
      <c r="L49" s="190"/>
      <c r="M49" s="190"/>
      <c r="N49" s="190"/>
    </row>
    <row r="50" spans="1:14" ht="12.75" customHeight="1" x14ac:dyDescent="0.2">
      <c r="A50" s="143" t="s">
        <v>113</v>
      </c>
      <c r="B50" s="194"/>
      <c r="C50" s="188"/>
      <c r="D50" s="195"/>
      <c r="E50" s="140"/>
      <c r="F50" s="140"/>
      <c r="G50" s="140"/>
      <c r="H50" s="141"/>
      <c r="I50" s="190" t="s">
        <v>120</v>
      </c>
      <c r="J50" s="190"/>
      <c r="K50" s="190"/>
      <c r="L50" s="190"/>
      <c r="M50" s="190"/>
      <c r="N50" s="190"/>
    </row>
    <row r="51" spans="1:14" ht="12.75" customHeight="1" x14ac:dyDescent="0.2">
      <c r="A51" s="143"/>
      <c r="B51" s="194"/>
      <c r="C51" s="188"/>
      <c r="D51" s="195"/>
      <c r="E51" s="140"/>
      <c r="F51" s="140"/>
      <c r="G51" s="140"/>
      <c r="H51" s="141"/>
      <c r="I51" s="190" t="s">
        <v>121</v>
      </c>
      <c r="J51" s="190"/>
      <c r="K51" s="190"/>
      <c r="L51" s="190"/>
      <c r="M51" s="190"/>
      <c r="N51" s="190"/>
    </row>
    <row r="52" spans="1:14" ht="12.75" customHeight="1" x14ac:dyDescent="0.2">
      <c r="A52" s="144"/>
      <c r="B52" s="194"/>
      <c r="C52" s="188"/>
      <c r="D52" s="195"/>
      <c r="E52" s="140"/>
      <c r="F52" s="140"/>
      <c r="G52" s="140"/>
      <c r="H52" s="141"/>
      <c r="I52" s="190" t="s">
        <v>122</v>
      </c>
      <c r="J52" s="190"/>
      <c r="K52" s="190"/>
      <c r="L52" s="190"/>
      <c r="M52" s="190"/>
      <c r="N52" s="190"/>
    </row>
  </sheetData>
  <mergeCells count="73">
    <mergeCell ref="B47:B52"/>
    <mergeCell ref="C47:C52"/>
    <mergeCell ref="D47:D52"/>
    <mergeCell ref="I47:N47"/>
    <mergeCell ref="I48:N48"/>
    <mergeCell ref="I49:N49"/>
    <mergeCell ref="I50:N50"/>
    <mergeCell ref="I51:N51"/>
    <mergeCell ref="I52:N52"/>
    <mergeCell ref="C37:C39"/>
    <mergeCell ref="D37:D39"/>
    <mergeCell ref="I38:N38"/>
    <mergeCell ref="I39:N39"/>
    <mergeCell ref="B40:B46"/>
    <mergeCell ref="C40:C46"/>
    <mergeCell ref="D40:D46"/>
    <mergeCell ref="I41:N41"/>
    <mergeCell ref="I42:N42"/>
    <mergeCell ref="I43:N43"/>
    <mergeCell ref="I44:N44"/>
    <mergeCell ref="I45:N45"/>
    <mergeCell ref="I46:N46"/>
    <mergeCell ref="A27:A46"/>
    <mergeCell ref="B27:B33"/>
    <mergeCell ref="C27:C33"/>
    <mergeCell ref="D27:D33"/>
    <mergeCell ref="I28:N28"/>
    <mergeCell ref="I29:N29"/>
    <mergeCell ref="I30:N30"/>
    <mergeCell ref="I31:N31"/>
    <mergeCell ref="I32:N32"/>
    <mergeCell ref="I33:N33"/>
    <mergeCell ref="B34:B36"/>
    <mergeCell ref="C34:C36"/>
    <mergeCell ref="D34:D36"/>
    <mergeCell ref="I35:N35"/>
    <mergeCell ref="I36:N36"/>
    <mergeCell ref="B37:B39"/>
    <mergeCell ref="B24:B26"/>
    <mergeCell ref="C24:C26"/>
    <mergeCell ref="D24:D26"/>
    <mergeCell ref="I25:N25"/>
    <mergeCell ref="I26:N26"/>
    <mergeCell ref="B21:B23"/>
    <mergeCell ref="C21:C23"/>
    <mergeCell ref="D21:D23"/>
    <mergeCell ref="I22:N22"/>
    <mergeCell ref="I23:N23"/>
    <mergeCell ref="C15:C17"/>
    <mergeCell ref="D15:D17"/>
    <mergeCell ref="I16:N16"/>
    <mergeCell ref="I17:N17"/>
    <mergeCell ref="B18:B20"/>
    <mergeCell ref="C18:C20"/>
    <mergeCell ref="D18:D20"/>
    <mergeCell ref="I19:N19"/>
    <mergeCell ref="I20:N20"/>
    <mergeCell ref="A1:N2"/>
    <mergeCell ref="A3:C3"/>
    <mergeCell ref="I3:N3"/>
    <mergeCell ref="A5:A8"/>
    <mergeCell ref="A9:A26"/>
    <mergeCell ref="B9:B11"/>
    <mergeCell ref="C9:C11"/>
    <mergeCell ref="D9:D11"/>
    <mergeCell ref="I10:N10"/>
    <mergeCell ref="I11:N11"/>
    <mergeCell ref="B12:B14"/>
    <mergeCell ref="C12:C14"/>
    <mergeCell ref="D12:D14"/>
    <mergeCell ref="I13:N13"/>
    <mergeCell ref="I14:N14"/>
    <mergeCell ref="B15:B17"/>
  </mergeCells>
  <pageMargins left="0.7" right="0.7" top="0.75" bottom="0.75" header="0.51180555555555496" footer="0.51180555555555496"/>
  <pageSetup firstPageNumber="0" orientation="portrait" horizontalDpi="300" verticalDpi="30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1426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Cálculo de cuota </vt:lpstr>
      <vt:lpstr>Indicadores</vt:lpstr>
      <vt:lpstr>Información </vt:lpstr>
      <vt:lpstr>Indicadores!__xlnm.Print_Area</vt:lpstr>
      <vt:lpstr>Indicadores!__xlnm.Print_Area_0</vt:lpstr>
      <vt:lpstr>Indicadores!Área_de_impresión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Alejandra Morales Vargas</dc:creator>
  <dc:description/>
  <cp:lastModifiedBy>Kattia Villalobos Arias</cp:lastModifiedBy>
  <cp:revision>89</cp:revision>
  <dcterms:created xsi:type="dcterms:W3CDTF">2016-09-13T21:02:08Z</dcterms:created>
  <dcterms:modified xsi:type="dcterms:W3CDTF">2020-08-12T16:00:57Z</dcterms:modified>
  <dc:language>es-CR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