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SPALDO POR JUBILACION\INFORMES\INFORMES 2020\Julio\"/>
    </mc:Choice>
  </mc:AlternateContent>
  <xr:revisionPtr revIDLastSave="0" documentId="13_ncr:1_{B61D6130-E80A-4FB2-B155-01A20A4CE6C7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Indicadores de Gestión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56" i="1" l="1"/>
  <c r="Q56" i="1"/>
  <c r="Q70" i="1"/>
  <c r="N80" i="1" l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Y70" i="1"/>
  <c r="X70" i="1"/>
  <c r="W70" i="1"/>
  <c r="V70" i="1"/>
  <c r="U70" i="1"/>
  <c r="T70" i="1"/>
  <c r="S70" i="1"/>
  <c r="R70" i="1"/>
  <c r="P70" i="1"/>
  <c r="O70" i="1"/>
  <c r="N70" i="1"/>
  <c r="M70" i="1"/>
  <c r="AA69" i="1"/>
  <c r="AA68" i="1"/>
  <c r="AA65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Y56" i="1"/>
  <c r="X56" i="1"/>
  <c r="W56" i="1"/>
  <c r="V56" i="1"/>
  <c r="U56" i="1"/>
  <c r="T56" i="1"/>
  <c r="S56" i="1"/>
  <c r="P56" i="1"/>
  <c r="O56" i="1"/>
  <c r="M56" i="1"/>
  <c r="Y55" i="1"/>
  <c r="X55" i="1"/>
  <c r="W55" i="1"/>
  <c r="V55" i="1"/>
  <c r="U55" i="1"/>
  <c r="T55" i="1"/>
  <c r="S55" i="1"/>
  <c r="R55" i="1"/>
  <c r="Q55" i="1"/>
  <c r="P55" i="1"/>
  <c r="O55" i="1"/>
  <c r="M55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N48" i="1"/>
  <c r="N56" i="1" s="1"/>
  <c r="N47" i="1"/>
  <c r="N55" i="1" s="1"/>
  <c r="Y38" i="1"/>
  <c r="X38" i="1"/>
  <c r="W38" i="1"/>
  <c r="V38" i="1"/>
  <c r="U38" i="1"/>
  <c r="T38" i="1"/>
  <c r="R38" i="1"/>
  <c r="Q38" i="1"/>
  <c r="P38" i="1"/>
  <c r="O38" i="1"/>
  <c r="N38" i="1"/>
  <c r="M38" i="1"/>
  <c r="Y36" i="1"/>
  <c r="X36" i="1"/>
  <c r="W36" i="1"/>
  <c r="V36" i="1"/>
  <c r="U36" i="1"/>
  <c r="T36" i="1"/>
  <c r="R36" i="1"/>
  <c r="Q36" i="1"/>
  <c r="P36" i="1"/>
  <c r="O36" i="1"/>
  <c r="N36" i="1"/>
  <c r="M36" i="1"/>
  <c r="Y34" i="1"/>
  <c r="X34" i="1"/>
  <c r="W34" i="1"/>
  <c r="V34" i="1"/>
  <c r="U34" i="1"/>
  <c r="T34" i="1"/>
  <c r="R34" i="1"/>
  <c r="Q34" i="1"/>
  <c r="P34" i="1"/>
  <c r="O34" i="1"/>
  <c r="N34" i="1"/>
  <c r="M34" i="1"/>
  <c r="AB33" i="1"/>
  <c r="Y32" i="1"/>
  <c r="X32" i="1"/>
  <c r="W32" i="1"/>
  <c r="V32" i="1"/>
  <c r="U32" i="1"/>
  <c r="T32" i="1"/>
  <c r="R32" i="1"/>
  <c r="Q32" i="1"/>
  <c r="P32" i="1"/>
  <c r="O32" i="1"/>
  <c r="N32" i="1"/>
  <c r="M32" i="1"/>
  <c r="U30" i="1"/>
  <c r="T30" i="1"/>
  <c r="O30" i="1"/>
  <c r="N30" i="1"/>
  <c r="Y26" i="1"/>
  <c r="X26" i="1"/>
  <c r="W26" i="1"/>
  <c r="V26" i="1"/>
  <c r="U26" i="1"/>
  <c r="S26" i="1"/>
  <c r="N26" i="1"/>
  <c r="M26" i="1"/>
  <c r="Y18" i="1"/>
  <c r="X18" i="1"/>
  <c r="W18" i="1"/>
  <c r="V18" i="1"/>
  <c r="V16" i="1" s="1"/>
  <c r="V30" i="1" s="1"/>
  <c r="U18" i="1"/>
  <c r="P30" i="1"/>
  <c r="N18" i="1"/>
  <c r="M18" i="1"/>
  <c r="Y16" i="1"/>
  <c r="Y30" i="1" s="1"/>
  <c r="X16" i="1"/>
  <c r="X30" i="1" s="1"/>
  <c r="W16" i="1"/>
  <c r="W30" i="1" s="1"/>
  <c r="U16" i="1"/>
  <c r="S30" i="1"/>
  <c r="R30" i="1"/>
  <c r="Q30" i="1"/>
  <c r="N16" i="1"/>
  <c r="M16" i="1"/>
  <c r="M30" i="1" s="1"/>
</calcChain>
</file>

<file path=xl/sharedStrings.xml><?xml version="1.0" encoding="utf-8"?>
<sst xmlns="http://schemas.openxmlformats.org/spreadsheetml/2006/main" count="175" uniqueCount="104">
  <si>
    <t>INDICADORES DE GESTIÓN 
OFICINA DE COMUNICACIONES JUDICIALES</t>
  </si>
  <si>
    <t>Objetivo: Medir, controlar y verificar la gestión del despacho para su mejora continua.</t>
  </si>
  <si>
    <t>CUOTA DE TRABAJO: Cantidad de días Laborales del mes</t>
  </si>
  <si>
    <t>Cantidad de días NO laborados en el mes por funcionario</t>
  </si>
  <si>
    <t>Cuota Diaria</t>
  </si>
  <si>
    <t>Téc. comunicaciones 1</t>
  </si>
  <si>
    <t>Téc. comunicaciones 2</t>
  </si>
  <si>
    <t>Téc. comunicaciones 3</t>
  </si>
  <si>
    <t>Téc. comunicaciones 4</t>
  </si>
  <si>
    <t>Téc. comunicaciones 5</t>
  </si>
  <si>
    <t>Téc. comunicaciones 6</t>
  </si>
  <si>
    <t>Téc. comunicaciones 7</t>
  </si>
  <si>
    <t>Téc. comunicaciones 8</t>
  </si>
  <si>
    <t>Téc. comunicaciones 9</t>
  </si>
  <si>
    <t>Téc. comunicaciones 10</t>
  </si>
  <si>
    <t>N°</t>
  </si>
  <si>
    <t>Categoría</t>
  </si>
  <si>
    <t>Indicadores</t>
  </si>
  <si>
    <t>Mérica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</si>
  <si>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</si>
  <si>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</si>
  <si>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</si>
  <si>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</si>
  <si>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</si>
  <si>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</si>
  <si>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</si>
  <si>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</t>
  </si>
  <si>
    <t>ENTRADA TOTAL</t>
  </si>
  <si>
    <t>Mensual</t>
  </si>
  <si>
    <t>Jefe de la OCJ</t>
  </si>
  <si>
    <t>Este dato se obtiene de las estadísticas de la oficina</t>
  </si>
  <si>
    <t>&gt;=8665; &lt;=9580</t>
  </si>
  <si>
    <t>Comisiones</t>
  </si>
  <si>
    <t>&gt;=610; &lt;=674</t>
  </si>
  <si>
    <t>Notificaciones</t>
  </si>
  <si>
    <t>&gt;=7714; &lt;=6980</t>
  </si>
  <si>
    <t>Fax</t>
  </si>
  <si>
    <t>&gt;=1720; &lt;=1902</t>
  </si>
  <si>
    <t>Casillero</t>
  </si>
  <si>
    <t>&gt;=694; &lt;=767</t>
  </si>
  <si>
    <t>Personal</t>
  </si>
  <si>
    <t>Lugar señalado</t>
  </si>
  <si>
    <t>Estrados</t>
  </si>
  <si>
    <t>&gt;=42; &lt;=47</t>
  </si>
  <si>
    <t>Correo eletrónico</t>
  </si>
  <si>
    <t>&gt;=4070; &lt;=4498</t>
  </si>
  <si>
    <t>Citaciones</t>
  </si>
  <si>
    <t>&gt;=1076; &lt;=1190</t>
  </si>
  <si>
    <t>Salida</t>
  </si>
  <si>
    <t>SALIDA TOTAL</t>
  </si>
  <si>
    <t>&gt;=9580; &lt;=8665</t>
  </si>
  <si>
    <t>&gt;=674; &lt;=610</t>
  </si>
  <si>
    <t>&gt;=1190; &lt;=1075</t>
  </si>
  <si>
    <t xml:space="preserve">Relación salida total/ entrada total </t>
  </si>
  <si>
    <t>(Salidas/Entradas)*100</t>
  </si>
  <si>
    <t>&lt;100%; &gt;90%</t>
  </si>
  <si>
    <t>Plazos</t>
  </si>
  <si>
    <t>Tiempo de espera de realizar comisiones, notificaciones personales y citaciones pendientes de diligenciar al finalizar el mes</t>
  </si>
  <si>
    <t>Fecha actual</t>
  </si>
  <si>
    <t>&gt;=29; &lt;=33</t>
  </si>
  <si>
    <t>Fecha actual - fecha de la comisión pendiente de realizar</t>
  </si>
  <si>
    <t>Notificaciones personal</t>
  </si>
  <si>
    <t>Fecha actual - fecha de la notificación pendiente de realizar</t>
  </si>
  <si>
    <t>Notificaciones lugar señalado</t>
  </si>
  <si>
    <t>Fecha actual - fecha de la citación pendiente de realizar</t>
  </si>
  <si>
    <t>Operacionales</t>
  </si>
  <si>
    <t>Cantidad de Comisiones, Notificaciones y Citaciones pendientes de diligenciar al finalizar el mes</t>
  </si>
  <si>
    <t>&gt;=52; &lt;=58</t>
  </si>
  <si>
    <t>&gt;=26; &lt;=29</t>
  </si>
  <si>
    <t>Cantidad de Comisiones, Notificaciones y Citaciones positivas</t>
  </si>
  <si>
    <t>&gt;=245; &lt;=222</t>
  </si>
  <si>
    <t>Notificaciones fax</t>
  </si>
  <si>
    <t>Notificaciones casillero</t>
  </si>
  <si>
    <t>Notificaciones estrados</t>
  </si>
  <si>
    <t>Notificaciones correo electrónico</t>
  </si>
  <si>
    <t>&gt;=897; &lt;=812</t>
  </si>
  <si>
    <t>Porcentaje de Comisiones, Notificaciones y Citaciones Diligenciadas Positivas</t>
  </si>
  <si>
    <t>55%&gt;x &gt;50%</t>
  </si>
  <si>
    <t>100%&gt;x&gt;95%</t>
  </si>
  <si>
    <t>80%&gt;x &gt;75%</t>
  </si>
  <si>
    <t>70%&gt;x &gt;65%</t>
  </si>
  <si>
    <t>Cantidad de comunicaciones judiciales  realizadas por Técnico (a) en Comunicaciones</t>
  </si>
  <si>
    <t>Técnico de comunicaciones 1</t>
  </si>
  <si>
    <t>Fabio</t>
  </si>
  <si>
    <t>397&gt;x &gt;359</t>
  </si>
  <si>
    <t>Técnico de comunicaciones 2</t>
  </si>
  <si>
    <t>Norman</t>
  </si>
  <si>
    <t>Técnico de comunicaciones 3</t>
  </si>
  <si>
    <t>Luis</t>
  </si>
  <si>
    <t>Técnico de comunicaciones 4</t>
  </si>
  <si>
    <t>Andrés</t>
  </si>
  <si>
    <t>Técnico de comunicaciones 5</t>
  </si>
  <si>
    <t>Guillermo</t>
  </si>
  <si>
    <t>Técnico de comunicaciones 6</t>
  </si>
  <si>
    <t>Mauricio</t>
  </si>
  <si>
    <t>Técnico de comunicaciones 7</t>
  </si>
  <si>
    <t>Daniel</t>
  </si>
  <si>
    <t>Técnico de comunicaciones 8</t>
  </si>
  <si>
    <t>Bayron</t>
  </si>
  <si>
    <t>Técnico de comunicaciones 9</t>
  </si>
  <si>
    <t>Edward</t>
  </si>
  <si>
    <t>Técnico de comunicaciones 10</t>
  </si>
  <si>
    <t>Agustín</t>
  </si>
  <si>
    <t>Porcentaje de rendimiento por Técnico (a) en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</si>
</sst>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 %"/>
    <numFmt numFmtId="165" formatCode="mm/yy"/>
    <numFmt numFmtId="166" formatCode="0.0%"/>
    <numFmt numFmtId="167" formatCode="dd/mm/yyyy;@"/>
    <numFmt numFmtId="168" formatCode="dd/mm/yy"/>
    <numFmt numFmtId="169" formatCode="0.00\ %"/>
  </numFmts>
  <fonts count="8" x14ac:knownFonts="1">
    <font>
      <sz val="10"/>
      <name val="Arial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name val="Calibri"/>
      <family val="2"/>
      <charset val="1"/>
    </font>
    <font>
      <sz val="8"/>
      <name val="Calibri"/>
      <family val="2"/>
      <charset val="1"/>
    </font>
    <font>
      <sz val="10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rgb="FF203864"/>
        <bgColor rgb="FF333333"/>
      </patternFill>
    </fill>
    <fill>
      <patternFill patternType="solid">
        <fgColor rgb="FF2F5597"/>
        <bgColor rgb="FF203864"/>
      </patternFill>
    </fill>
    <fill>
      <patternFill patternType="solid">
        <fgColor rgb="FF99CC00"/>
        <bgColor rgb="FFFFC000"/>
      </patternFill>
    </fill>
    <fill>
      <patternFill patternType="solid">
        <fgColor rgb="FFFFC000"/>
        <bgColor rgb="FFFF9900"/>
      </patternFill>
    </fill>
    <fill>
      <patternFill patternType="solid">
        <fgColor rgb="FFFFD966"/>
        <bgColor rgb="FFFFE699"/>
      </patternFill>
    </fill>
    <fill>
      <patternFill patternType="solid">
        <fgColor rgb="FFC9C9C9"/>
        <bgColor rgb="FFD0CECE"/>
      </patternFill>
    </fill>
    <fill>
      <patternFill patternType="solid">
        <fgColor rgb="FF00B0F0"/>
        <bgColor rgb="FF33CCFF"/>
      </patternFill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D966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FF2CC"/>
      </patternFill>
    </fill>
    <fill>
      <patternFill patternType="solid">
        <fgColor rgb="FFD0CECE"/>
        <bgColor rgb="FFC9C9C9"/>
      </patternFill>
    </fill>
    <fill>
      <patternFill patternType="solid">
        <fgColor rgb="FF33CCFF"/>
        <bgColor rgb="FF00B0F0"/>
      </patternFill>
    </fill>
    <fill>
      <patternFill patternType="solid">
        <fgColor rgb="FF00FFCC"/>
        <bgColor rgb="FF00FFFF"/>
      </patternFill>
    </fill>
    <fill>
      <patternFill patternType="solid">
        <fgColor rgb="FFF8CBAD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BDD7EE"/>
        <bgColor rgb="FFB4C7E7"/>
      </patternFill>
    </fill>
    <fill>
      <patternFill patternType="solid">
        <fgColor rgb="FFDEEBF7"/>
        <bgColor rgb="FFDAE3F3"/>
      </patternFill>
    </fill>
    <fill>
      <patternFill patternType="solid">
        <fgColor rgb="FFC5E0B4"/>
        <bgColor rgb="FFD0CECE"/>
      </patternFill>
    </fill>
    <fill>
      <patternFill patternType="solid">
        <fgColor rgb="FFE2F0D9"/>
        <bgColor rgb="FFDEEBF7"/>
      </patternFill>
    </fill>
    <fill>
      <patternFill patternType="solid">
        <fgColor rgb="FFF4B183"/>
        <bgColor rgb="FFF8CBAD"/>
      </patternFill>
    </fill>
    <fill>
      <patternFill patternType="solid">
        <fgColor rgb="FFB4C7E7"/>
        <bgColor rgb="FFBDD7EE"/>
      </patternFill>
    </fill>
    <fill>
      <patternFill patternType="solid">
        <fgColor rgb="FFDAE3F3"/>
        <bgColor rgb="FFDEEBF7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7" fillId="0" borderId="0"/>
    <xf numFmtId="164" fontId="7" fillId="0" borderId="0"/>
  </cellStyleXfs>
  <cellXfs count="81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4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1" fillId="6" borderId="4" xfId="2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7" borderId="2" xfId="2" applyNumberFormat="1" applyFont="1" applyFill="1" applyBorder="1" applyAlignment="1" applyProtection="1">
      <alignment horizontal="center" vertical="center"/>
    </xf>
    <xf numFmtId="0" fontId="2" fillId="0" borderId="4" xfId="2" applyNumberFormat="1" applyFont="1" applyBorder="1" applyAlignment="1" applyProtection="1">
      <alignment horizontal="center" vertical="center"/>
      <protection locked="0"/>
    </xf>
    <xf numFmtId="0" fontId="2" fillId="0" borderId="5" xfId="2" applyNumberFormat="1" applyFont="1" applyBorder="1" applyAlignment="1" applyProtection="1">
      <alignment horizontal="center" vertical="center"/>
      <protection locked="0"/>
    </xf>
    <xf numFmtId="0" fontId="4" fillId="3" borderId="2" xfId="2" applyNumberFormat="1" applyFont="1" applyFill="1" applyBorder="1" applyAlignment="1" applyProtection="1">
      <alignment horizontal="center" vertical="center"/>
      <protection locked="0"/>
    </xf>
    <xf numFmtId="0" fontId="1" fillId="8" borderId="2" xfId="2" applyNumberFormat="1" applyFont="1" applyFill="1" applyBorder="1" applyAlignment="1" applyProtection="1">
      <alignment horizontal="center" vertical="center"/>
      <protection locked="0"/>
    </xf>
    <xf numFmtId="0" fontId="1" fillId="9" borderId="2" xfId="2" applyNumberFormat="1" applyFont="1" applyFill="1" applyBorder="1" applyAlignment="1" applyProtection="1">
      <alignment horizontal="center" vertical="center"/>
      <protection locked="0"/>
    </xf>
    <xf numFmtId="0" fontId="4" fillId="10" borderId="2" xfId="2" applyNumberFormat="1" applyFont="1" applyFill="1" applyBorder="1" applyAlignment="1" applyProtection="1">
      <alignment horizontal="center" vertical="center"/>
      <protection locked="0"/>
    </xf>
    <xf numFmtId="0" fontId="1" fillId="11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12" borderId="2" xfId="2" applyNumberFormat="1" applyFont="1" applyFill="1" applyBorder="1" applyAlignment="1" applyProtection="1">
      <alignment horizontal="center" vertical="center"/>
      <protection locked="0"/>
    </xf>
    <xf numFmtId="0" fontId="4" fillId="9" borderId="2" xfId="2" applyNumberFormat="1" applyFont="1" applyFill="1" applyBorder="1" applyAlignment="1" applyProtection="1">
      <alignment horizontal="center" vertical="center"/>
      <protection locked="0"/>
    </xf>
    <xf numFmtId="0" fontId="1" fillId="0" borderId="2" xfId="2" applyNumberFormat="1" applyFont="1" applyBorder="1" applyAlignment="1" applyProtection="1">
      <alignment horizontal="center" vertical="center"/>
      <protection locked="0"/>
    </xf>
    <xf numFmtId="0" fontId="1" fillId="13" borderId="2" xfId="0" applyFont="1" applyFill="1" applyBorder="1" applyAlignment="1" applyProtection="1">
      <alignment horizontal="center" vertical="center" wrapText="1"/>
      <protection locked="0"/>
    </xf>
    <xf numFmtId="0" fontId="2" fillId="13" borderId="2" xfId="0" applyFont="1" applyFill="1" applyBorder="1" applyAlignment="1" applyProtection="1">
      <alignment horizontal="center" vertical="center" wrapText="1"/>
      <protection locked="0"/>
    </xf>
    <xf numFmtId="166" fontId="2" fillId="13" borderId="2" xfId="0" applyNumberFormat="1" applyFont="1" applyFill="1" applyBorder="1" applyAlignment="1" applyProtection="1">
      <alignment horizontal="center" vertical="center" wrapText="1"/>
      <protection locked="0"/>
    </xf>
    <xf numFmtId="166" fontId="2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10" borderId="2" xfId="2" applyNumberFormat="1" applyFont="1" applyFill="1" applyBorder="1" applyAlignment="1" applyProtection="1">
      <alignment horizontal="center" vertical="center"/>
    </xf>
    <xf numFmtId="0" fontId="1" fillId="11" borderId="2" xfId="2" applyNumberFormat="1" applyFont="1" applyFill="1" applyBorder="1" applyAlignment="1" applyProtection="1">
      <alignment horizontal="center" vertical="center"/>
    </xf>
    <xf numFmtId="0" fontId="1" fillId="12" borderId="2" xfId="2" applyNumberFormat="1" applyFont="1" applyFill="1" applyBorder="1" applyAlignment="1" applyProtection="1">
      <alignment horizontal="center" vertical="center"/>
    </xf>
    <xf numFmtId="0" fontId="1" fillId="9" borderId="2" xfId="2" applyNumberFormat="1" applyFont="1" applyFill="1" applyBorder="1" applyAlignment="1" applyProtection="1">
      <alignment horizontal="center" vertical="center"/>
    </xf>
    <xf numFmtId="3" fontId="1" fillId="0" borderId="2" xfId="2" applyNumberFormat="1" applyFont="1" applyBorder="1" applyAlignment="1" applyProtection="1">
      <alignment horizontal="center" vertical="center" wrapText="1"/>
    </xf>
    <xf numFmtId="3" fontId="2" fillId="14" borderId="2" xfId="0" applyNumberFormat="1" applyFont="1" applyFill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right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</xf>
    <xf numFmtId="164" fontId="1" fillId="10" borderId="2" xfId="2" applyFont="1" applyFill="1" applyBorder="1" applyAlignment="1" applyProtection="1">
      <alignment horizontal="center" vertical="center"/>
    </xf>
    <xf numFmtId="164" fontId="1" fillId="12" borderId="2" xfId="2" applyFont="1" applyFill="1" applyBorder="1" applyAlignment="1" applyProtection="1">
      <alignment horizontal="center" vertical="center"/>
    </xf>
    <xf numFmtId="164" fontId="1" fillId="9" borderId="2" xfId="2" applyFont="1" applyFill="1" applyBorder="1" applyAlignment="1" applyProtection="1">
      <alignment horizontal="center" vertical="center"/>
      <protection locked="0"/>
    </xf>
    <xf numFmtId="164" fontId="1" fillId="0" borderId="2" xfId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15" borderId="2" xfId="0" applyFont="1" applyFill="1" applyBorder="1" applyAlignment="1" applyProtection="1">
      <alignment horizontal="center" vertical="center" wrapText="1"/>
      <protection locked="0"/>
    </xf>
    <xf numFmtId="0" fontId="1" fillId="16" borderId="2" xfId="0" applyFont="1" applyFill="1" applyBorder="1" applyAlignment="1" applyProtection="1">
      <alignment horizontal="center" vertical="center"/>
      <protection locked="0"/>
    </xf>
    <xf numFmtId="0" fontId="1" fillId="9" borderId="2" xfId="0" applyFont="1" applyFill="1" applyBorder="1" applyAlignment="1" applyProtection="1">
      <alignment horizontal="center" vertical="center"/>
      <protection locked="0"/>
    </xf>
    <xf numFmtId="167" fontId="1" fillId="15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17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</xf>
    <xf numFmtId="0" fontId="6" fillId="14" borderId="2" xfId="0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168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19" borderId="2" xfId="0" applyFont="1" applyFill="1" applyBorder="1" applyAlignment="1" applyProtection="1">
      <alignment horizontal="center" vertical="center" wrapText="1"/>
      <protection locked="0"/>
    </xf>
    <xf numFmtId="0" fontId="2" fillId="14" borderId="2" xfId="0" applyFont="1" applyFill="1" applyBorder="1" applyAlignment="1" applyProtection="1">
      <alignment horizontal="center" vertical="center"/>
      <protection locked="0"/>
    </xf>
    <xf numFmtId="0" fontId="2" fillId="21" borderId="2" xfId="0" applyFont="1" applyFill="1" applyBorder="1" applyAlignment="1" applyProtection="1">
      <alignment horizontal="center" vertical="center" wrapText="1"/>
      <protection locked="0"/>
    </xf>
    <xf numFmtId="0" fontId="2" fillId="23" borderId="2" xfId="0" applyFont="1" applyFill="1" applyBorder="1" applyAlignment="1" applyProtection="1">
      <alignment horizontal="center" vertical="center" wrapText="1"/>
      <protection locked="0"/>
    </xf>
    <xf numFmtId="164" fontId="2" fillId="0" borderId="2" xfId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9" fontId="2" fillId="0" borderId="0" xfId="0" applyNumberFormat="1" applyFont="1" applyAlignment="1" applyProtection="1">
      <alignment horizontal="center" vertical="center"/>
      <protection locked="0"/>
    </xf>
    <xf numFmtId="0" fontId="2" fillId="26" borderId="2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0" fontId="1" fillId="10" borderId="2" xfId="2" applyNumberFormat="1" applyFont="1" applyFill="1" applyBorder="1" applyAlignment="1" applyProtection="1">
      <alignment horizontal="center" vertical="center"/>
    </xf>
    <xf numFmtId="0" fontId="1" fillId="11" borderId="2" xfId="2" applyNumberFormat="1" applyFont="1" applyFill="1" applyBorder="1" applyAlignment="1" applyProtection="1">
      <alignment horizontal="center" vertical="center"/>
    </xf>
    <xf numFmtId="0" fontId="1" fillId="12" borderId="2" xfId="2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2" applyNumberFormat="1" applyFont="1" applyBorder="1" applyAlignment="1" applyProtection="1">
      <alignment horizontal="center" vertical="center" wrapText="1"/>
      <protection locked="0"/>
    </xf>
    <xf numFmtId="0" fontId="1" fillId="13" borderId="2" xfId="0" applyFont="1" applyFill="1" applyBorder="1" applyAlignment="1" applyProtection="1">
      <alignment horizontal="center" vertical="center" wrapText="1"/>
      <protection locked="0"/>
    </xf>
    <xf numFmtId="4" fontId="2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2" xfId="0" applyFont="1" applyFill="1" applyBorder="1" applyAlignment="1" applyProtection="1">
      <alignment horizontal="center" vertical="center" wrapText="1"/>
      <protection locked="0"/>
    </xf>
    <xf numFmtId="0" fontId="1" fillId="18" borderId="2" xfId="0" applyFont="1" applyFill="1" applyBorder="1" applyAlignment="1" applyProtection="1">
      <alignment horizontal="center" vertical="center" wrapText="1"/>
      <protection locked="0"/>
    </xf>
    <xf numFmtId="0" fontId="1" fillId="20" borderId="2" xfId="0" applyFont="1" applyFill="1" applyBorder="1" applyAlignment="1" applyProtection="1">
      <alignment horizontal="center" vertical="center" wrapText="1"/>
      <protection locked="0"/>
    </xf>
    <xf numFmtId="0" fontId="1" fillId="22" borderId="2" xfId="0" applyFont="1" applyFill="1" applyBorder="1" applyAlignment="1" applyProtection="1">
      <alignment horizontal="center" vertical="center" wrapText="1"/>
      <protection locked="0"/>
    </xf>
    <xf numFmtId="0" fontId="1" fillId="24" borderId="2" xfId="0" applyFont="1" applyFill="1" applyBorder="1" applyAlignment="1" applyProtection="1">
      <alignment horizontal="center" vertical="center" wrapText="1"/>
      <protection locked="0"/>
    </xf>
    <xf numFmtId="0" fontId="1" fillId="25" borderId="2" xfId="0" applyFont="1" applyFill="1" applyBorder="1" applyAlignment="1" applyProtection="1">
      <alignment horizontal="center" vertical="center" wrapText="1"/>
      <protection locked="0"/>
    </xf>
    <xf numFmtId="0" fontId="1" fillId="7" borderId="1" xfId="2" applyNumberFormat="1" applyFont="1" applyFill="1" applyBorder="1" applyAlignment="1" applyProtection="1">
      <alignment horizontal="center" vertical="center"/>
      <protection locked="0"/>
    </xf>
    <xf numFmtId="0" fontId="1" fillId="7" borderId="2" xfId="2" applyNumberFormat="1" applyFont="1" applyFill="1" applyBorder="1" applyAlignment="1" applyProtection="1">
      <alignment horizontal="center" vertical="center"/>
      <protection locked="0"/>
    </xf>
    <xf numFmtId="166" fontId="2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2" applyNumberFormat="1" applyFont="1" applyBorder="1" applyAlignment="1" applyProtection="1">
      <alignment horizontal="center" vertical="center"/>
      <protection locked="0"/>
    </xf>
    <xf numFmtId="0" fontId="1" fillId="5" borderId="2" xfId="2" applyNumberFormat="1" applyFont="1" applyFill="1" applyBorder="1" applyAlignment="1" applyProtection="1">
      <alignment horizontal="center" vertical="center"/>
      <protection locked="0"/>
    </xf>
    <xf numFmtId="0" fontId="1" fillId="7" borderId="1" xfId="2" applyNumberFormat="1" applyFont="1" applyFill="1" applyBorder="1" applyAlignment="1" applyProtection="1">
      <alignment horizontal="center" vertical="center" wrapText="1"/>
      <protection locked="0"/>
    </xf>
    <xf numFmtId="165" fontId="4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3" fillId="2" borderId="1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Excel Built-in Explanatory Text" xfId="2" xr:uid="{00000000-0005-0000-0000-000006000000}"/>
    <cellStyle name="Normal" xfId="0" builtinId="0"/>
    <cellStyle name="Porcentaje" xfId="1" builtinId="5"/>
  </cellStyles>
  <dxfs count="7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CC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D966"/>
      <rgbColor rgb="FF00FFFF"/>
      <rgbColor rgb="FF800080"/>
      <rgbColor rgb="FF800000"/>
      <rgbColor rgb="FF008080"/>
      <rgbColor rgb="FF0000FF"/>
      <rgbColor rgb="FF00B0F0"/>
      <rgbColor rgb="FFDAE3F3"/>
      <rgbColor rgb="FFE2F0D9"/>
      <rgbColor rgb="FFFFE699"/>
      <rgbColor rgb="FFB4C7E7"/>
      <rgbColor rgb="FFF4B183"/>
      <rgbColor rgb="FFD0CECE"/>
      <rgbColor rgb="FFF8CBAD"/>
      <rgbColor rgb="FF3366FF"/>
      <rgbColor rgb="FF33CCFF"/>
      <rgbColor rgb="FF99CC00"/>
      <rgbColor rgb="FFFFC000"/>
      <rgbColor rgb="FFFF9900"/>
      <rgbColor rgb="FFFF6600"/>
      <rgbColor rgb="FF666699"/>
      <rgbColor rgb="FFC5E0B4"/>
      <rgbColor rgb="FF203864"/>
      <rgbColor rgb="FF00B050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85"/>
  <sheetViews>
    <sheetView showGridLines="0" tabSelected="1" zoomScaleNormal="100" workbookViewId="0">
      <pane xSplit="12" ySplit="15" topLeftCell="M16" activePane="bottomRight" state="frozen"/>
      <selection pane="topRight" activeCell="M1" sqref="M1"/>
      <selection pane="bottomLeft" activeCell="A16" sqref="A16"/>
      <selection pane="bottomRight" activeCell="T79" sqref="T79"/>
    </sheetView>
  </sheetViews>
  <sheetFormatPr baseColWidth="10" defaultColWidth="9.140625" defaultRowHeight="12.75" x14ac:dyDescent="0.2"/>
  <cols>
    <col min="1" max="1" width="4.7109375" style="1" customWidth="1"/>
    <col min="2" max="2" width="12.140625" style="2" customWidth="1"/>
    <col min="3" max="3" width="23.5703125" style="1" customWidth="1"/>
    <col min="4" max="4" width="26" style="3" customWidth="1"/>
    <col min="5" max="5" width="9" style="2" hidden="1" customWidth="1"/>
    <col min="6" max="6" width="7.85546875" style="2" hidden="1" customWidth="1"/>
    <col min="7" max="7" width="16" style="4" customWidth="1"/>
    <col min="8" max="8" width="0.5703125" style="4" customWidth="1"/>
    <col min="9" max="9" width="9.140625" style="2" customWidth="1"/>
    <col min="10" max="10" width="13.140625" style="2" customWidth="1"/>
    <col min="11" max="11" width="9.140625" style="2" customWidth="1"/>
    <col min="12" max="12" width="0.5703125" style="2" customWidth="1"/>
    <col min="13" max="24" width="11.5703125" style="3"/>
    <col min="25" max="1025" width="11.5703125" style="2"/>
  </cols>
  <sheetData>
    <row r="1" spans="1:25" ht="25.15" customHeight="1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78">
        <v>43830</v>
      </c>
      <c r="N1" s="78">
        <v>43831</v>
      </c>
      <c r="O1" s="78">
        <v>43862</v>
      </c>
      <c r="P1" s="78">
        <v>43891</v>
      </c>
      <c r="Q1" s="78">
        <v>43922</v>
      </c>
      <c r="R1" s="78">
        <v>43952</v>
      </c>
      <c r="S1" s="78">
        <v>43983</v>
      </c>
      <c r="T1" s="78">
        <v>44013</v>
      </c>
      <c r="U1" s="78">
        <v>44044</v>
      </c>
      <c r="V1" s="78">
        <v>44075</v>
      </c>
      <c r="W1" s="78">
        <v>44105</v>
      </c>
      <c r="X1" s="78">
        <v>44136</v>
      </c>
      <c r="Y1" s="78">
        <v>44166</v>
      </c>
    </row>
    <row r="2" spans="1:25" ht="25.1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x14ac:dyDescent="0.2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1:25" x14ac:dyDescent="0.2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6">
        <v>15</v>
      </c>
      <c r="N4" s="6">
        <v>20</v>
      </c>
      <c r="O4" s="6">
        <v>20</v>
      </c>
      <c r="P4" s="6">
        <v>22</v>
      </c>
      <c r="Q4" s="6">
        <v>17</v>
      </c>
      <c r="R4" s="6">
        <v>20</v>
      </c>
      <c r="S4" s="6">
        <v>22</v>
      </c>
      <c r="T4" s="6">
        <v>22</v>
      </c>
      <c r="U4" s="6"/>
      <c r="V4" s="6"/>
      <c r="W4" s="6"/>
      <c r="X4" s="6"/>
      <c r="Y4" s="6"/>
    </row>
    <row r="5" spans="1:25" s="3" customFormat="1" ht="11.45" customHeight="1" x14ac:dyDescent="0.2">
      <c r="A5" s="62">
        <v>0</v>
      </c>
      <c r="B5" s="77" t="s">
        <v>3</v>
      </c>
      <c r="C5" s="77"/>
      <c r="D5" s="72" t="s">
        <v>4</v>
      </c>
      <c r="E5" s="72"/>
      <c r="F5" s="72"/>
      <c r="G5" s="72"/>
      <c r="H5" s="72"/>
      <c r="I5" s="8">
        <v>18</v>
      </c>
      <c r="J5" s="73" t="s">
        <v>5</v>
      </c>
      <c r="K5" s="73"/>
      <c r="L5" s="73"/>
      <c r="M5" s="9">
        <v>1</v>
      </c>
      <c r="N5" s="9">
        <v>0</v>
      </c>
      <c r="O5" s="9">
        <v>2</v>
      </c>
      <c r="P5" s="9">
        <v>11</v>
      </c>
      <c r="Q5" s="9">
        <v>8</v>
      </c>
      <c r="R5" s="9">
        <v>6</v>
      </c>
      <c r="S5" s="9">
        <v>6</v>
      </c>
      <c r="T5" s="9">
        <v>7</v>
      </c>
      <c r="U5" s="9"/>
      <c r="V5" s="9"/>
      <c r="W5" s="9"/>
      <c r="X5" s="9"/>
      <c r="Y5" s="9"/>
    </row>
    <row r="6" spans="1:25" s="3" customFormat="1" ht="11.45" customHeight="1" x14ac:dyDescent="0.2">
      <c r="A6" s="62"/>
      <c r="B6" s="77"/>
      <c r="C6" s="77"/>
      <c r="D6" s="72" t="s">
        <v>4</v>
      </c>
      <c r="E6" s="72">
        <v>18</v>
      </c>
      <c r="F6" s="72"/>
      <c r="G6" s="72"/>
      <c r="H6" s="72"/>
      <c r="I6" s="8">
        <v>18</v>
      </c>
      <c r="J6" s="73" t="s">
        <v>6</v>
      </c>
      <c r="K6" s="73"/>
      <c r="L6" s="73"/>
      <c r="M6" s="10">
        <v>0</v>
      </c>
      <c r="N6" s="9">
        <v>5</v>
      </c>
      <c r="O6" s="10">
        <v>10</v>
      </c>
      <c r="P6" s="10">
        <v>14</v>
      </c>
      <c r="Q6" s="10">
        <v>8</v>
      </c>
      <c r="R6" s="10">
        <v>8</v>
      </c>
      <c r="S6" s="10">
        <v>5</v>
      </c>
      <c r="T6" s="10">
        <v>4</v>
      </c>
      <c r="U6" s="10"/>
      <c r="V6" s="10"/>
      <c r="W6" s="10"/>
      <c r="X6" s="10"/>
      <c r="Y6" s="10"/>
    </row>
    <row r="7" spans="1:25" s="3" customFormat="1" ht="11.45" customHeight="1" x14ac:dyDescent="0.2">
      <c r="A7" s="62"/>
      <c r="B7" s="77"/>
      <c r="C7" s="77"/>
      <c r="D7" s="72" t="s">
        <v>4</v>
      </c>
      <c r="E7" s="72">
        <v>18</v>
      </c>
      <c r="F7" s="72"/>
      <c r="G7" s="72"/>
      <c r="H7" s="72"/>
      <c r="I7" s="8">
        <v>18</v>
      </c>
      <c r="J7" s="73" t="s">
        <v>7</v>
      </c>
      <c r="K7" s="73"/>
      <c r="L7" s="73"/>
      <c r="M7" s="10">
        <v>3</v>
      </c>
      <c r="N7" s="9">
        <v>1</v>
      </c>
      <c r="O7" s="10">
        <v>1</v>
      </c>
      <c r="P7" s="10">
        <v>12</v>
      </c>
      <c r="Q7" s="10">
        <v>7</v>
      </c>
      <c r="R7" s="10">
        <v>0</v>
      </c>
      <c r="S7" s="10">
        <v>1</v>
      </c>
      <c r="T7" s="10">
        <v>1</v>
      </c>
      <c r="U7" s="10"/>
      <c r="V7" s="10"/>
      <c r="W7" s="10"/>
      <c r="X7" s="10"/>
      <c r="Y7" s="10"/>
    </row>
    <row r="8" spans="1:25" s="3" customFormat="1" ht="11.45" customHeight="1" x14ac:dyDescent="0.2">
      <c r="A8" s="62"/>
      <c r="B8" s="77"/>
      <c r="C8" s="77"/>
      <c r="D8" s="72" t="s">
        <v>4</v>
      </c>
      <c r="E8" s="72">
        <v>18</v>
      </c>
      <c r="F8" s="72"/>
      <c r="G8" s="72"/>
      <c r="H8" s="72"/>
      <c r="I8" s="8">
        <v>18</v>
      </c>
      <c r="J8" s="73" t="s">
        <v>8</v>
      </c>
      <c r="K8" s="73"/>
      <c r="L8" s="73"/>
      <c r="M8" s="10">
        <v>1</v>
      </c>
      <c r="N8" s="9">
        <v>1</v>
      </c>
      <c r="O8" s="10">
        <v>0</v>
      </c>
      <c r="P8" s="10">
        <v>11</v>
      </c>
      <c r="Q8" s="10">
        <v>8</v>
      </c>
      <c r="R8" s="10">
        <v>2</v>
      </c>
      <c r="S8" s="10">
        <v>1</v>
      </c>
      <c r="T8" s="10">
        <v>1</v>
      </c>
      <c r="U8" s="10"/>
      <c r="V8" s="10"/>
      <c r="W8" s="10"/>
      <c r="X8" s="10"/>
      <c r="Y8" s="10"/>
    </row>
    <row r="9" spans="1:25" s="3" customFormat="1" ht="11.45" customHeight="1" x14ac:dyDescent="0.2">
      <c r="A9" s="62"/>
      <c r="B9" s="77"/>
      <c r="C9" s="77"/>
      <c r="D9" s="72" t="s">
        <v>4</v>
      </c>
      <c r="E9" s="72">
        <v>18</v>
      </c>
      <c r="F9" s="72"/>
      <c r="G9" s="72"/>
      <c r="H9" s="72"/>
      <c r="I9" s="8">
        <v>18</v>
      </c>
      <c r="J9" s="73" t="s">
        <v>9</v>
      </c>
      <c r="K9" s="73"/>
      <c r="L9" s="73"/>
      <c r="M9" s="10">
        <v>3</v>
      </c>
      <c r="N9" s="9">
        <v>0</v>
      </c>
      <c r="O9" s="10">
        <v>3</v>
      </c>
      <c r="P9" s="10">
        <v>12</v>
      </c>
      <c r="Q9" s="10">
        <v>8</v>
      </c>
      <c r="R9" s="10">
        <v>0</v>
      </c>
      <c r="S9" s="10">
        <v>2</v>
      </c>
      <c r="T9" s="10">
        <v>0</v>
      </c>
      <c r="U9" s="10"/>
      <c r="V9" s="10"/>
      <c r="W9" s="10"/>
      <c r="X9" s="10"/>
      <c r="Y9" s="10"/>
    </row>
    <row r="10" spans="1:25" s="3" customFormat="1" ht="11.45" customHeight="1" x14ac:dyDescent="0.2">
      <c r="A10" s="62"/>
      <c r="B10" s="77"/>
      <c r="C10" s="77"/>
      <c r="D10" s="72" t="s">
        <v>4</v>
      </c>
      <c r="E10" s="72">
        <v>18</v>
      </c>
      <c r="F10" s="72"/>
      <c r="G10" s="72"/>
      <c r="H10" s="72"/>
      <c r="I10" s="8">
        <v>18</v>
      </c>
      <c r="J10" s="73" t="s">
        <v>10</v>
      </c>
      <c r="K10" s="73"/>
      <c r="L10" s="73"/>
      <c r="M10" s="10">
        <v>0</v>
      </c>
      <c r="N10" s="9">
        <v>1</v>
      </c>
      <c r="O10" s="10">
        <v>1</v>
      </c>
      <c r="P10" s="10">
        <v>14</v>
      </c>
      <c r="Q10" s="10">
        <v>8</v>
      </c>
      <c r="R10" s="10">
        <v>0</v>
      </c>
      <c r="S10" s="10">
        <v>0</v>
      </c>
      <c r="T10" s="10">
        <v>3</v>
      </c>
      <c r="U10" s="10"/>
      <c r="V10" s="10"/>
      <c r="W10" s="10"/>
      <c r="X10" s="10"/>
      <c r="Y10" s="10"/>
    </row>
    <row r="11" spans="1:25" s="3" customFormat="1" ht="11.45" customHeight="1" x14ac:dyDescent="0.2">
      <c r="A11" s="62"/>
      <c r="B11" s="77"/>
      <c r="C11" s="77"/>
      <c r="D11" s="72" t="s">
        <v>4</v>
      </c>
      <c r="E11" s="72">
        <v>18</v>
      </c>
      <c r="F11" s="72"/>
      <c r="G11" s="72"/>
      <c r="H11" s="72"/>
      <c r="I11" s="8">
        <v>18</v>
      </c>
      <c r="J11" s="73" t="s">
        <v>11</v>
      </c>
      <c r="K11" s="73"/>
      <c r="L11" s="73"/>
      <c r="M11" s="10">
        <v>1</v>
      </c>
      <c r="N11" s="9">
        <v>6</v>
      </c>
      <c r="O11" s="10">
        <v>1</v>
      </c>
      <c r="P11" s="10">
        <v>12</v>
      </c>
      <c r="Q11" s="10">
        <v>8</v>
      </c>
      <c r="R11" s="10">
        <v>2</v>
      </c>
      <c r="S11" s="10">
        <v>1</v>
      </c>
      <c r="T11" s="10">
        <v>1</v>
      </c>
      <c r="U11" s="10"/>
      <c r="V11" s="10"/>
      <c r="W11" s="10"/>
      <c r="X11" s="10"/>
      <c r="Y11" s="10"/>
    </row>
    <row r="12" spans="1:25" s="3" customFormat="1" ht="11.45" customHeight="1" x14ac:dyDescent="0.2">
      <c r="A12" s="62"/>
      <c r="B12" s="77"/>
      <c r="C12" s="77"/>
      <c r="D12" s="72" t="s">
        <v>4</v>
      </c>
      <c r="E12" s="72">
        <v>18</v>
      </c>
      <c r="F12" s="72"/>
      <c r="G12" s="72"/>
      <c r="H12" s="72"/>
      <c r="I12" s="8">
        <v>18</v>
      </c>
      <c r="J12" s="73" t="s">
        <v>12</v>
      </c>
      <c r="K12" s="73"/>
      <c r="L12" s="73"/>
      <c r="M12" s="10">
        <v>1</v>
      </c>
      <c r="N12" s="9">
        <v>0</v>
      </c>
      <c r="O12" s="10">
        <v>3</v>
      </c>
      <c r="P12" s="10">
        <v>10</v>
      </c>
      <c r="Q12" s="10">
        <v>9</v>
      </c>
      <c r="R12" s="10">
        <v>0</v>
      </c>
      <c r="S12" s="10">
        <v>7</v>
      </c>
      <c r="T12" s="10">
        <v>3</v>
      </c>
      <c r="U12" s="10"/>
      <c r="V12" s="10"/>
      <c r="W12" s="10"/>
      <c r="X12" s="10"/>
      <c r="Y12" s="10"/>
    </row>
    <row r="13" spans="1:25" s="3" customFormat="1" ht="11.45" customHeight="1" x14ac:dyDescent="0.2">
      <c r="A13" s="62"/>
      <c r="B13" s="77"/>
      <c r="C13" s="77"/>
      <c r="D13" s="72" t="s">
        <v>4</v>
      </c>
      <c r="E13" s="72">
        <v>18</v>
      </c>
      <c r="F13" s="72"/>
      <c r="G13" s="72"/>
      <c r="H13" s="72"/>
      <c r="I13" s="8">
        <v>18</v>
      </c>
      <c r="J13" s="73" t="s">
        <v>13</v>
      </c>
      <c r="K13" s="73"/>
      <c r="L13" s="73"/>
      <c r="M13" s="10">
        <v>0</v>
      </c>
      <c r="N13" s="9">
        <v>0</v>
      </c>
      <c r="O13" s="10">
        <v>0</v>
      </c>
      <c r="P13" s="10">
        <v>1</v>
      </c>
      <c r="Q13" s="10">
        <v>7</v>
      </c>
      <c r="R13" s="10">
        <v>0</v>
      </c>
      <c r="S13" s="10">
        <v>8</v>
      </c>
      <c r="T13" s="10">
        <v>1</v>
      </c>
      <c r="U13" s="10"/>
      <c r="V13" s="10"/>
      <c r="W13" s="10"/>
      <c r="X13" s="10"/>
      <c r="Y13" s="10"/>
    </row>
    <row r="14" spans="1:25" s="3" customFormat="1" ht="11.45" customHeight="1" x14ac:dyDescent="0.2">
      <c r="A14" s="62"/>
      <c r="B14" s="77"/>
      <c r="C14" s="77"/>
      <c r="D14" s="72" t="s">
        <v>4</v>
      </c>
      <c r="E14" s="72">
        <v>18</v>
      </c>
      <c r="F14" s="72"/>
      <c r="G14" s="72"/>
      <c r="H14" s="72"/>
      <c r="I14" s="8">
        <v>18</v>
      </c>
      <c r="J14" s="73" t="s">
        <v>14</v>
      </c>
      <c r="K14" s="73"/>
      <c r="L14" s="73"/>
      <c r="M14" s="10">
        <v>7</v>
      </c>
      <c r="N14" s="9">
        <v>0</v>
      </c>
      <c r="O14" s="10">
        <v>0</v>
      </c>
      <c r="P14" s="10">
        <v>1</v>
      </c>
      <c r="Q14" s="10">
        <v>1</v>
      </c>
      <c r="R14" s="10">
        <v>0</v>
      </c>
      <c r="S14" s="10">
        <v>0</v>
      </c>
      <c r="T14" s="10">
        <v>0</v>
      </c>
      <c r="U14" s="10"/>
      <c r="V14" s="10"/>
      <c r="W14" s="10"/>
      <c r="X14" s="10"/>
      <c r="Y14" s="10"/>
    </row>
    <row r="15" spans="1:25" s="3" customFormat="1" x14ac:dyDescent="0.2">
      <c r="A15" s="11" t="s">
        <v>15</v>
      </c>
      <c r="B15" s="11" t="s">
        <v>16</v>
      </c>
      <c r="C15" s="11" t="s">
        <v>17</v>
      </c>
      <c r="D15" s="11" t="s">
        <v>18</v>
      </c>
      <c r="E15" s="12" t="s">
        <v>19</v>
      </c>
      <c r="F15" s="12" t="s">
        <v>20</v>
      </c>
      <c r="G15" s="12" t="s">
        <v>21</v>
      </c>
      <c r="H15" s="13"/>
      <c r="I15" s="14" t="s">
        <v>22</v>
      </c>
      <c r="J15" s="15" t="s">
        <v>23</v>
      </c>
      <c r="K15" s="16" t="s">
        <v>24</v>
      </c>
      <c r="L15" s="17"/>
      <c r="M15" s="5">
        <v>43830</v>
      </c>
      <c r="N15" s="5">
        <v>43831</v>
      </c>
      <c r="O15" s="5">
        <v>43862</v>
      </c>
      <c r="P15" s="5">
        <v>43891</v>
      </c>
      <c r="Q15" s="5">
        <v>43922</v>
      </c>
      <c r="R15" s="5">
        <v>43952</v>
      </c>
      <c r="S15" s="5">
        <v>43983</v>
      </c>
      <c r="T15" s="5">
        <v>44013</v>
      </c>
      <c r="U15" s="5">
        <v>44044</v>
      </c>
      <c r="V15" s="5">
        <v>44075</v>
      </c>
      <c r="W15" s="5">
        <v>44105</v>
      </c>
      <c r="X15" s="5">
        <v>44136</v>
      </c>
      <c r="Y15" s="5">
        <v>44166</v>
      </c>
    </row>
    <row r="16" spans="1:25" s="3" customFormat="1" ht="20.45" customHeight="1" x14ac:dyDescent="0.2">
      <c r="A16" s="75">
        <v>1</v>
      </c>
      <c r="B16" s="63" t="s">
        <v>25</v>
      </c>
      <c r="C16" s="64" t="s">
        <v>26</v>
      </c>
      <c r="D16" s="18" t="s">
        <v>27</v>
      </c>
      <c r="E16" s="65" t="s">
        <v>28</v>
      </c>
      <c r="F16" s="66" t="s">
        <v>29</v>
      </c>
      <c r="G16" s="74" t="s">
        <v>30</v>
      </c>
      <c r="H16" s="22"/>
      <c r="I16" s="23">
        <v>9578</v>
      </c>
      <c r="J16" s="24" t="s">
        <v>31</v>
      </c>
      <c r="K16" s="25">
        <v>8665</v>
      </c>
      <c r="L16" s="26"/>
      <c r="M16" s="27">
        <f t="shared" ref="M16:Y16" si="0">SUM(M17,M18,M25)</f>
        <v>7198</v>
      </c>
      <c r="N16" s="27">
        <f t="shared" si="0"/>
        <v>11614</v>
      </c>
      <c r="O16" s="27">
        <v>12201</v>
      </c>
      <c r="P16" s="27">
        <v>8521</v>
      </c>
      <c r="Q16" s="27">
        <v>7030</v>
      </c>
      <c r="R16" s="27">
        <v>11491</v>
      </c>
      <c r="S16" s="27">
        <v>12014</v>
      </c>
      <c r="T16" s="27">
        <v>11262</v>
      </c>
      <c r="U16" s="27">
        <f t="shared" si="0"/>
        <v>0</v>
      </c>
      <c r="V16" s="27">
        <f t="shared" si="0"/>
        <v>0</v>
      </c>
      <c r="W16" s="27">
        <f t="shared" si="0"/>
        <v>0</v>
      </c>
      <c r="X16" s="27">
        <f t="shared" si="0"/>
        <v>0</v>
      </c>
      <c r="Y16" s="27">
        <f t="shared" si="0"/>
        <v>0</v>
      </c>
    </row>
    <row r="17" spans="1:25" s="3" customFormat="1" ht="20.45" customHeight="1" x14ac:dyDescent="0.2">
      <c r="A17" s="75"/>
      <c r="B17" s="63"/>
      <c r="C17" s="64"/>
      <c r="D17" s="20" t="s">
        <v>32</v>
      </c>
      <c r="E17" s="65"/>
      <c r="F17" s="66"/>
      <c r="G17" s="74"/>
      <c r="H17" s="22"/>
      <c r="I17" s="23">
        <v>674</v>
      </c>
      <c r="J17" s="24" t="s">
        <v>33</v>
      </c>
      <c r="K17" s="25">
        <v>610</v>
      </c>
      <c r="L17" s="13"/>
      <c r="M17" s="28">
        <v>501</v>
      </c>
      <c r="N17" s="28">
        <v>491</v>
      </c>
      <c r="O17" s="28">
        <v>658</v>
      </c>
      <c r="P17" s="28">
        <v>398</v>
      </c>
      <c r="Q17" s="28">
        <v>173</v>
      </c>
      <c r="R17" s="28">
        <v>974</v>
      </c>
      <c r="S17" s="28">
        <v>811</v>
      </c>
      <c r="T17" s="28">
        <v>717</v>
      </c>
      <c r="U17" s="28"/>
      <c r="V17" s="28"/>
      <c r="W17" s="28"/>
      <c r="X17" s="28"/>
      <c r="Y17" s="28"/>
    </row>
    <row r="18" spans="1:25" s="3" customFormat="1" ht="20.45" customHeight="1" x14ac:dyDescent="0.2">
      <c r="A18" s="75"/>
      <c r="B18" s="63"/>
      <c r="C18" s="64"/>
      <c r="D18" s="20" t="s">
        <v>34</v>
      </c>
      <c r="E18" s="65"/>
      <c r="F18" s="66"/>
      <c r="G18" s="74"/>
      <c r="H18" s="22"/>
      <c r="I18" s="23">
        <v>7714</v>
      </c>
      <c r="J18" s="24" t="s">
        <v>35</v>
      </c>
      <c r="K18" s="25">
        <v>6980</v>
      </c>
      <c r="L18" s="26"/>
      <c r="M18" s="29">
        <f t="shared" ref="M18:Y18" si="1">SUM(M19:M24)</f>
        <v>5889</v>
      </c>
      <c r="N18" s="29">
        <f t="shared" si="1"/>
        <v>9897</v>
      </c>
      <c r="O18" s="29">
        <v>10195</v>
      </c>
      <c r="P18" s="29">
        <v>7392</v>
      </c>
      <c r="Q18" s="29">
        <v>6284</v>
      </c>
      <c r="R18" s="29">
        <v>9648</v>
      </c>
      <c r="S18" s="29">
        <v>10403</v>
      </c>
      <c r="T18" s="29">
        <v>9812</v>
      </c>
      <c r="U18" s="29">
        <f t="shared" si="1"/>
        <v>0</v>
      </c>
      <c r="V18" s="29">
        <f t="shared" si="1"/>
        <v>0</v>
      </c>
      <c r="W18" s="29">
        <f t="shared" si="1"/>
        <v>0</v>
      </c>
      <c r="X18" s="29">
        <f t="shared" si="1"/>
        <v>0</v>
      </c>
      <c r="Y18" s="29">
        <f t="shared" si="1"/>
        <v>0</v>
      </c>
    </row>
    <row r="19" spans="1:25" s="3" customFormat="1" ht="13.9" customHeight="1" x14ac:dyDescent="0.2">
      <c r="A19" s="75"/>
      <c r="B19" s="63"/>
      <c r="C19" s="64"/>
      <c r="D19" s="30" t="s">
        <v>36</v>
      </c>
      <c r="E19" s="65"/>
      <c r="F19" s="66"/>
      <c r="G19" s="74"/>
      <c r="H19" s="22"/>
      <c r="I19" s="23">
        <v>1902</v>
      </c>
      <c r="J19" s="24" t="s">
        <v>37</v>
      </c>
      <c r="K19" s="25">
        <v>1720</v>
      </c>
      <c r="L19" s="13"/>
      <c r="M19" s="28">
        <v>1049</v>
      </c>
      <c r="N19" s="28">
        <v>1568</v>
      </c>
      <c r="O19" s="28">
        <v>1554</v>
      </c>
      <c r="P19" s="28">
        <v>1004</v>
      </c>
      <c r="Q19" s="28">
        <v>888</v>
      </c>
      <c r="R19" s="28">
        <v>1207</v>
      </c>
      <c r="S19" s="28">
        <v>1214</v>
      </c>
      <c r="T19" s="28">
        <v>1151</v>
      </c>
      <c r="U19" s="28"/>
      <c r="V19" s="28"/>
      <c r="W19" s="28"/>
      <c r="X19" s="28"/>
      <c r="Y19" s="28"/>
    </row>
    <row r="20" spans="1:25" s="3" customFormat="1" ht="13.9" customHeight="1" x14ac:dyDescent="0.2">
      <c r="A20" s="75"/>
      <c r="B20" s="63"/>
      <c r="C20" s="64"/>
      <c r="D20" s="30" t="s">
        <v>38</v>
      </c>
      <c r="E20" s="65"/>
      <c r="F20" s="66"/>
      <c r="G20" s="74"/>
      <c r="H20" s="22"/>
      <c r="I20" s="23">
        <v>767</v>
      </c>
      <c r="J20" s="24" t="s">
        <v>39</v>
      </c>
      <c r="K20" s="25">
        <v>694</v>
      </c>
      <c r="L20" s="13"/>
      <c r="M20" s="28">
        <v>488</v>
      </c>
      <c r="N20" s="28">
        <v>804</v>
      </c>
      <c r="O20" s="28">
        <v>803</v>
      </c>
      <c r="P20" s="28">
        <v>619</v>
      </c>
      <c r="Q20" s="28">
        <v>387</v>
      </c>
      <c r="R20" s="28">
        <v>694</v>
      </c>
      <c r="S20" s="28">
        <v>632</v>
      </c>
      <c r="T20" s="28">
        <v>599</v>
      </c>
      <c r="U20" s="28"/>
      <c r="V20" s="28"/>
      <c r="W20" s="28"/>
      <c r="X20" s="28"/>
      <c r="Y20" s="28"/>
    </row>
    <row r="21" spans="1:25" s="3" customFormat="1" ht="13.9" customHeight="1" x14ac:dyDescent="0.2">
      <c r="A21" s="75"/>
      <c r="B21" s="63"/>
      <c r="C21" s="64"/>
      <c r="D21" s="30" t="s">
        <v>40</v>
      </c>
      <c r="E21" s="65"/>
      <c r="F21" s="66"/>
      <c r="G21" s="74"/>
      <c r="H21" s="22"/>
      <c r="I21" s="13"/>
      <c r="J21" s="13"/>
      <c r="K21" s="13"/>
      <c r="L21" s="13"/>
      <c r="M21" s="31">
        <v>246</v>
      </c>
      <c r="N21" s="31">
        <v>451</v>
      </c>
      <c r="O21" s="31">
        <v>394</v>
      </c>
      <c r="P21" s="31">
        <v>331</v>
      </c>
      <c r="Q21" s="31">
        <v>319</v>
      </c>
      <c r="R21" s="31">
        <v>367</v>
      </c>
      <c r="S21" s="31">
        <v>355</v>
      </c>
      <c r="T21" s="31">
        <v>355</v>
      </c>
      <c r="U21" s="31"/>
      <c r="V21" s="31"/>
      <c r="W21" s="31"/>
      <c r="X21" s="31"/>
      <c r="Y21" s="31"/>
    </row>
    <row r="22" spans="1:25" s="3" customFormat="1" ht="13.9" customHeight="1" x14ac:dyDescent="0.2">
      <c r="A22" s="75"/>
      <c r="B22" s="63"/>
      <c r="C22" s="64"/>
      <c r="D22" s="30" t="s">
        <v>41</v>
      </c>
      <c r="E22" s="65"/>
      <c r="F22" s="66"/>
      <c r="G22" s="74"/>
      <c r="H22" s="22"/>
      <c r="I22" s="13"/>
      <c r="J22" s="13"/>
      <c r="K22" s="13"/>
      <c r="L22" s="13"/>
      <c r="M22" s="31">
        <v>60</v>
      </c>
      <c r="N22" s="31">
        <v>72</v>
      </c>
      <c r="O22" s="31">
        <v>90</v>
      </c>
      <c r="P22" s="31">
        <v>55</v>
      </c>
      <c r="Q22" s="31">
        <v>38</v>
      </c>
      <c r="R22" s="31">
        <v>46</v>
      </c>
      <c r="S22" s="31">
        <v>36</v>
      </c>
      <c r="T22" s="31">
        <v>55</v>
      </c>
      <c r="U22" s="31"/>
      <c r="V22" s="31"/>
      <c r="W22" s="31"/>
      <c r="X22" s="31"/>
      <c r="Y22" s="31"/>
    </row>
    <row r="23" spans="1:25" s="3" customFormat="1" ht="13.9" customHeight="1" x14ac:dyDescent="0.2">
      <c r="A23" s="75"/>
      <c r="B23" s="63"/>
      <c r="C23" s="64"/>
      <c r="D23" s="30" t="s">
        <v>42</v>
      </c>
      <c r="E23" s="65"/>
      <c r="F23" s="66"/>
      <c r="G23" s="74"/>
      <c r="H23" s="22"/>
      <c r="I23" s="23">
        <v>47</v>
      </c>
      <c r="J23" s="24" t="s">
        <v>43</v>
      </c>
      <c r="K23" s="25">
        <v>42</v>
      </c>
      <c r="L23" s="13"/>
      <c r="M23" s="28">
        <v>34</v>
      </c>
      <c r="N23" s="28">
        <v>40</v>
      </c>
      <c r="O23" s="28">
        <v>38</v>
      </c>
      <c r="P23" s="28">
        <v>28</v>
      </c>
      <c r="Q23" s="28">
        <v>14</v>
      </c>
      <c r="R23" s="28">
        <v>16</v>
      </c>
      <c r="S23" s="28">
        <v>29</v>
      </c>
      <c r="T23" s="28">
        <v>16</v>
      </c>
      <c r="U23" s="28"/>
      <c r="V23" s="28"/>
      <c r="W23" s="28"/>
      <c r="X23" s="28"/>
      <c r="Y23" s="28"/>
    </row>
    <row r="24" spans="1:25" s="3" customFormat="1" ht="13.9" customHeight="1" x14ac:dyDescent="0.2">
      <c r="A24" s="75"/>
      <c r="B24" s="63"/>
      <c r="C24" s="64"/>
      <c r="D24" s="30" t="s">
        <v>44</v>
      </c>
      <c r="E24" s="65"/>
      <c r="F24" s="66"/>
      <c r="G24" s="74"/>
      <c r="H24" s="22"/>
      <c r="I24" s="23">
        <v>4498</v>
      </c>
      <c r="J24" s="24" t="s">
        <v>45</v>
      </c>
      <c r="K24" s="25">
        <v>4070</v>
      </c>
      <c r="L24" s="13"/>
      <c r="M24" s="28">
        <v>4012</v>
      </c>
      <c r="N24" s="28">
        <v>6962</v>
      </c>
      <c r="O24" s="28">
        <v>7316</v>
      </c>
      <c r="P24" s="28">
        <v>5355</v>
      </c>
      <c r="Q24" s="28">
        <v>4618</v>
      </c>
      <c r="R24" s="28">
        <v>7318</v>
      </c>
      <c r="S24" s="28">
        <v>8137</v>
      </c>
      <c r="T24" s="28">
        <v>7636</v>
      </c>
      <c r="U24" s="28"/>
      <c r="V24" s="28"/>
      <c r="W24" s="28"/>
      <c r="X24" s="28"/>
      <c r="Y24" s="28"/>
    </row>
    <row r="25" spans="1:25" s="3" customFormat="1" ht="20.45" customHeight="1" x14ac:dyDescent="0.2">
      <c r="A25" s="75"/>
      <c r="B25" s="63"/>
      <c r="C25" s="64"/>
      <c r="D25" s="20" t="s">
        <v>46</v>
      </c>
      <c r="E25" s="65"/>
      <c r="F25" s="66"/>
      <c r="G25" s="74"/>
      <c r="H25" s="22"/>
      <c r="I25" s="23">
        <v>1190</v>
      </c>
      <c r="J25" s="24" t="s">
        <v>47</v>
      </c>
      <c r="K25" s="25">
        <v>1075</v>
      </c>
      <c r="L25" s="13"/>
      <c r="M25" s="28">
        <v>808</v>
      </c>
      <c r="N25" s="28">
        <v>1226</v>
      </c>
      <c r="O25" s="28">
        <v>1348</v>
      </c>
      <c r="P25" s="28">
        <v>731</v>
      </c>
      <c r="Q25" s="28">
        <v>573</v>
      </c>
      <c r="R25" s="28">
        <v>869</v>
      </c>
      <c r="S25" s="28">
        <v>800</v>
      </c>
      <c r="T25" s="28">
        <v>733</v>
      </c>
      <c r="U25" s="28"/>
      <c r="V25" s="28"/>
      <c r="W25" s="28"/>
      <c r="X25" s="28"/>
      <c r="Y25" s="28"/>
    </row>
    <row r="26" spans="1:25" s="3" customFormat="1" ht="20.45" customHeight="1" x14ac:dyDescent="0.2">
      <c r="A26" s="62">
        <v>2</v>
      </c>
      <c r="B26" s="63"/>
      <c r="C26" s="64" t="s">
        <v>48</v>
      </c>
      <c r="D26" s="19" t="s">
        <v>49</v>
      </c>
      <c r="E26" s="65"/>
      <c r="F26" s="66"/>
      <c r="G26" s="74"/>
      <c r="H26" s="22"/>
      <c r="I26" s="23">
        <v>8665</v>
      </c>
      <c r="J26" s="24" t="s">
        <v>50</v>
      </c>
      <c r="K26" s="25">
        <v>9578</v>
      </c>
      <c r="L26" s="26"/>
      <c r="M26" s="27">
        <f t="shared" ref="M26:Y26" si="2">SUM(M27:M29)</f>
        <v>7193</v>
      </c>
      <c r="N26" s="27">
        <f t="shared" si="2"/>
        <v>11614</v>
      </c>
      <c r="O26" s="27">
        <v>12182</v>
      </c>
      <c r="P26" s="27">
        <v>8472</v>
      </c>
      <c r="Q26" s="27">
        <v>7012</v>
      </c>
      <c r="R26" s="27">
        <v>11478</v>
      </c>
      <c r="S26" s="27">
        <f t="shared" si="2"/>
        <v>11998</v>
      </c>
      <c r="T26" s="27">
        <v>11157</v>
      </c>
      <c r="U26" s="27">
        <f t="shared" si="2"/>
        <v>0</v>
      </c>
      <c r="V26" s="27">
        <f t="shared" si="2"/>
        <v>0</v>
      </c>
      <c r="W26" s="27">
        <f t="shared" si="2"/>
        <v>0</v>
      </c>
      <c r="X26" s="27">
        <f t="shared" si="2"/>
        <v>0</v>
      </c>
      <c r="Y26" s="27">
        <f t="shared" si="2"/>
        <v>0</v>
      </c>
    </row>
    <row r="27" spans="1:25" s="3" customFormat="1" ht="20.45" customHeight="1" x14ac:dyDescent="0.2">
      <c r="A27" s="62"/>
      <c r="B27" s="63"/>
      <c r="C27" s="64"/>
      <c r="D27" s="20" t="s">
        <v>32</v>
      </c>
      <c r="E27" s="65"/>
      <c r="F27" s="66"/>
      <c r="G27" s="74"/>
      <c r="H27" s="22"/>
      <c r="I27" s="23">
        <v>610</v>
      </c>
      <c r="J27" s="24" t="s">
        <v>51</v>
      </c>
      <c r="K27" s="25">
        <v>674</v>
      </c>
      <c r="L27" s="13"/>
      <c r="M27" s="32">
        <v>497</v>
      </c>
      <c r="N27" s="32">
        <v>491</v>
      </c>
      <c r="O27" s="32">
        <v>658</v>
      </c>
      <c r="P27" s="32">
        <v>397</v>
      </c>
      <c r="Q27" s="32">
        <v>171</v>
      </c>
      <c r="R27" s="32">
        <v>973</v>
      </c>
      <c r="S27" s="32">
        <v>811</v>
      </c>
      <c r="T27" s="32">
        <v>669</v>
      </c>
      <c r="U27" s="32"/>
      <c r="V27" s="32"/>
      <c r="W27" s="32"/>
      <c r="X27" s="32"/>
      <c r="Y27" s="31"/>
    </row>
    <row r="28" spans="1:25" s="3" customFormat="1" ht="20.45" customHeight="1" x14ac:dyDescent="0.2">
      <c r="A28" s="62"/>
      <c r="B28" s="63"/>
      <c r="C28" s="64"/>
      <c r="D28" s="20" t="s">
        <v>34</v>
      </c>
      <c r="E28" s="65"/>
      <c r="F28" s="66"/>
      <c r="G28" s="74"/>
      <c r="H28" s="22"/>
      <c r="I28" s="23">
        <v>6980</v>
      </c>
      <c r="J28" s="24" t="s">
        <v>35</v>
      </c>
      <c r="K28" s="25">
        <v>7714</v>
      </c>
      <c r="L28" s="13"/>
      <c r="M28" s="32">
        <v>5888</v>
      </c>
      <c r="N28" s="32">
        <v>9897</v>
      </c>
      <c r="O28" s="32">
        <v>9696</v>
      </c>
      <c r="P28" s="32">
        <v>7356</v>
      </c>
      <c r="Q28" s="32">
        <v>6268</v>
      </c>
      <c r="R28" s="32">
        <v>9637</v>
      </c>
      <c r="S28" s="32">
        <v>10390</v>
      </c>
      <c r="T28" s="32">
        <v>9786</v>
      </c>
      <c r="U28" s="32"/>
      <c r="V28" s="32"/>
      <c r="W28" s="32"/>
      <c r="X28" s="32"/>
      <c r="Y28" s="31"/>
    </row>
    <row r="29" spans="1:25" s="3" customFormat="1" ht="20.45" customHeight="1" x14ac:dyDescent="0.2">
      <c r="A29" s="62"/>
      <c r="B29" s="63"/>
      <c r="C29" s="64"/>
      <c r="D29" s="20" t="s">
        <v>46</v>
      </c>
      <c r="E29" s="65"/>
      <c r="F29" s="66"/>
      <c r="G29" s="74"/>
      <c r="H29" s="22"/>
      <c r="I29" s="23">
        <v>1075</v>
      </c>
      <c r="J29" s="24" t="s">
        <v>52</v>
      </c>
      <c r="K29" s="25">
        <v>1190</v>
      </c>
      <c r="L29" s="13"/>
      <c r="M29" s="32">
        <v>808</v>
      </c>
      <c r="N29" s="32">
        <v>1226</v>
      </c>
      <c r="O29" s="32">
        <v>1348</v>
      </c>
      <c r="P29" s="32">
        <v>719</v>
      </c>
      <c r="Q29" s="32">
        <v>573</v>
      </c>
      <c r="R29" s="32">
        <v>868</v>
      </c>
      <c r="S29" s="32">
        <v>797</v>
      </c>
      <c r="T29" s="32">
        <v>702</v>
      </c>
      <c r="U29" s="32"/>
      <c r="V29" s="32"/>
      <c r="W29" s="32"/>
      <c r="X29" s="32"/>
      <c r="Y29" s="31"/>
    </row>
    <row r="30" spans="1:25" s="37" customFormat="1" ht="25.5" x14ac:dyDescent="0.2">
      <c r="A30" s="7">
        <v>3</v>
      </c>
      <c r="B30" s="63"/>
      <c r="C30" s="19" t="s">
        <v>53</v>
      </c>
      <c r="D30" s="19" t="s">
        <v>54</v>
      </c>
      <c r="E30" s="65"/>
      <c r="F30" s="66"/>
      <c r="G30" s="74"/>
      <c r="H30" s="22"/>
      <c r="I30" s="33">
        <v>0.9</v>
      </c>
      <c r="J30" s="24" t="s">
        <v>55</v>
      </c>
      <c r="K30" s="34">
        <v>1</v>
      </c>
      <c r="L30" s="35"/>
      <c r="M30" s="36">
        <f t="shared" ref="M30:Y30" si="3">IF(M16=0,0,(M26/M16))</f>
        <v>0.99930536260072245</v>
      </c>
      <c r="N30" s="36">
        <f t="shared" si="3"/>
        <v>1</v>
      </c>
      <c r="O30" s="36">
        <f t="shared" si="3"/>
        <v>0.99844275059421361</v>
      </c>
      <c r="P30" s="36">
        <f t="shared" si="3"/>
        <v>0.99424950123224975</v>
      </c>
      <c r="Q30" s="36">
        <f t="shared" si="3"/>
        <v>0.99743954480796582</v>
      </c>
      <c r="R30" s="36">
        <f t="shared" si="3"/>
        <v>0.99886867983639371</v>
      </c>
      <c r="S30" s="36">
        <f t="shared" si="3"/>
        <v>0.99866822040952219</v>
      </c>
      <c r="T30" s="36">
        <f t="shared" si="3"/>
        <v>0.99067661161427811</v>
      </c>
      <c r="U30" s="36">
        <f t="shared" si="3"/>
        <v>0</v>
      </c>
      <c r="V30" s="36">
        <f t="shared" si="3"/>
        <v>0</v>
      </c>
      <c r="W30" s="36">
        <f t="shared" si="3"/>
        <v>0</v>
      </c>
      <c r="X30" s="36">
        <f t="shared" si="3"/>
        <v>0</v>
      </c>
      <c r="Y30" s="36">
        <f t="shared" si="3"/>
        <v>0</v>
      </c>
    </row>
    <row r="31" spans="1:25" s="37" customFormat="1" ht="16.899999999999999" customHeight="1" x14ac:dyDescent="0.2">
      <c r="A31" s="62">
        <v>4</v>
      </c>
      <c r="B31" s="63" t="s">
        <v>56</v>
      </c>
      <c r="C31" s="64" t="s">
        <v>57</v>
      </c>
      <c r="D31" s="38" t="s">
        <v>58</v>
      </c>
      <c r="E31" s="39"/>
      <c r="F31" s="39"/>
      <c r="G31" s="39"/>
      <c r="H31" s="40"/>
      <c r="I31" s="13"/>
      <c r="J31" s="13"/>
      <c r="K31" s="13"/>
      <c r="L31" s="13"/>
      <c r="M31" s="41">
        <v>43845</v>
      </c>
      <c r="N31" s="41">
        <v>43879</v>
      </c>
      <c r="O31" s="41">
        <v>43902</v>
      </c>
      <c r="P31" s="41">
        <v>43948</v>
      </c>
      <c r="Q31" s="41">
        <v>43972</v>
      </c>
      <c r="R31" s="41">
        <v>44001</v>
      </c>
      <c r="S31" s="41">
        <v>44025</v>
      </c>
      <c r="T31" s="41">
        <v>44056</v>
      </c>
      <c r="U31" s="41"/>
      <c r="V31" s="41"/>
      <c r="W31" s="41"/>
      <c r="X31" s="41"/>
      <c r="Y31" s="41"/>
    </row>
    <row r="32" spans="1:25" s="3" customFormat="1" ht="20.45" customHeight="1" x14ac:dyDescent="0.2">
      <c r="A32" s="62"/>
      <c r="B32" s="63"/>
      <c r="C32" s="64"/>
      <c r="D32" s="42" t="s">
        <v>32</v>
      </c>
      <c r="E32" s="65" t="s">
        <v>28</v>
      </c>
      <c r="F32" s="66" t="s">
        <v>29</v>
      </c>
      <c r="G32" s="43" t="s">
        <v>30</v>
      </c>
      <c r="H32" s="22"/>
      <c r="I32" s="59">
        <v>33</v>
      </c>
      <c r="J32" s="60" t="s">
        <v>59</v>
      </c>
      <c r="K32" s="61">
        <v>29</v>
      </c>
      <c r="L32" s="13"/>
      <c r="M32" s="44">
        <f t="shared" ref="M32:Y32" si="4">M31-M33</f>
        <v>30</v>
      </c>
      <c r="N32" s="44">
        <f t="shared" si="4"/>
        <v>0</v>
      </c>
      <c r="O32" s="44">
        <f t="shared" si="4"/>
        <v>0</v>
      </c>
      <c r="P32" s="44">
        <f t="shared" si="4"/>
        <v>42</v>
      </c>
      <c r="Q32" s="44">
        <f t="shared" si="4"/>
        <v>37</v>
      </c>
      <c r="R32" s="44">
        <f t="shared" si="4"/>
        <v>39</v>
      </c>
      <c r="S32" s="44">
        <v>0</v>
      </c>
      <c r="T32" s="44">
        <f t="shared" si="4"/>
        <v>16</v>
      </c>
      <c r="U32" s="44">
        <f t="shared" si="4"/>
        <v>0</v>
      </c>
      <c r="V32" s="44">
        <f t="shared" si="4"/>
        <v>0</v>
      </c>
      <c r="W32" s="44">
        <f t="shared" si="4"/>
        <v>0</v>
      </c>
      <c r="X32" s="44">
        <f t="shared" si="4"/>
        <v>0</v>
      </c>
      <c r="Y32" s="44">
        <f t="shared" si="4"/>
        <v>0</v>
      </c>
    </row>
    <row r="33" spans="1:28" s="3" customFormat="1" ht="18" customHeight="1" x14ac:dyDescent="0.2">
      <c r="A33" s="62"/>
      <c r="B33" s="63"/>
      <c r="C33" s="64"/>
      <c r="D33" s="45" t="s">
        <v>60</v>
      </c>
      <c r="E33" s="65"/>
      <c r="F33" s="66"/>
      <c r="G33" s="21"/>
      <c r="H33" s="22"/>
      <c r="I33" s="59"/>
      <c r="J33" s="60"/>
      <c r="K33" s="61"/>
      <c r="L33" s="13"/>
      <c r="M33" s="46">
        <v>43815</v>
      </c>
      <c r="N33" s="46">
        <v>43879</v>
      </c>
      <c r="O33" s="46">
        <v>43902</v>
      </c>
      <c r="P33" s="46">
        <v>43906</v>
      </c>
      <c r="Q33" s="46">
        <v>43935</v>
      </c>
      <c r="R33" s="46">
        <v>43962</v>
      </c>
      <c r="S33" s="46">
        <v>44025</v>
      </c>
      <c r="T33" s="46">
        <v>44040</v>
      </c>
      <c r="U33" s="46"/>
      <c r="V33" s="46"/>
      <c r="W33" s="46"/>
      <c r="X33" s="46"/>
      <c r="Y33" s="46"/>
      <c r="AB33" s="3">
        <f>5889-1</f>
        <v>5888</v>
      </c>
    </row>
    <row r="34" spans="1:28" s="3" customFormat="1" ht="20.45" customHeight="1" x14ac:dyDescent="0.2">
      <c r="A34" s="62">
        <v>5</v>
      </c>
      <c r="B34" s="63"/>
      <c r="C34" s="64"/>
      <c r="D34" s="42" t="s">
        <v>61</v>
      </c>
      <c r="E34" s="65"/>
      <c r="F34" s="66"/>
      <c r="G34" s="21"/>
      <c r="H34" s="22"/>
      <c r="I34" s="59">
        <v>33</v>
      </c>
      <c r="J34" s="60" t="s">
        <v>59</v>
      </c>
      <c r="K34" s="61">
        <v>29</v>
      </c>
      <c r="L34" s="13"/>
      <c r="M34" s="44">
        <f t="shared" ref="M34:Y34" si="5">M31-M35</f>
        <v>27</v>
      </c>
      <c r="N34" s="44">
        <f t="shared" si="5"/>
        <v>0</v>
      </c>
      <c r="O34" s="44">
        <f t="shared" si="5"/>
        <v>0</v>
      </c>
      <c r="P34" s="44">
        <f t="shared" si="5"/>
        <v>34</v>
      </c>
      <c r="Q34" s="44">
        <f t="shared" si="5"/>
        <v>28</v>
      </c>
      <c r="R34" s="44">
        <f t="shared" si="5"/>
        <v>21</v>
      </c>
      <c r="S34" s="44">
        <v>14</v>
      </c>
      <c r="T34" s="44">
        <f t="shared" si="5"/>
        <v>15</v>
      </c>
      <c r="U34" s="44">
        <f t="shared" si="5"/>
        <v>0</v>
      </c>
      <c r="V34" s="44">
        <f t="shared" si="5"/>
        <v>0</v>
      </c>
      <c r="W34" s="44">
        <f t="shared" si="5"/>
        <v>0</v>
      </c>
      <c r="X34" s="44">
        <f t="shared" si="5"/>
        <v>0</v>
      </c>
      <c r="Y34" s="44">
        <f t="shared" si="5"/>
        <v>0</v>
      </c>
    </row>
    <row r="35" spans="1:28" s="3" customFormat="1" ht="18" customHeight="1" x14ac:dyDescent="0.2">
      <c r="A35" s="62"/>
      <c r="B35" s="63"/>
      <c r="C35" s="64"/>
      <c r="D35" s="45" t="s">
        <v>62</v>
      </c>
      <c r="E35" s="65"/>
      <c r="F35" s="66"/>
      <c r="G35" s="21"/>
      <c r="H35" s="22"/>
      <c r="I35" s="59"/>
      <c r="J35" s="60"/>
      <c r="K35" s="61"/>
      <c r="L35" s="13"/>
      <c r="M35" s="46">
        <v>43818</v>
      </c>
      <c r="N35" s="47">
        <v>43879</v>
      </c>
      <c r="O35" s="46">
        <v>43902</v>
      </c>
      <c r="P35" s="46">
        <v>43914</v>
      </c>
      <c r="Q35" s="46">
        <v>43944</v>
      </c>
      <c r="R35" s="46">
        <v>43980</v>
      </c>
      <c r="S35" s="46">
        <v>44012</v>
      </c>
      <c r="T35" s="46">
        <v>44041</v>
      </c>
      <c r="U35" s="48"/>
      <c r="V35" s="48"/>
      <c r="W35" s="48"/>
      <c r="X35" s="48"/>
      <c r="Y35" s="48"/>
    </row>
    <row r="36" spans="1:28" s="3" customFormat="1" ht="20.45" customHeight="1" x14ac:dyDescent="0.2">
      <c r="A36" s="62">
        <v>6</v>
      </c>
      <c r="B36" s="63"/>
      <c r="C36" s="64"/>
      <c r="D36" s="42" t="s">
        <v>63</v>
      </c>
      <c r="E36" s="65"/>
      <c r="F36" s="66"/>
      <c r="G36" s="21"/>
      <c r="H36" s="22"/>
      <c r="I36" s="59">
        <v>33</v>
      </c>
      <c r="J36" s="60" t="s">
        <v>59</v>
      </c>
      <c r="K36" s="61">
        <v>29</v>
      </c>
      <c r="L36" s="13"/>
      <c r="M36" s="44">
        <f t="shared" ref="M36:Y36" si="6">M31-M37</f>
        <v>27</v>
      </c>
      <c r="N36" s="44">
        <f t="shared" si="6"/>
        <v>0</v>
      </c>
      <c r="O36" s="44">
        <f t="shared" si="6"/>
        <v>0</v>
      </c>
      <c r="P36" s="44">
        <f t="shared" si="6"/>
        <v>34</v>
      </c>
      <c r="Q36" s="44">
        <f t="shared" si="6"/>
        <v>28</v>
      </c>
      <c r="R36" s="44">
        <f t="shared" si="6"/>
        <v>21</v>
      </c>
      <c r="S36" s="44">
        <v>0</v>
      </c>
      <c r="T36" s="44">
        <f t="shared" si="6"/>
        <v>13</v>
      </c>
      <c r="U36" s="44">
        <f t="shared" si="6"/>
        <v>0</v>
      </c>
      <c r="V36" s="44">
        <f t="shared" si="6"/>
        <v>0</v>
      </c>
      <c r="W36" s="44">
        <f t="shared" si="6"/>
        <v>0</v>
      </c>
      <c r="X36" s="44">
        <f t="shared" si="6"/>
        <v>0</v>
      </c>
      <c r="Y36" s="44">
        <f t="shared" si="6"/>
        <v>0</v>
      </c>
    </row>
    <row r="37" spans="1:28" s="3" customFormat="1" ht="18" customHeight="1" x14ac:dyDescent="0.2">
      <c r="A37" s="62"/>
      <c r="B37" s="63"/>
      <c r="C37" s="64"/>
      <c r="D37" s="45" t="s">
        <v>62</v>
      </c>
      <c r="E37" s="65"/>
      <c r="F37" s="66"/>
      <c r="G37" s="21"/>
      <c r="H37" s="22"/>
      <c r="I37" s="59"/>
      <c r="J37" s="60"/>
      <c r="K37" s="61"/>
      <c r="L37" s="13"/>
      <c r="M37" s="46">
        <v>43818</v>
      </c>
      <c r="N37" s="47">
        <v>43879</v>
      </c>
      <c r="O37" s="46">
        <v>43902</v>
      </c>
      <c r="P37" s="46">
        <v>43914</v>
      </c>
      <c r="Q37" s="46">
        <v>43944</v>
      </c>
      <c r="R37" s="46">
        <v>43980</v>
      </c>
      <c r="S37" s="46">
        <v>44025</v>
      </c>
      <c r="T37" s="46">
        <v>44043</v>
      </c>
      <c r="U37" s="48"/>
      <c r="V37" s="48"/>
      <c r="W37" s="48"/>
      <c r="X37" s="48"/>
      <c r="Y37" s="48"/>
    </row>
    <row r="38" spans="1:28" s="3" customFormat="1" ht="20.45" customHeight="1" x14ac:dyDescent="0.2">
      <c r="A38" s="62">
        <v>7</v>
      </c>
      <c r="B38" s="63"/>
      <c r="C38" s="64"/>
      <c r="D38" s="42" t="s">
        <v>46</v>
      </c>
      <c r="E38" s="65"/>
      <c r="F38" s="66"/>
      <c r="G38" s="21"/>
      <c r="H38" s="22"/>
      <c r="I38" s="59">
        <v>33</v>
      </c>
      <c r="J38" s="60" t="s">
        <v>59</v>
      </c>
      <c r="K38" s="61">
        <v>29</v>
      </c>
      <c r="L38" s="13"/>
      <c r="M38" s="44">
        <f t="shared" ref="M38:Y38" si="7">M31-M39</f>
        <v>0</v>
      </c>
      <c r="N38" s="44">
        <f t="shared" si="7"/>
        <v>0</v>
      </c>
      <c r="O38" s="44">
        <f t="shared" si="7"/>
        <v>29</v>
      </c>
      <c r="P38" s="44">
        <f t="shared" si="7"/>
        <v>47</v>
      </c>
      <c r="Q38" s="44">
        <f t="shared" si="7"/>
        <v>0</v>
      </c>
      <c r="R38" s="44">
        <f t="shared" si="7"/>
        <v>23</v>
      </c>
      <c r="S38" s="44">
        <v>24</v>
      </c>
      <c r="T38" s="44">
        <f t="shared" si="7"/>
        <v>21</v>
      </c>
      <c r="U38" s="44">
        <f t="shared" si="7"/>
        <v>0</v>
      </c>
      <c r="V38" s="44">
        <f t="shared" si="7"/>
        <v>0</v>
      </c>
      <c r="W38" s="44">
        <f t="shared" si="7"/>
        <v>0</v>
      </c>
      <c r="X38" s="44">
        <f t="shared" si="7"/>
        <v>0</v>
      </c>
      <c r="Y38" s="44">
        <f t="shared" si="7"/>
        <v>0</v>
      </c>
    </row>
    <row r="39" spans="1:28" s="3" customFormat="1" ht="18" customHeight="1" x14ac:dyDescent="0.2">
      <c r="A39" s="62"/>
      <c r="B39" s="63"/>
      <c r="C39" s="64"/>
      <c r="D39" s="45" t="s">
        <v>64</v>
      </c>
      <c r="E39" s="65"/>
      <c r="F39" s="66"/>
      <c r="G39" s="21"/>
      <c r="H39" s="22"/>
      <c r="I39" s="59"/>
      <c r="J39" s="60"/>
      <c r="K39" s="61"/>
      <c r="L39" s="13"/>
      <c r="M39" s="46">
        <v>43845</v>
      </c>
      <c r="N39" s="47">
        <v>43879</v>
      </c>
      <c r="O39" s="46">
        <v>43873</v>
      </c>
      <c r="P39" s="46">
        <v>43901</v>
      </c>
      <c r="Q39" s="46">
        <v>43972</v>
      </c>
      <c r="R39" s="46">
        <v>43978</v>
      </c>
      <c r="S39" s="46">
        <v>43986</v>
      </c>
      <c r="T39" s="46">
        <v>44035</v>
      </c>
      <c r="U39" s="48"/>
      <c r="V39" s="48"/>
      <c r="W39" s="48"/>
      <c r="X39" s="48"/>
      <c r="Y39" s="48"/>
    </row>
    <row r="40" spans="1:28" s="3" customFormat="1" ht="18" customHeight="1" x14ac:dyDescent="0.2">
      <c r="A40" s="7">
        <v>8</v>
      </c>
      <c r="B40" s="62" t="s">
        <v>65</v>
      </c>
      <c r="C40" s="67" t="s">
        <v>66</v>
      </c>
      <c r="D40" s="49" t="s">
        <v>32</v>
      </c>
      <c r="E40" s="65"/>
      <c r="F40" s="66"/>
      <c r="G40" s="21"/>
      <c r="H40" s="22"/>
      <c r="I40" s="23">
        <v>58</v>
      </c>
      <c r="J40" s="24" t="s">
        <v>67</v>
      </c>
      <c r="K40" s="25">
        <v>52</v>
      </c>
      <c r="L40" s="13"/>
      <c r="M40" s="28">
        <v>4</v>
      </c>
      <c r="N40" s="50">
        <v>0</v>
      </c>
      <c r="O40" s="50">
        <v>0</v>
      </c>
      <c r="P40" s="50">
        <v>1</v>
      </c>
      <c r="Q40" s="50">
        <v>2</v>
      </c>
      <c r="R40" s="50">
        <v>1</v>
      </c>
      <c r="S40" s="50">
        <v>0</v>
      </c>
      <c r="T40" s="50">
        <v>48</v>
      </c>
      <c r="U40" s="50"/>
      <c r="V40" s="50"/>
      <c r="W40" s="50"/>
      <c r="X40" s="50"/>
      <c r="Y40" s="50"/>
    </row>
    <row r="41" spans="1:28" s="3" customFormat="1" ht="18" customHeight="1" x14ac:dyDescent="0.2">
      <c r="A41" s="7">
        <v>9</v>
      </c>
      <c r="B41" s="62"/>
      <c r="C41" s="67"/>
      <c r="D41" s="49" t="s">
        <v>61</v>
      </c>
      <c r="E41" s="65"/>
      <c r="F41" s="66"/>
      <c r="G41" s="21"/>
      <c r="H41" s="22"/>
      <c r="I41" s="13"/>
      <c r="J41" s="13"/>
      <c r="K41" s="13"/>
      <c r="L41" s="13"/>
      <c r="M41" s="31">
        <v>6</v>
      </c>
      <c r="N41" s="48">
        <v>0</v>
      </c>
      <c r="O41" s="48">
        <v>0</v>
      </c>
      <c r="P41" s="48">
        <v>1</v>
      </c>
      <c r="Q41" s="48">
        <v>1</v>
      </c>
      <c r="R41" s="48">
        <v>2</v>
      </c>
      <c r="S41" s="48">
        <v>1</v>
      </c>
      <c r="T41" s="48">
        <v>15</v>
      </c>
      <c r="U41" s="48"/>
      <c r="V41" s="48"/>
      <c r="W41" s="48"/>
      <c r="X41" s="48"/>
      <c r="Y41" s="48"/>
    </row>
    <row r="42" spans="1:28" s="3" customFormat="1" ht="18" customHeight="1" x14ac:dyDescent="0.2">
      <c r="A42" s="7">
        <v>10</v>
      </c>
      <c r="B42" s="62"/>
      <c r="C42" s="67"/>
      <c r="D42" s="49" t="s">
        <v>63</v>
      </c>
      <c r="E42" s="65"/>
      <c r="F42" s="66"/>
      <c r="G42" s="21"/>
      <c r="H42" s="22"/>
      <c r="I42" s="13"/>
      <c r="J42" s="13"/>
      <c r="K42" s="13"/>
      <c r="L42" s="13"/>
      <c r="M42" s="31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1</v>
      </c>
      <c r="U42" s="48"/>
      <c r="V42" s="48"/>
      <c r="W42" s="48"/>
      <c r="X42" s="48"/>
      <c r="Y42" s="48"/>
    </row>
    <row r="43" spans="1:28" s="3" customFormat="1" ht="18" customHeight="1" x14ac:dyDescent="0.2">
      <c r="A43" s="7">
        <v>11</v>
      </c>
      <c r="B43" s="62"/>
      <c r="C43" s="67"/>
      <c r="D43" s="49" t="s">
        <v>46</v>
      </c>
      <c r="E43" s="65"/>
      <c r="F43" s="66"/>
      <c r="G43" s="21"/>
      <c r="H43" s="22"/>
      <c r="I43" s="23">
        <v>29</v>
      </c>
      <c r="J43" s="24" t="s">
        <v>68</v>
      </c>
      <c r="K43" s="25">
        <v>26</v>
      </c>
      <c r="L43" s="13"/>
      <c r="M43" s="31">
        <v>0</v>
      </c>
      <c r="N43" s="48">
        <v>0</v>
      </c>
      <c r="O43" s="48">
        <v>19</v>
      </c>
      <c r="P43" s="48">
        <v>12</v>
      </c>
      <c r="Q43" s="48">
        <v>0</v>
      </c>
      <c r="R43" s="48">
        <v>1</v>
      </c>
      <c r="S43" s="48">
        <v>3</v>
      </c>
      <c r="T43" s="48">
        <v>31</v>
      </c>
      <c r="U43" s="48"/>
      <c r="V43" s="48"/>
      <c r="W43" s="48"/>
      <c r="X43" s="48"/>
      <c r="Y43" s="48"/>
    </row>
    <row r="44" spans="1:28" s="3" customFormat="1" ht="22.15" customHeight="1" x14ac:dyDescent="0.2">
      <c r="A44" s="7">
        <v>12</v>
      </c>
      <c r="B44" s="62"/>
      <c r="C44" s="68" t="s">
        <v>69</v>
      </c>
      <c r="D44" s="51" t="s">
        <v>32</v>
      </c>
      <c r="E44" s="65"/>
      <c r="F44" s="66"/>
      <c r="G44" s="21"/>
      <c r="H44" s="22"/>
      <c r="I44" s="23">
        <v>222</v>
      </c>
      <c r="J44" s="24" t="s">
        <v>70</v>
      </c>
      <c r="K44" s="25">
        <v>245</v>
      </c>
      <c r="L44" s="13"/>
      <c r="M44" s="28">
        <v>204</v>
      </c>
      <c r="N44" s="50">
        <v>203</v>
      </c>
      <c r="O44" s="50">
        <v>247</v>
      </c>
      <c r="P44" s="50">
        <v>166</v>
      </c>
      <c r="Q44" s="50">
        <v>82</v>
      </c>
      <c r="R44" s="50">
        <v>285</v>
      </c>
      <c r="S44" s="50">
        <v>246</v>
      </c>
      <c r="T44" s="50">
        <v>249</v>
      </c>
      <c r="U44" s="50"/>
      <c r="V44" s="50"/>
      <c r="W44" s="50"/>
      <c r="X44" s="50"/>
      <c r="Y44" s="50"/>
    </row>
    <row r="45" spans="1:28" s="3" customFormat="1" ht="22.15" customHeight="1" x14ac:dyDescent="0.2">
      <c r="A45" s="7">
        <v>13</v>
      </c>
      <c r="B45" s="62"/>
      <c r="C45" s="68"/>
      <c r="D45" s="51" t="s">
        <v>71</v>
      </c>
      <c r="E45" s="65"/>
      <c r="F45" s="66"/>
      <c r="G45" s="21"/>
      <c r="H45" s="22"/>
      <c r="I45" s="13"/>
      <c r="J45" s="13"/>
      <c r="K45" s="13"/>
      <c r="L45" s="13"/>
      <c r="M45" s="31">
        <v>804</v>
      </c>
      <c r="N45" s="48">
        <v>1268</v>
      </c>
      <c r="O45" s="48">
        <v>1241</v>
      </c>
      <c r="P45" s="48">
        <v>804</v>
      </c>
      <c r="Q45" s="48">
        <v>695</v>
      </c>
      <c r="R45" s="48">
        <v>972</v>
      </c>
      <c r="S45" s="48">
        <v>1040</v>
      </c>
      <c r="T45" s="48">
        <v>904</v>
      </c>
      <c r="U45" s="48"/>
      <c r="V45" s="48"/>
      <c r="W45" s="48"/>
      <c r="X45" s="48"/>
      <c r="Y45" s="48"/>
    </row>
    <row r="46" spans="1:28" s="3" customFormat="1" ht="22.15" customHeight="1" x14ac:dyDescent="0.2">
      <c r="A46" s="7">
        <v>14</v>
      </c>
      <c r="B46" s="62"/>
      <c r="C46" s="68"/>
      <c r="D46" s="51" t="s">
        <v>72</v>
      </c>
      <c r="E46" s="65"/>
      <c r="F46" s="66"/>
      <c r="G46" s="21"/>
      <c r="H46" s="22"/>
      <c r="I46" s="13"/>
      <c r="J46" s="13"/>
      <c r="K46" s="13"/>
      <c r="L46" s="13"/>
      <c r="M46" s="31">
        <v>486</v>
      </c>
      <c r="N46" s="48">
        <v>773</v>
      </c>
      <c r="O46" s="48">
        <v>788</v>
      </c>
      <c r="P46" s="48">
        <v>619</v>
      </c>
      <c r="Q46" s="48">
        <v>387</v>
      </c>
      <c r="R46" s="48">
        <v>692</v>
      </c>
      <c r="S46" s="48">
        <v>631</v>
      </c>
      <c r="T46" s="48">
        <v>598</v>
      </c>
      <c r="U46" s="48"/>
      <c r="V46" s="48"/>
      <c r="W46" s="48"/>
      <c r="X46" s="48"/>
      <c r="Y46" s="48"/>
    </row>
    <row r="47" spans="1:28" s="3" customFormat="1" ht="22.15" customHeight="1" x14ac:dyDescent="0.2">
      <c r="A47" s="7">
        <v>15</v>
      </c>
      <c r="B47" s="62"/>
      <c r="C47" s="68"/>
      <c r="D47" s="51" t="s">
        <v>61</v>
      </c>
      <c r="E47" s="65"/>
      <c r="F47" s="66"/>
      <c r="G47" s="21"/>
      <c r="H47" s="22"/>
      <c r="I47" s="13"/>
      <c r="J47" s="13"/>
      <c r="K47" s="13"/>
      <c r="L47" s="13"/>
      <c r="M47" s="31">
        <v>167</v>
      </c>
      <c r="N47" s="48">
        <f>242+201</f>
        <v>443</v>
      </c>
      <c r="O47" s="48">
        <v>254</v>
      </c>
      <c r="P47" s="48">
        <v>195</v>
      </c>
      <c r="Q47" s="48">
        <v>202</v>
      </c>
      <c r="R47" s="48">
        <v>229</v>
      </c>
      <c r="S47" s="48">
        <v>245</v>
      </c>
      <c r="T47" s="48">
        <v>236</v>
      </c>
      <c r="U47" s="48"/>
      <c r="V47" s="48"/>
      <c r="W47" s="48"/>
      <c r="X47" s="48"/>
      <c r="Y47" s="48"/>
    </row>
    <row r="48" spans="1:28" s="3" customFormat="1" ht="22.15" customHeight="1" x14ac:dyDescent="0.2">
      <c r="A48" s="7">
        <v>16</v>
      </c>
      <c r="B48" s="62"/>
      <c r="C48" s="68"/>
      <c r="D48" s="51" t="s">
        <v>63</v>
      </c>
      <c r="E48" s="65"/>
      <c r="F48" s="66"/>
      <c r="G48" s="21"/>
      <c r="H48" s="22"/>
      <c r="I48" s="13"/>
      <c r="J48" s="13"/>
      <c r="K48" s="13"/>
      <c r="L48" s="13"/>
      <c r="M48" s="31">
        <v>38</v>
      </c>
      <c r="N48" s="48">
        <f>55+15</f>
        <v>70</v>
      </c>
      <c r="O48" s="48">
        <v>59</v>
      </c>
      <c r="P48" s="48">
        <v>29</v>
      </c>
      <c r="Q48" s="48">
        <v>19</v>
      </c>
      <c r="R48" s="48">
        <v>24</v>
      </c>
      <c r="S48" s="48">
        <v>20</v>
      </c>
      <c r="T48" s="48">
        <v>33</v>
      </c>
      <c r="U48" s="48"/>
      <c r="V48" s="48"/>
      <c r="W48" s="48"/>
      <c r="X48" s="48"/>
      <c r="Y48" s="48"/>
    </row>
    <row r="49" spans="1:25" s="3" customFormat="1" ht="22.15" customHeight="1" x14ac:dyDescent="0.2">
      <c r="A49" s="7">
        <v>17</v>
      </c>
      <c r="B49" s="62"/>
      <c r="C49" s="68"/>
      <c r="D49" s="51" t="s">
        <v>73</v>
      </c>
      <c r="E49" s="65"/>
      <c r="F49" s="66"/>
      <c r="G49" s="21"/>
      <c r="H49" s="22"/>
      <c r="I49" s="13"/>
      <c r="J49" s="13"/>
      <c r="K49" s="13"/>
      <c r="L49" s="13"/>
      <c r="M49" s="31">
        <v>34</v>
      </c>
      <c r="N49" s="48">
        <v>40</v>
      </c>
      <c r="O49" s="48">
        <v>38</v>
      </c>
      <c r="P49" s="48">
        <v>28</v>
      </c>
      <c r="Q49" s="48">
        <v>14</v>
      </c>
      <c r="R49" s="48">
        <v>16</v>
      </c>
      <c r="S49" s="48">
        <v>29</v>
      </c>
      <c r="T49" s="48">
        <v>16</v>
      </c>
      <c r="U49" s="48"/>
      <c r="V49" s="48"/>
      <c r="W49" s="48"/>
      <c r="X49" s="48"/>
      <c r="Y49" s="48"/>
    </row>
    <row r="50" spans="1:25" s="3" customFormat="1" ht="22.15" customHeight="1" x14ac:dyDescent="0.2">
      <c r="A50" s="7">
        <v>18</v>
      </c>
      <c r="B50" s="62"/>
      <c r="C50" s="68"/>
      <c r="D50" s="51" t="s">
        <v>74</v>
      </c>
      <c r="E50" s="65"/>
      <c r="F50" s="66"/>
      <c r="G50" s="21"/>
      <c r="H50" s="22"/>
      <c r="I50" s="13"/>
      <c r="J50" s="13"/>
      <c r="K50" s="13"/>
      <c r="L50" s="13"/>
      <c r="M50" s="31">
        <v>4012</v>
      </c>
      <c r="N50" s="48">
        <v>6962</v>
      </c>
      <c r="O50" s="48">
        <v>7316</v>
      </c>
      <c r="P50" s="48">
        <v>5354</v>
      </c>
      <c r="Q50" s="48">
        <v>4638</v>
      </c>
      <c r="R50" s="48">
        <v>7315</v>
      </c>
      <c r="S50" s="48">
        <v>8137</v>
      </c>
      <c r="T50" s="48">
        <v>7636</v>
      </c>
      <c r="U50" s="48"/>
      <c r="V50" s="48"/>
      <c r="W50" s="48"/>
      <c r="X50" s="48"/>
      <c r="Y50" s="48"/>
    </row>
    <row r="51" spans="1:25" s="3" customFormat="1" ht="22.15" customHeight="1" x14ac:dyDescent="0.2">
      <c r="A51" s="7">
        <v>19</v>
      </c>
      <c r="B51" s="62"/>
      <c r="C51" s="68"/>
      <c r="D51" s="51" t="s">
        <v>46</v>
      </c>
      <c r="E51" s="65"/>
      <c r="F51" s="66"/>
      <c r="G51" s="21"/>
      <c r="H51" s="22"/>
      <c r="I51" s="23">
        <v>812</v>
      </c>
      <c r="J51" s="24" t="s">
        <v>75</v>
      </c>
      <c r="K51" s="25">
        <v>897</v>
      </c>
      <c r="L51" s="13"/>
      <c r="M51" s="28">
        <v>631</v>
      </c>
      <c r="N51" s="50">
        <v>958</v>
      </c>
      <c r="O51" s="50">
        <v>1065</v>
      </c>
      <c r="P51" s="50">
        <v>521</v>
      </c>
      <c r="Q51" s="50">
        <v>450</v>
      </c>
      <c r="R51" s="50">
        <v>667</v>
      </c>
      <c r="S51" s="50">
        <v>621</v>
      </c>
      <c r="T51" s="50">
        <v>526</v>
      </c>
      <c r="U51" s="50"/>
      <c r="V51" s="50"/>
      <c r="W51" s="50"/>
      <c r="X51" s="50"/>
      <c r="Y51" s="50"/>
    </row>
    <row r="52" spans="1:25" s="3" customFormat="1" ht="22.15" customHeight="1" x14ac:dyDescent="0.2">
      <c r="A52" s="7">
        <v>20</v>
      </c>
      <c r="B52" s="62"/>
      <c r="C52" s="69" t="s">
        <v>76</v>
      </c>
      <c r="D52" s="52" t="s">
        <v>32</v>
      </c>
      <c r="E52" s="65"/>
      <c r="F52" s="66"/>
      <c r="G52" s="21"/>
      <c r="H52" s="22"/>
      <c r="I52" s="33">
        <v>0.5</v>
      </c>
      <c r="J52" s="24" t="s">
        <v>77</v>
      </c>
      <c r="K52" s="34">
        <v>0.55000000000000004</v>
      </c>
      <c r="L52" s="35"/>
      <c r="M52" s="53">
        <f t="shared" ref="M52:Y52" si="8">M44/M17</f>
        <v>0.40718562874251496</v>
      </c>
      <c r="N52" s="53">
        <f t="shared" si="8"/>
        <v>0.4134419551934827</v>
      </c>
      <c r="O52" s="53">
        <f t="shared" si="8"/>
        <v>0.37537993920972645</v>
      </c>
      <c r="P52" s="53">
        <f t="shared" si="8"/>
        <v>0.41708542713567837</v>
      </c>
      <c r="Q52" s="53">
        <f t="shared" si="8"/>
        <v>0.47398843930635837</v>
      </c>
      <c r="R52" s="53">
        <f t="shared" si="8"/>
        <v>0.29260780287474331</v>
      </c>
      <c r="S52" s="53">
        <f t="shared" si="8"/>
        <v>0.30332922318125771</v>
      </c>
      <c r="T52" s="53">
        <f t="shared" si="8"/>
        <v>0.34728033472803349</v>
      </c>
      <c r="U52" s="53" t="e">
        <f t="shared" si="8"/>
        <v>#DIV/0!</v>
      </c>
      <c r="V52" s="53" t="e">
        <f t="shared" si="8"/>
        <v>#DIV/0!</v>
      </c>
      <c r="W52" s="53" t="e">
        <f t="shared" si="8"/>
        <v>#DIV/0!</v>
      </c>
      <c r="X52" s="53" t="e">
        <f t="shared" si="8"/>
        <v>#DIV/0!</v>
      </c>
      <c r="Y52" s="53" t="e">
        <f t="shared" si="8"/>
        <v>#DIV/0!</v>
      </c>
    </row>
    <row r="53" spans="1:25" s="3" customFormat="1" ht="22.15" customHeight="1" x14ac:dyDescent="0.2">
      <c r="A53" s="7">
        <v>21</v>
      </c>
      <c r="B53" s="62"/>
      <c r="C53" s="69"/>
      <c r="D53" s="52" t="s">
        <v>71</v>
      </c>
      <c r="E53" s="65"/>
      <c r="F53" s="66"/>
      <c r="G53" s="21"/>
      <c r="H53" s="22"/>
      <c r="I53" s="33">
        <v>0.95</v>
      </c>
      <c r="J53" s="24" t="s">
        <v>78</v>
      </c>
      <c r="K53" s="34">
        <v>1</v>
      </c>
      <c r="L53" s="35"/>
      <c r="M53" s="53">
        <f t="shared" ref="M53:Y53" si="9">M45/M19</f>
        <v>0.76644423260247851</v>
      </c>
      <c r="N53" s="53">
        <f t="shared" si="9"/>
        <v>0.80867346938775508</v>
      </c>
      <c r="O53" s="53">
        <f t="shared" si="9"/>
        <v>0.79858429858429858</v>
      </c>
      <c r="P53" s="53">
        <f t="shared" si="9"/>
        <v>0.80079681274900394</v>
      </c>
      <c r="Q53" s="53">
        <f t="shared" si="9"/>
        <v>0.78265765765765771</v>
      </c>
      <c r="R53" s="53">
        <f t="shared" si="9"/>
        <v>0.80530240265120134</v>
      </c>
      <c r="S53" s="53">
        <f t="shared" si="9"/>
        <v>0.85667215815485998</v>
      </c>
      <c r="T53" s="53">
        <f t="shared" si="9"/>
        <v>0.78540399652476112</v>
      </c>
      <c r="U53" s="53" t="e">
        <f t="shared" si="9"/>
        <v>#DIV/0!</v>
      </c>
      <c r="V53" s="53" t="e">
        <f t="shared" si="9"/>
        <v>#DIV/0!</v>
      </c>
      <c r="W53" s="53" t="e">
        <f t="shared" si="9"/>
        <v>#DIV/0!</v>
      </c>
      <c r="X53" s="53" t="e">
        <f t="shared" si="9"/>
        <v>#DIV/0!</v>
      </c>
      <c r="Y53" s="53" t="e">
        <f t="shared" si="9"/>
        <v>#DIV/0!</v>
      </c>
    </row>
    <row r="54" spans="1:25" s="3" customFormat="1" ht="22.15" customHeight="1" x14ac:dyDescent="0.2">
      <c r="A54" s="7">
        <v>22</v>
      </c>
      <c r="B54" s="62"/>
      <c r="C54" s="69"/>
      <c r="D54" s="52" t="s">
        <v>72</v>
      </c>
      <c r="E54" s="65"/>
      <c r="F54" s="66"/>
      <c r="G54" s="21"/>
      <c r="H54" s="22"/>
      <c r="I54" s="33">
        <v>0.95</v>
      </c>
      <c r="J54" s="24" t="s">
        <v>78</v>
      </c>
      <c r="K54" s="34">
        <v>1</v>
      </c>
      <c r="L54" s="35"/>
      <c r="M54" s="53">
        <f t="shared" ref="M54:Y54" si="10">M46/M20</f>
        <v>0.99590163934426235</v>
      </c>
      <c r="N54" s="53">
        <f t="shared" si="10"/>
        <v>0.96144278606965172</v>
      </c>
      <c r="O54" s="53">
        <f t="shared" si="10"/>
        <v>0.98132004981320053</v>
      </c>
      <c r="P54" s="53">
        <f t="shared" si="10"/>
        <v>1</v>
      </c>
      <c r="Q54" s="53">
        <f t="shared" si="10"/>
        <v>1</v>
      </c>
      <c r="R54" s="53">
        <f t="shared" si="10"/>
        <v>0.99711815561959649</v>
      </c>
      <c r="S54" s="53">
        <f t="shared" si="10"/>
        <v>0.99841772151898733</v>
      </c>
      <c r="T54" s="53">
        <f t="shared" si="10"/>
        <v>0.998330550918197</v>
      </c>
      <c r="U54" s="53" t="e">
        <f t="shared" si="10"/>
        <v>#DIV/0!</v>
      </c>
      <c r="V54" s="53" t="e">
        <f t="shared" si="10"/>
        <v>#DIV/0!</v>
      </c>
      <c r="W54" s="53" t="e">
        <f t="shared" si="10"/>
        <v>#DIV/0!</v>
      </c>
      <c r="X54" s="53" t="e">
        <f t="shared" si="10"/>
        <v>#DIV/0!</v>
      </c>
      <c r="Y54" s="53" t="e">
        <f t="shared" si="10"/>
        <v>#DIV/0!</v>
      </c>
    </row>
    <row r="55" spans="1:25" s="3" customFormat="1" ht="22.15" customHeight="1" x14ac:dyDescent="0.2">
      <c r="A55" s="7">
        <v>23</v>
      </c>
      <c r="B55" s="62"/>
      <c r="C55" s="69"/>
      <c r="D55" s="52" t="s">
        <v>61</v>
      </c>
      <c r="E55" s="65"/>
      <c r="F55" s="66"/>
      <c r="G55" s="21"/>
      <c r="H55" s="22"/>
      <c r="I55" s="33">
        <v>0.75</v>
      </c>
      <c r="J55" s="24" t="s">
        <v>79</v>
      </c>
      <c r="K55" s="34">
        <v>0.8</v>
      </c>
      <c r="L55" s="35"/>
      <c r="M55" s="53">
        <f t="shared" ref="M55:Y55" si="11">M47/M21</f>
        <v>0.67886178861788615</v>
      </c>
      <c r="N55" s="53">
        <f t="shared" si="11"/>
        <v>0.9822616407982262</v>
      </c>
      <c r="O55" s="53">
        <f t="shared" si="11"/>
        <v>0.64467005076142136</v>
      </c>
      <c r="P55" s="53">
        <f t="shared" si="11"/>
        <v>0.58912386706948638</v>
      </c>
      <c r="Q55" s="53">
        <f t="shared" si="11"/>
        <v>0.63322884012539182</v>
      </c>
      <c r="R55" s="53">
        <f t="shared" si="11"/>
        <v>0.62397820163487738</v>
      </c>
      <c r="S55" s="53">
        <f t="shared" si="11"/>
        <v>0.6901408450704225</v>
      </c>
      <c r="T55" s="53">
        <f t="shared" si="11"/>
        <v>0.6647887323943662</v>
      </c>
      <c r="U55" s="53" t="e">
        <f t="shared" si="11"/>
        <v>#DIV/0!</v>
      </c>
      <c r="V55" s="53" t="e">
        <f t="shared" si="11"/>
        <v>#DIV/0!</v>
      </c>
      <c r="W55" s="53" t="e">
        <f t="shared" si="11"/>
        <v>#DIV/0!</v>
      </c>
      <c r="X55" s="53" t="e">
        <f t="shared" si="11"/>
        <v>#DIV/0!</v>
      </c>
      <c r="Y55" s="53" t="e">
        <f t="shared" si="11"/>
        <v>#DIV/0!</v>
      </c>
    </row>
    <row r="56" spans="1:25" s="3" customFormat="1" ht="22.15" customHeight="1" x14ac:dyDescent="0.2">
      <c r="A56" s="7">
        <v>24</v>
      </c>
      <c r="B56" s="62"/>
      <c r="C56" s="69"/>
      <c r="D56" s="52" t="s">
        <v>63</v>
      </c>
      <c r="E56" s="65"/>
      <c r="F56" s="66"/>
      <c r="G56" s="21"/>
      <c r="H56" s="22"/>
      <c r="I56" s="33">
        <v>0.75</v>
      </c>
      <c r="J56" s="24" t="s">
        <v>79</v>
      </c>
      <c r="K56" s="34">
        <v>0.8</v>
      </c>
      <c r="L56" s="35"/>
      <c r="M56" s="53">
        <f t="shared" ref="M56:Y56" si="12">M48/M22</f>
        <v>0.6333333333333333</v>
      </c>
      <c r="N56" s="53">
        <f t="shared" si="12"/>
        <v>0.97222222222222221</v>
      </c>
      <c r="O56" s="53">
        <f t="shared" si="12"/>
        <v>0.65555555555555556</v>
      </c>
      <c r="P56" s="53">
        <f t="shared" si="12"/>
        <v>0.52727272727272723</v>
      </c>
      <c r="Q56" s="53">
        <f t="shared" si="12"/>
        <v>0.5</v>
      </c>
      <c r="R56" s="53">
        <f>R48/R22</f>
        <v>0.52173913043478259</v>
      </c>
      <c r="S56" s="53">
        <f t="shared" si="12"/>
        <v>0.55555555555555558</v>
      </c>
      <c r="T56" s="53">
        <f t="shared" si="12"/>
        <v>0.6</v>
      </c>
      <c r="U56" s="53" t="e">
        <f t="shared" si="12"/>
        <v>#DIV/0!</v>
      </c>
      <c r="V56" s="53" t="e">
        <f t="shared" si="12"/>
        <v>#DIV/0!</v>
      </c>
      <c r="W56" s="53" t="e">
        <f t="shared" si="12"/>
        <v>#DIV/0!</v>
      </c>
      <c r="X56" s="53" t="e">
        <f t="shared" si="12"/>
        <v>#DIV/0!</v>
      </c>
      <c r="Y56" s="53" t="e">
        <f t="shared" si="12"/>
        <v>#DIV/0!</v>
      </c>
    </row>
    <row r="57" spans="1:25" s="3" customFormat="1" ht="22.15" customHeight="1" x14ac:dyDescent="0.2">
      <c r="A57" s="7">
        <v>25</v>
      </c>
      <c r="B57" s="62"/>
      <c r="C57" s="69"/>
      <c r="D57" s="52" t="s">
        <v>73</v>
      </c>
      <c r="E57" s="65"/>
      <c r="F57" s="66"/>
      <c r="G57" s="21"/>
      <c r="H57" s="22"/>
      <c r="I57" s="33">
        <v>0.95</v>
      </c>
      <c r="J57" s="24" t="s">
        <v>78</v>
      </c>
      <c r="K57" s="34">
        <v>1</v>
      </c>
      <c r="L57" s="35"/>
      <c r="M57" s="53">
        <f t="shared" ref="M57:Y57" si="13">M49/M23</f>
        <v>1</v>
      </c>
      <c r="N57" s="53">
        <f t="shared" si="13"/>
        <v>1</v>
      </c>
      <c r="O57" s="53">
        <f t="shared" si="13"/>
        <v>1</v>
      </c>
      <c r="P57" s="53">
        <f t="shared" si="13"/>
        <v>1</v>
      </c>
      <c r="Q57" s="53">
        <f t="shared" si="13"/>
        <v>1</v>
      </c>
      <c r="R57" s="53">
        <f t="shared" si="13"/>
        <v>1</v>
      </c>
      <c r="S57" s="53">
        <f t="shared" si="13"/>
        <v>1</v>
      </c>
      <c r="T57" s="53">
        <f t="shared" si="13"/>
        <v>1</v>
      </c>
      <c r="U57" s="53" t="e">
        <f t="shared" si="13"/>
        <v>#DIV/0!</v>
      </c>
      <c r="V57" s="53" t="e">
        <f t="shared" si="13"/>
        <v>#DIV/0!</v>
      </c>
      <c r="W57" s="53" t="e">
        <f t="shared" si="13"/>
        <v>#DIV/0!</v>
      </c>
      <c r="X57" s="53" t="e">
        <f t="shared" si="13"/>
        <v>#DIV/0!</v>
      </c>
      <c r="Y57" s="53" t="e">
        <f t="shared" si="13"/>
        <v>#DIV/0!</v>
      </c>
    </row>
    <row r="58" spans="1:25" s="3" customFormat="1" ht="22.15" customHeight="1" x14ac:dyDescent="0.2">
      <c r="A58" s="7">
        <v>26</v>
      </c>
      <c r="B58" s="62"/>
      <c r="C58" s="69"/>
      <c r="D58" s="52" t="s">
        <v>74</v>
      </c>
      <c r="E58" s="65"/>
      <c r="F58" s="66"/>
      <c r="G58" s="21"/>
      <c r="H58" s="22"/>
      <c r="I58" s="33">
        <v>0.95</v>
      </c>
      <c r="J58" s="24" t="s">
        <v>78</v>
      </c>
      <c r="K58" s="34">
        <v>1</v>
      </c>
      <c r="L58" s="35"/>
      <c r="M58" s="53">
        <f t="shared" ref="M58:Y58" si="14">M50/M24</f>
        <v>1</v>
      </c>
      <c r="N58" s="53">
        <f t="shared" si="14"/>
        <v>1</v>
      </c>
      <c r="O58" s="53">
        <f t="shared" si="14"/>
        <v>1</v>
      </c>
      <c r="P58" s="53">
        <f t="shared" si="14"/>
        <v>0.99981325863678805</v>
      </c>
      <c r="Q58" s="53">
        <f t="shared" si="14"/>
        <v>1.0043308791684713</v>
      </c>
      <c r="R58" s="53">
        <f t="shared" si="14"/>
        <v>0.99959005192675598</v>
      </c>
      <c r="S58" s="53">
        <f t="shared" si="14"/>
        <v>1</v>
      </c>
      <c r="T58" s="53">
        <f t="shared" si="14"/>
        <v>1</v>
      </c>
      <c r="U58" s="53" t="e">
        <f t="shared" si="14"/>
        <v>#DIV/0!</v>
      </c>
      <c r="V58" s="53" t="e">
        <f t="shared" si="14"/>
        <v>#DIV/0!</v>
      </c>
      <c r="W58" s="53" t="e">
        <f t="shared" si="14"/>
        <v>#DIV/0!</v>
      </c>
      <c r="X58" s="53" t="e">
        <f t="shared" si="14"/>
        <v>#DIV/0!</v>
      </c>
      <c r="Y58" s="53" t="e">
        <f t="shared" si="14"/>
        <v>#DIV/0!</v>
      </c>
    </row>
    <row r="59" spans="1:25" s="3" customFormat="1" ht="22.15" customHeight="1" x14ac:dyDescent="0.2">
      <c r="A59" s="7">
        <v>27</v>
      </c>
      <c r="B59" s="62"/>
      <c r="C59" s="69"/>
      <c r="D59" s="52" t="s">
        <v>46</v>
      </c>
      <c r="E59" s="65"/>
      <c r="F59" s="66"/>
      <c r="G59" s="21"/>
      <c r="H59" s="22"/>
      <c r="I59" s="33">
        <v>0.65</v>
      </c>
      <c r="J59" s="24" t="s">
        <v>80</v>
      </c>
      <c r="K59" s="34">
        <v>0.7</v>
      </c>
      <c r="L59" s="35"/>
      <c r="M59" s="53">
        <f t="shared" ref="M59:Y59" si="15">M51/M25</f>
        <v>0.78094059405940597</v>
      </c>
      <c r="N59" s="53">
        <f t="shared" si="15"/>
        <v>0.78140293637846658</v>
      </c>
      <c r="O59" s="53">
        <f t="shared" si="15"/>
        <v>0.7900593471810089</v>
      </c>
      <c r="P59" s="53">
        <f t="shared" si="15"/>
        <v>0.71272229822161426</v>
      </c>
      <c r="Q59" s="53">
        <f t="shared" si="15"/>
        <v>0.78534031413612571</v>
      </c>
      <c r="R59" s="53">
        <f t="shared" si="15"/>
        <v>0.76754890678941312</v>
      </c>
      <c r="S59" s="53">
        <f t="shared" si="15"/>
        <v>0.77625</v>
      </c>
      <c r="T59" s="53">
        <f t="shared" si="15"/>
        <v>0.71759890859481579</v>
      </c>
      <c r="U59" s="53" t="e">
        <f t="shared" si="15"/>
        <v>#DIV/0!</v>
      </c>
      <c r="V59" s="53" t="e">
        <f t="shared" si="15"/>
        <v>#DIV/0!</v>
      </c>
      <c r="W59" s="53" t="e">
        <f t="shared" si="15"/>
        <v>#DIV/0!</v>
      </c>
      <c r="X59" s="53" t="e">
        <f t="shared" si="15"/>
        <v>#DIV/0!</v>
      </c>
      <c r="Y59" s="53" t="e">
        <f t="shared" si="15"/>
        <v>#DIV/0!</v>
      </c>
    </row>
    <row r="60" spans="1:25" s="3" customFormat="1" ht="18.600000000000001" customHeight="1" x14ac:dyDescent="0.2">
      <c r="A60" s="7">
        <v>28</v>
      </c>
      <c r="B60" s="62"/>
      <c r="C60" s="70" t="s">
        <v>81</v>
      </c>
      <c r="D60" s="43" t="s">
        <v>82</v>
      </c>
      <c r="E60" s="65"/>
      <c r="F60" s="66"/>
      <c r="G60" s="21" t="s">
        <v>83</v>
      </c>
      <c r="H60" s="22"/>
      <c r="I60" s="23">
        <v>359</v>
      </c>
      <c r="J60" s="24" t="s">
        <v>84</v>
      </c>
      <c r="K60" s="25">
        <v>397</v>
      </c>
      <c r="L60" s="13"/>
      <c r="M60" s="54">
        <v>152</v>
      </c>
      <c r="N60" s="54">
        <v>238</v>
      </c>
      <c r="O60" s="54">
        <v>295</v>
      </c>
      <c r="P60" s="54">
        <v>121</v>
      </c>
      <c r="Q60" s="54">
        <v>77</v>
      </c>
      <c r="R60" s="54">
        <v>161</v>
      </c>
      <c r="S60" s="54">
        <v>101</v>
      </c>
      <c r="T60" s="54">
        <v>209</v>
      </c>
      <c r="U60" s="54"/>
      <c r="V60" s="54"/>
      <c r="W60" s="54"/>
      <c r="X60" s="54"/>
      <c r="Y60" s="54"/>
    </row>
    <row r="61" spans="1:25" s="3" customFormat="1" ht="18.600000000000001" customHeight="1" x14ac:dyDescent="0.2">
      <c r="A61" s="7">
        <v>29</v>
      </c>
      <c r="B61" s="62"/>
      <c r="C61" s="70"/>
      <c r="D61" s="43" t="s">
        <v>85</v>
      </c>
      <c r="E61" s="65"/>
      <c r="F61" s="66"/>
      <c r="G61" s="21" t="s">
        <v>86</v>
      </c>
      <c r="H61" s="22"/>
      <c r="I61" s="23">
        <v>359</v>
      </c>
      <c r="J61" s="24" t="s">
        <v>84</v>
      </c>
      <c r="K61" s="25">
        <v>397</v>
      </c>
      <c r="L61" s="13"/>
      <c r="M61" s="54">
        <v>169</v>
      </c>
      <c r="N61" s="54">
        <v>228</v>
      </c>
      <c r="O61" s="54">
        <v>169</v>
      </c>
      <c r="P61" s="54">
        <v>107</v>
      </c>
      <c r="Q61" s="54">
        <v>101</v>
      </c>
      <c r="R61" s="54">
        <v>148</v>
      </c>
      <c r="S61" s="54">
        <v>267</v>
      </c>
      <c r="T61" s="54">
        <v>161</v>
      </c>
      <c r="U61" s="54"/>
      <c r="V61" s="54"/>
      <c r="W61" s="54"/>
      <c r="X61" s="54"/>
      <c r="Y61" s="54"/>
    </row>
    <row r="62" spans="1:25" s="3" customFormat="1" ht="18.600000000000001" customHeight="1" x14ac:dyDescent="0.2">
      <c r="A62" s="7">
        <v>30</v>
      </c>
      <c r="B62" s="62"/>
      <c r="C62" s="70"/>
      <c r="D62" s="43" t="s">
        <v>87</v>
      </c>
      <c r="E62" s="65"/>
      <c r="F62" s="66"/>
      <c r="G62" s="21" t="s">
        <v>88</v>
      </c>
      <c r="H62" s="22"/>
      <c r="I62" s="23">
        <v>359</v>
      </c>
      <c r="J62" s="24" t="s">
        <v>84</v>
      </c>
      <c r="K62" s="25">
        <v>397</v>
      </c>
      <c r="L62" s="13"/>
      <c r="M62" s="54">
        <v>207</v>
      </c>
      <c r="N62" s="54">
        <v>215</v>
      </c>
      <c r="O62" s="54">
        <v>215</v>
      </c>
      <c r="P62" s="54">
        <v>159</v>
      </c>
      <c r="Q62" s="54">
        <v>102</v>
      </c>
      <c r="R62" s="54">
        <v>331</v>
      </c>
      <c r="S62" s="54">
        <v>215</v>
      </c>
      <c r="T62" s="54">
        <v>219</v>
      </c>
      <c r="U62" s="54"/>
      <c r="V62" s="54"/>
      <c r="W62" s="54"/>
      <c r="X62" s="54"/>
      <c r="Y62" s="54"/>
    </row>
    <row r="63" spans="1:25" s="3" customFormat="1" ht="18.600000000000001" customHeight="1" x14ac:dyDescent="0.2">
      <c r="A63" s="7">
        <v>31</v>
      </c>
      <c r="B63" s="62"/>
      <c r="C63" s="70"/>
      <c r="D63" s="43" t="s">
        <v>89</v>
      </c>
      <c r="E63" s="65"/>
      <c r="F63" s="66"/>
      <c r="G63" s="21" t="s">
        <v>90</v>
      </c>
      <c r="H63" s="22"/>
      <c r="I63" s="23">
        <v>359</v>
      </c>
      <c r="J63" s="24" t="s">
        <v>84</v>
      </c>
      <c r="K63" s="25">
        <v>397</v>
      </c>
      <c r="L63" s="13"/>
      <c r="M63" s="54">
        <v>138</v>
      </c>
      <c r="N63" s="54">
        <v>234</v>
      </c>
      <c r="O63" s="54">
        <v>285</v>
      </c>
      <c r="P63" s="54">
        <v>136</v>
      </c>
      <c r="Q63" s="54">
        <v>131</v>
      </c>
      <c r="R63" s="54">
        <v>187</v>
      </c>
      <c r="S63" s="54">
        <v>291</v>
      </c>
      <c r="T63" s="54">
        <v>168</v>
      </c>
      <c r="U63" s="54"/>
      <c r="V63" s="54"/>
      <c r="W63" s="54"/>
      <c r="X63" s="54"/>
      <c r="Y63" s="54"/>
    </row>
    <row r="64" spans="1:25" s="3" customFormat="1" ht="18.600000000000001" customHeight="1" x14ac:dyDescent="0.2">
      <c r="A64" s="7">
        <v>32</v>
      </c>
      <c r="B64" s="62"/>
      <c r="C64" s="70"/>
      <c r="D64" s="43" t="s">
        <v>91</v>
      </c>
      <c r="E64" s="65"/>
      <c r="F64" s="66"/>
      <c r="G64" s="21" t="s">
        <v>92</v>
      </c>
      <c r="H64" s="22"/>
      <c r="I64" s="23">
        <v>359</v>
      </c>
      <c r="J64" s="24" t="s">
        <v>84</v>
      </c>
      <c r="K64" s="25">
        <v>397</v>
      </c>
      <c r="L64" s="13"/>
      <c r="M64" s="54">
        <v>144</v>
      </c>
      <c r="N64" s="54">
        <v>223</v>
      </c>
      <c r="O64" s="54">
        <v>225</v>
      </c>
      <c r="P64" s="54">
        <v>176</v>
      </c>
      <c r="Q64" s="54">
        <v>78</v>
      </c>
      <c r="R64" s="54">
        <v>288</v>
      </c>
      <c r="S64" s="54">
        <v>268</v>
      </c>
      <c r="T64" s="54">
        <v>203</v>
      </c>
      <c r="U64" s="54"/>
      <c r="V64" s="54"/>
      <c r="W64" s="54"/>
      <c r="X64" s="54"/>
      <c r="Y64" s="54"/>
    </row>
    <row r="65" spans="1:27" s="3" customFormat="1" ht="18.600000000000001" customHeight="1" x14ac:dyDescent="0.2">
      <c r="A65" s="7">
        <v>33</v>
      </c>
      <c r="B65" s="62"/>
      <c r="C65" s="70"/>
      <c r="D65" s="43" t="s">
        <v>93</v>
      </c>
      <c r="E65" s="65"/>
      <c r="F65" s="66"/>
      <c r="G65" s="21" t="s">
        <v>94</v>
      </c>
      <c r="H65" s="22"/>
      <c r="I65" s="23">
        <v>359</v>
      </c>
      <c r="J65" s="24" t="s">
        <v>84</v>
      </c>
      <c r="K65" s="25">
        <v>397</v>
      </c>
      <c r="L65" s="13"/>
      <c r="M65" s="54">
        <v>102</v>
      </c>
      <c r="N65" s="54">
        <v>222</v>
      </c>
      <c r="O65" s="54">
        <v>329</v>
      </c>
      <c r="P65" s="54">
        <v>136</v>
      </c>
      <c r="Q65" s="54">
        <v>134</v>
      </c>
      <c r="R65" s="54">
        <v>265</v>
      </c>
      <c r="S65" s="54">
        <v>248</v>
      </c>
      <c r="T65" s="54">
        <v>124</v>
      </c>
      <c r="U65" s="54"/>
      <c r="V65" s="54"/>
      <c r="W65" s="54"/>
      <c r="X65" s="54"/>
      <c r="Y65" s="54"/>
      <c r="AA65" s="3">
        <f>169</f>
        <v>169</v>
      </c>
    </row>
    <row r="66" spans="1:27" s="3" customFormat="1" ht="18.600000000000001" customHeight="1" x14ac:dyDescent="0.2">
      <c r="A66" s="7">
        <v>34</v>
      </c>
      <c r="B66" s="62"/>
      <c r="C66" s="70"/>
      <c r="D66" s="43" t="s">
        <v>95</v>
      </c>
      <c r="E66" s="65"/>
      <c r="F66" s="66"/>
      <c r="G66" s="21" t="s">
        <v>96</v>
      </c>
      <c r="H66" s="22"/>
      <c r="I66" s="23">
        <v>359</v>
      </c>
      <c r="J66" s="24" t="s">
        <v>84</v>
      </c>
      <c r="K66" s="25">
        <v>397</v>
      </c>
      <c r="L66" s="13"/>
      <c r="M66" s="54">
        <v>173</v>
      </c>
      <c r="N66" s="54">
        <v>229</v>
      </c>
      <c r="O66" s="54">
        <v>259</v>
      </c>
      <c r="P66" s="54">
        <v>115</v>
      </c>
      <c r="Q66" s="54">
        <v>135</v>
      </c>
      <c r="R66" s="54">
        <v>228</v>
      </c>
      <c r="S66" s="54">
        <v>199</v>
      </c>
      <c r="T66" s="54">
        <v>210</v>
      </c>
      <c r="U66" s="54"/>
      <c r="V66" s="54"/>
      <c r="W66" s="54"/>
      <c r="X66" s="54"/>
      <c r="Y66" s="54"/>
      <c r="AA66" s="3">
        <v>15</v>
      </c>
    </row>
    <row r="67" spans="1:27" s="3" customFormat="1" ht="18.600000000000001" customHeight="1" x14ac:dyDescent="0.2">
      <c r="A67" s="7">
        <v>35</v>
      </c>
      <c r="B67" s="62"/>
      <c r="C67" s="70"/>
      <c r="D67" s="43" t="s">
        <v>97</v>
      </c>
      <c r="E67" s="65"/>
      <c r="F67" s="66"/>
      <c r="G67" s="21" t="s">
        <v>98</v>
      </c>
      <c r="H67" s="22"/>
      <c r="I67" s="23">
        <v>359</v>
      </c>
      <c r="J67" s="24" t="s">
        <v>84</v>
      </c>
      <c r="K67" s="25">
        <v>397</v>
      </c>
      <c r="L67" s="13"/>
      <c r="M67" s="54">
        <v>206</v>
      </c>
      <c r="N67" s="54">
        <v>192</v>
      </c>
      <c r="O67" s="54">
        <v>194</v>
      </c>
      <c r="P67" s="54">
        <v>198</v>
      </c>
      <c r="Q67" s="54">
        <v>74</v>
      </c>
      <c r="R67" s="54">
        <v>181</v>
      </c>
      <c r="S67" s="54">
        <v>113</v>
      </c>
      <c r="T67" s="54">
        <v>135</v>
      </c>
      <c r="U67" s="54"/>
      <c r="V67" s="54"/>
      <c r="W67" s="54"/>
      <c r="X67" s="54"/>
      <c r="Y67" s="54"/>
      <c r="AA67" s="3">
        <v>18</v>
      </c>
    </row>
    <row r="68" spans="1:27" s="3" customFormat="1" ht="18.600000000000001" customHeight="1" x14ac:dyDescent="0.2">
      <c r="A68" s="7">
        <v>36</v>
      </c>
      <c r="B68" s="62"/>
      <c r="C68" s="70"/>
      <c r="D68" s="43" t="s">
        <v>99</v>
      </c>
      <c r="E68" s="65"/>
      <c r="F68" s="66"/>
      <c r="G68" s="21" t="s">
        <v>100</v>
      </c>
      <c r="H68" s="22"/>
      <c r="I68" s="23">
        <v>359</v>
      </c>
      <c r="J68" s="24" t="s">
        <v>84</v>
      </c>
      <c r="K68" s="25">
        <v>397</v>
      </c>
      <c r="L68" s="13"/>
      <c r="M68" s="54">
        <v>222</v>
      </c>
      <c r="N68" s="54">
        <v>315</v>
      </c>
      <c r="O68" s="54">
        <v>311</v>
      </c>
      <c r="P68" s="54">
        <v>35</v>
      </c>
      <c r="Q68" s="54">
        <v>173</v>
      </c>
      <c r="R68" s="54">
        <v>330</v>
      </c>
      <c r="S68" s="54">
        <v>164</v>
      </c>
      <c r="T68" s="54">
        <v>305</v>
      </c>
      <c r="U68" s="54"/>
      <c r="V68" s="54"/>
      <c r="W68" s="54"/>
      <c r="X68" s="54"/>
      <c r="Y68" s="54"/>
      <c r="AA68" s="3">
        <f>AA67*AA66</f>
        <v>270</v>
      </c>
    </row>
    <row r="69" spans="1:27" s="3" customFormat="1" ht="18.600000000000001" customHeight="1" x14ac:dyDescent="0.2">
      <c r="A69" s="7">
        <v>37</v>
      </c>
      <c r="B69" s="62"/>
      <c r="C69" s="70"/>
      <c r="D69" s="43" t="s">
        <v>101</v>
      </c>
      <c r="E69" s="65"/>
      <c r="F69" s="66"/>
      <c r="G69" s="21" t="s">
        <v>102</v>
      </c>
      <c r="H69" s="22"/>
      <c r="I69" s="23">
        <v>359</v>
      </c>
      <c r="J69" s="24" t="s">
        <v>84</v>
      </c>
      <c r="K69" s="25">
        <v>397</v>
      </c>
      <c r="L69" s="13"/>
      <c r="M69" s="54">
        <v>73</v>
      </c>
      <c r="N69" s="54">
        <v>172</v>
      </c>
      <c r="O69" s="54">
        <v>174</v>
      </c>
      <c r="P69" s="54">
        <v>119</v>
      </c>
      <c r="Q69" s="54">
        <v>166</v>
      </c>
      <c r="R69" s="54">
        <v>0</v>
      </c>
      <c r="S69" s="54">
        <v>10</v>
      </c>
      <c r="T69" s="54">
        <v>71</v>
      </c>
      <c r="U69" s="54"/>
      <c r="V69" s="54"/>
      <c r="W69" s="54"/>
      <c r="X69" s="54"/>
      <c r="Y69" s="54"/>
      <c r="AA69" s="55">
        <f>AA65/AA68</f>
        <v>0.62592592592592589</v>
      </c>
    </row>
    <row r="70" spans="1:27" s="3" customFormat="1" ht="18.600000000000001" customHeight="1" x14ac:dyDescent="0.2">
      <c r="A70" s="7">
        <v>38</v>
      </c>
      <c r="B70" s="62"/>
      <c r="C70" s="71" t="s">
        <v>103</v>
      </c>
      <c r="D70" s="56" t="s">
        <v>82</v>
      </c>
      <c r="E70" s="65"/>
      <c r="F70" s="66"/>
      <c r="G70" s="21"/>
      <c r="H70" s="22"/>
      <c r="I70" s="33">
        <v>0.95</v>
      </c>
      <c r="J70" s="24" t="s">
        <v>78</v>
      </c>
      <c r="K70" s="34">
        <v>1</v>
      </c>
      <c r="L70" s="35"/>
      <c r="M70" s="53">
        <f t="shared" ref="M70:Y70" si="16">(M60/((M4-M5)*$I$5))</f>
        <v>0.60317460317460314</v>
      </c>
      <c r="N70" s="53">
        <f t="shared" si="16"/>
        <v>0.66111111111111109</v>
      </c>
      <c r="O70" s="53">
        <f t="shared" si="16"/>
        <v>0.91049382716049387</v>
      </c>
      <c r="P70" s="53">
        <f t="shared" si="16"/>
        <v>0.61111111111111116</v>
      </c>
      <c r="Q70" s="53">
        <f>(Q60/((Q4-Q5)*$I$5))</f>
        <v>0.47530864197530864</v>
      </c>
      <c r="R70" s="53">
        <f t="shared" si="16"/>
        <v>0.63888888888888884</v>
      </c>
      <c r="S70" s="53">
        <f t="shared" si="16"/>
        <v>0.35069444444444442</v>
      </c>
      <c r="T70" s="53">
        <f t="shared" si="16"/>
        <v>0.77407407407407403</v>
      </c>
      <c r="U70" s="53" t="e">
        <f t="shared" si="16"/>
        <v>#DIV/0!</v>
      </c>
      <c r="V70" s="53" t="e">
        <f t="shared" si="16"/>
        <v>#DIV/0!</v>
      </c>
      <c r="W70" s="53" t="e">
        <f t="shared" si="16"/>
        <v>#DIV/0!</v>
      </c>
      <c r="X70" s="53" t="e">
        <f t="shared" si="16"/>
        <v>#DIV/0!</v>
      </c>
      <c r="Y70" s="53" t="e">
        <f t="shared" si="16"/>
        <v>#DIV/0!</v>
      </c>
    </row>
    <row r="71" spans="1:27" s="3" customFormat="1" ht="18.600000000000001" customHeight="1" x14ac:dyDescent="0.2">
      <c r="A71" s="7">
        <v>39</v>
      </c>
      <c r="B71" s="62"/>
      <c r="C71" s="71"/>
      <c r="D71" s="56" t="s">
        <v>85</v>
      </c>
      <c r="E71" s="65"/>
      <c r="F71" s="66"/>
      <c r="G71" s="21"/>
      <c r="H71" s="22"/>
      <c r="I71" s="33">
        <v>0.95</v>
      </c>
      <c r="J71" s="24" t="s">
        <v>78</v>
      </c>
      <c r="K71" s="34">
        <v>1</v>
      </c>
      <c r="L71" s="35"/>
      <c r="M71" s="53">
        <f t="shared" ref="M71:Y71" si="17">(M61/((M4-M6)*$I$6))</f>
        <v>0.62592592592592589</v>
      </c>
      <c r="N71" s="53">
        <f t="shared" si="17"/>
        <v>0.84444444444444444</v>
      </c>
      <c r="O71" s="53">
        <f t="shared" si="17"/>
        <v>0.93888888888888888</v>
      </c>
      <c r="P71" s="53">
        <f t="shared" si="17"/>
        <v>0.74305555555555558</v>
      </c>
      <c r="Q71" s="53">
        <f t="shared" si="17"/>
        <v>0.62345679012345678</v>
      </c>
      <c r="R71" s="53">
        <f t="shared" si="17"/>
        <v>0.68518518518518523</v>
      </c>
      <c r="S71" s="53">
        <f t="shared" si="17"/>
        <v>0.87254901960784315</v>
      </c>
      <c r="T71" s="53">
        <f t="shared" si="17"/>
        <v>0.49691358024691357</v>
      </c>
      <c r="U71" s="53" t="e">
        <f t="shared" si="17"/>
        <v>#DIV/0!</v>
      </c>
      <c r="V71" s="53" t="e">
        <f t="shared" si="17"/>
        <v>#DIV/0!</v>
      </c>
      <c r="W71" s="53" t="e">
        <f t="shared" si="17"/>
        <v>#DIV/0!</v>
      </c>
      <c r="X71" s="53" t="e">
        <f t="shared" si="17"/>
        <v>#DIV/0!</v>
      </c>
      <c r="Y71" s="53" t="e">
        <f t="shared" si="17"/>
        <v>#DIV/0!</v>
      </c>
    </row>
    <row r="72" spans="1:27" s="3" customFormat="1" ht="18.600000000000001" customHeight="1" x14ac:dyDescent="0.2">
      <c r="A72" s="7">
        <v>40</v>
      </c>
      <c r="B72" s="62"/>
      <c r="C72" s="71"/>
      <c r="D72" s="56" t="s">
        <v>87</v>
      </c>
      <c r="E72" s="65"/>
      <c r="F72" s="66"/>
      <c r="G72" s="21"/>
      <c r="H72" s="22"/>
      <c r="I72" s="33">
        <v>0.95</v>
      </c>
      <c r="J72" s="24" t="s">
        <v>78</v>
      </c>
      <c r="K72" s="34">
        <v>1</v>
      </c>
      <c r="L72" s="35"/>
      <c r="M72" s="53">
        <f t="shared" ref="M72:Y72" si="18">(M62/((M4-M7)*$I$7))</f>
        <v>0.95833333333333337</v>
      </c>
      <c r="N72" s="53">
        <f t="shared" si="18"/>
        <v>0.62865497076023391</v>
      </c>
      <c r="O72" s="53">
        <f t="shared" si="18"/>
        <v>0.62865497076023391</v>
      </c>
      <c r="P72" s="53">
        <f t="shared" si="18"/>
        <v>0.8833333333333333</v>
      </c>
      <c r="Q72" s="53">
        <f t="shared" si="18"/>
        <v>0.56666666666666665</v>
      </c>
      <c r="R72" s="53">
        <f t="shared" si="18"/>
        <v>0.9194444444444444</v>
      </c>
      <c r="S72" s="53">
        <f t="shared" si="18"/>
        <v>0.56878306878306883</v>
      </c>
      <c r="T72" s="53">
        <f t="shared" si="18"/>
        <v>0.57936507936507942</v>
      </c>
      <c r="U72" s="53" t="e">
        <f t="shared" si="18"/>
        <v>#DIV/0!</v>
      </c>
      <c r="V72" s="53" t="e">
        <f t="shared" si="18"/>
        <v>#DIV/0!</v>
      </c>
      <c r="W72" s="53" t="e">
        <f t="shared" si="18"/>
        <v>#DIV/0!</v>
      </c>
      <c r="X72" s="53" t="e">
        <f t="shared" si="18"/>
        <v>#DIV/0!</v>
      </c>
      <c r="Y72" s="53" t="e">
        <f t="shared" si="18"/>
        <v>#DIV/0!</v>
      </c>
    </row>
    <row r="73" spans="1:27" s="3" customFormat="1" ht="18.600000000000001" customHeight="1" x14ac:dyDescent="0.2">
      <c r="A73" s="7">
        <v>41</v>
      </c>
      <c r="B73" s="62"/>
      <c r="C73" s="71"/>
      <c r="D73" s="56" t="s">
        <v>89</v>
      </c>
      <c r="E73" s="65"/>
      <c r="F73" s="66"/>
      <c r="G73" s="21"/>
      <c r="H73" s="22"/>
      <c r="I73" s="33">
        <v>0.95</v>
      </c>
      <c r="J73" s="24" t="s">
        <v>78</v>
      </c>
      <c r="K73" s="34">
        <v>1</v>
      </c>
      <c r="L73" s="35"/>
      <c r="M73" s="53">
        <f t="shared" ref="M73:Y73" si="19">(M63/((M4-M8)*$I$8))</f>
        <v>0.54761904761904767</v>
      </c>
      <c r="N73" s="53">
        <f t="shared" si="19"/>
        <v>0.68421052631578949</v>
      </c>
      <c r="O73" s="53">
        <f t="shared" si="19"/>
        <v>0.79166666666666663</v>
      </c>
      <c r="P73" s="53">
        <f t="shared" si="19"/>
        <v>0.68686868686868685</v>
      </c>
      <c r="Q73" s="53">
        <f t="shared" si="19"/>
        <v>0.80864197530864201</v>
      </c>
      <c r="R73" s="53">
        <f t="shared" si="19"/>
        <v>0.5771604938271605</v>
      </c>
      <c r="S73" s="53">
        <f t="shared" si="19"/>
        <v>0.76984126984126988</v>
      </c>
      <c r="T73" s="53">
        <f t="shared" si="19"/>
        <v>0.44444444444444442</v>
      </c>
      <c r="U73" s="53" t="e">
        <f t="shared" si="19"/>
        <v>#DIV/0!</v>
      </c>
      <c r="V73" s="53" t="e">
        <f t="shared" si="19"/>
        <v>#DIV/0!</v>
      </c>
      <c r="W73" s="53" t="e">
        <f t="shared" si="19"/>
        <v>#DIV/0!</v>
      </c>
      <c r="X73" s="53" t="e">
        <f t="shared" si="19"/>
        <v>#DIV/0!</v>
      </c>
      <c r="Y73" s="53" t="e">
        <f t="shared" si="19"/>
        <v>#DIV/0!</v>
      </c>
    </row>
    <row r="74" spans="1:27" s="3" customFormat="1" ht="18.600000000000001" customHeight="1" x14ac:dyDescent="0.2">
      <c r="A74" s="7">
        <v>42</v>
      </c>
      <c r="B74" s="62"/>
      <c r="C74" s="71"/>
      <c r="D74" s="56" t="s">
        <v>91</v>
      </c>
      <c r="E74" s="65"/>
      <c r="F74" s="66"/>
      <c r="G74" s="21"/>
      <c r="H74" s="22"/>
      <c r="I74" s="33">
        <v>0.95</v>
      </c>
      <c r="J74" s="24" t="s">
        <v>78</v>
      </c>
      <c r="K74" s="34">
        <v>1</v>
      </c>
      <c r="L74" s="35"/>
      <c r="M74" s="53">
        <f t="shared" ref="M74:Y74" si="20">(M64/((M4-M9)*$I$9))</f>
        <v>0.66666666666666663</v>
      </c>
      <c r="N74" s="53">
        <f t="shared" si="20"/>
        <v>0.61944444444444446</v>
      </c>
      <c r="O74" s="53">
        <f t="shared" si="20"/>
        <v>0.73529411764705888</v>
      </c>
      <c r="P74" s="53">
        <f t="shared" si="20"/>
        <v>0.97777777777777775</v>
      </c>
      <c r="Q74" s="53">
        <f t="shared" si="20"/>
        <v>0.48148148148148145</v>
      </c>
      <c r="R74" s="53">
        <f t="shared" si="20"/>
        <v>0.8</v>
      </c>
      <c r="S74" s="53">
        <f t="shared" si="20"/>
        <v>0.74444444444444446</v>
      </c>
      <c r="T74" s="53">
        <f t="shared" si="20"/>
        <v>0.51262626262626265</v>
      </c>
      <c r="U74" s="53" t="e">
        <f t="shared" si="20"/>
        <v>#DIV/0!</v>
      </c>
      <c r="V74" s="53" t="e">
        <f t="shared" si="20"/>
        <v>#DIV/0!</v>
      </c>
      <c r="W74" s="53" t="e">
        <f t="shared" si="20"/>
        <v>#DIV/0!</v>
      </c>
      <c r="X74" s="53" t="e">
        <f t="shared" si="20"/>
        <v>#DIV/0!</v>
      </c>
      <c r="Y74" s="53" t="e">
        <f t="shared" si="20"/>
        <v>#DIV/0!</v>
      </c>
    </row>
    <row r="75" spans="1:27" s="3" customFormat="1" ht="18.600000000000001" customHeight="1" x14ac:dyDescent="0.2">
      <c r="A75" s="7">
        <v>43</v>
      </c>
      <c r="B75" s="62"/>
      <c r="C75" s="71"/>
      <c r="D75" s="56" t="s">
        <v>93</v>
      </c>
      <c r="E75" s="65"/>
      <c r="F75" s="66"/>
      <c r="G75" s="21"/>
      <c r="H75" s="22"/>
      <c r="I75" s="33">
        <v>0.95</v>
      </c>
      <c r="J75" s="24" t="s">
        <v>78</v>
      </c>
      <c r="K75" s="34">
        <v>1</v>
      </c>
      <c r="L75" s="35"/>
      <c r="M75" s="53">
        <f t="shared" ref="M75:Y75" si="21">(M65/((M4-M10)*$I$10))</f>
        <v>0.37777777777777777</v>
      </c>
      <c r="N75" s="53">
        <f t="shared" si="21"/>
        <v>0.64912280701754388</v>
      </c>
      <c r="O75" s="53">
        <f t="shared" si="21"/>
        <v>0.96198830409356728</v>
      </c>
      <c r="P75" s="53">
        <f t="shared" si="21"/>
        <v>0.94444444444444442</v>
      </c>
      <c r="Q75" s="53">
        <f t="shared" si="21"/>
        <v>0.8271604938271605</v>
      </c>
      <c r="R75" s="53">
        <f t="shared" si="21"/>
        <v>0.73611111111111116</v>
      </c>
      <c r="S75" s="53">
        <f t="shared" si="21"/>
        <v>0.6262626262626263</v>
      </c>
      <c r="T75" s="53">
        <f t="shared" si="21"/>
        <v>0.36257309941520466</v>
      </c>
      <c r="U75" s="53" t="e">
        <f t="shared" si="21"/>
        <v>#DIV/0!</v>
      </c>
      <c r="V75" s="53" t="e">
        <f t="shared" si="21"/>
        <v>#DIV/0!</v>
      </c>
      <c r="W75" s="53" t="e">
        <f t="shared" si="21"/>
        <v>#DIV/0!</v>
      </c>
      <c r="X75" s="53" t="e">
        <f t="shared" si="21"/>
        <v>#DIV/0!</v>
      </c>
      <c r="Y75" s="53" t="e">
        <f t="shared" si="21"/>
        <v>#DIV/0!</v>
      </c>
    </row>
    <row r="76" spans="1:27" s="3" customFormat="1" ht="18.600000000000001" customHeight="1" x14ac:dyDescent="0.2">
      <c r="A76" s="7">
        <v>44</v>
      </c>
      <c r="B76" s="62"/>
      <c r="C76" s="71"/>
      <c r="D76" s="56" t="s">
        <v>95</v>
      </c>
      <c r="E76" s="65"/>
      <c r="F76" s="66"/>
      <c r="G76" s="21"/>
      <c r="H76" s="22"/>
      <c r="I76" s="33">
        <v>0.95</v>
      </c>
      <c r="J76" s="24" t="s">
        <v>78</v>
      </c>
      <c r="K76" s="34">
        <v>1</v>
      </c>
      <c r="L76" s="35"/>
      <c r="M76" s="53">
        <f t="shared" ref="M76:Y76" si="22">(M66/((M4-M11)*$I$11))</f>
        <v>0.68650793650793651</v>
      </c>
      <c r="N76" s="53">
        <f t="shared" si="22"/>
        <v>0.90873015873015872</v>
      </c>
      <c r="O76" s="53">
        <f t="shared" si="22"/>
        <v>0.75730994152046782</v>
      </c>
      <c r="P76" s="53">
        <f t="shared" si="22"/>
        <v>0.63888888888888884</v>
      </c>
      <c r="Q76" s="53">
        <f t="shared" si="22"/>
        <v>0.83333333333333337</v>
      </c>
      <c r="R76" s="53">
        <f t="shared" si="22"/>
        <v>0.70370370370370372</v>
      </c>
      <c r="S76" s="53">
        <f t="shared" si="22"/>
        <v>0.52645502645502651</v>
      </c>
      <c r="T76" s="53">
        <f t="shared" si="22"/>
        <v>0.55555555555555558</v>
      </c>
      <c r="U76" s="53" t="e">
        <f t="shared" si="22"/>
        <v>#DIV/0!</v>
      </c>
      <c r="V76" s="53" t="e">
        <f t="shared" si="22"/>
        <v>#DIV/0!</v>
      </c>
      <c r="W76" s="53" t="e">
        <f t="shared" si="22"/>
        <v>#DIV/0!</v>
      </c>
      <c r="X76" s="53" t="e">
        <f t="shared" si="22"/>
        <v>#DIV/0!</v>
      </c>
      <c r="Y76" s="53" t="e">
        <f t="shared" si="22"/>
        <v>#DIV/0!</v>
      </c>
    </row>
    <row r="77" spans="1:27" s="3" customFormat="1" ht="18.600000000000001" customHeight="1" x14ac:dyDescent="0.2">
      <c r="A77" s="7">
        <v>45</v>
      </c>
      <c r="B77" s="62"/>
      <c r="C77" s="71"/>
      <c r="D77" s="56" t="s">
        <v>97</v>
      </c>
      <c r="E77" s="65"/>
      <c r="F77" s="66"/>
      <c r="G77" s="21"/>
      <c r="H77" s="22"/>
      <c r="I77" s="33">
        <v>0.95</v>
      </c>
      <c r="J77" s="24" t="s">
        <v>78</v>
      </c>
      <c r="K77" s="34">
        <v>1</v>
      </c>
      <c r="L77" s="35"/>
      <c r="M77" s="53">
        <f t="shared" ref="M77:Y77" si="23">(M67/((M4-M12)*$I$12))</f>
        <v>0.81746031746031744</v>
      </c>
      <c r="N77" s="53">
        <f t="shared" si="23"/>
        <v>0.53333333333333333</v>
      </c>
      <c r="O77" s="53">
        <f t="shared" si="23"/>
        <v>0.63398692810457513</v>
      </c>
      <c r="P77" s="53">
        <f t="shared" si="23"/>
        <v>0.91666666666666663</v>
      </c>
      <c r="Q77" s="53">
        <f t="shared" si="23"/>
        <v>0.51388888888888884</v>
      </c>
      <c r="R77" s="53">
        <f t="shared" si="23"/>
        <v>0.50277777777777777</v>
      </c>
      <c r="S77" s="53">
        <f t="shared" si="23"/>
        <v>0.41851851851851851</v>
      </c>
      <c r="T77" s="53">
        <f t="shared" si="23"/>
        <v>0.39473684210526316</v>
      </c>
      <c r="U77" s="53" t="e">
        <f t="shared" si="23"/>
        <v>#DIV/0!</v>
      </c>
      <c r="V77" s="53" t="e">
        <f t="shared" si="23"/>
        <v>#DIV/0!</v>
      </c>
      <c r="W77" s="53" t="e">
        <f t="shared" si="23"/>
        <v>#DIV/0!</v>
      </c>
      <c r="X77" s="53" t="e">
        <f t="shared" si="23"/>
        <v>#DIV/0!</v>
      </c>
      <c r="Y77" s="53" t="e">
        <f t="shared" si="23"/>
        <v>#DIV/0!</v>
      </c>
    </row>
    <row r="78" spans="1:27" s="3" customFormat="1" ht="18.600000000000001" customHeight="1" x14ac:dyDescent="0.2">
      <c r="A78" s="7">
        <v>46</v>
      </c>
      <c r="B78" s="62"/>
      <c r="C78" s="71"/>
      <c r="D78" s="56" t="s">
        <v>99</v>
      </c>
      <c r="E78" s="65"/>
      <c r="F78" s="66"/>
      <c r="G78" s="21"/>
      <c r="H78" s="22"/>
      <c r="I78" s="33">
        <v>0.95</v>
      </c>
      <c r="J78" s="24" t="s">
        <v>78</v>
      </c>
      <c r="K78" s="34">
        <v>1</v>
      </c>
      <c r="L78" s="35"/>
      <c r="M78" s="53">
        <f t="shared" ref="M78:Y78" si="24">(M68/((M4-M13)*$I$13))</f>
        <v>0.82222222222222219</v>
      </c>
      <c r="N78" s="53">
        <f t="shared" si="24"/>
        <v>0.875</v>
      </c>
      <c r="O78" s="53">
        <f t="shared" si="24"/>
        <v>0.86388888888888893</v>
      </c>
      <c r="P78" s="53">
        <f t="shared" si="24"/>
        <v>9.2592592592592587E-2</v>
      </c>
      <c r="Q78" s="53">
        <f t="shared" si="24"/>
        <v>0.96111111111111114</v>
      </c>
      <c r="R78" s="53">
        <f t="shared" si="24"/>
        <v>0.91666666666666663</v>
      </c>
      <c r="S78" s="53">
        <f t="shared" si="24"/>
        <v>0.65079365079365081</v>
      </c>
      <c r="T78" s="53">
        <f t="shared" si="24"/>
        <v>0.80687830687830686</v>
      </c>
      <c r="U78" s="53" t="e">
        <f t="shared" si="24"/>
        <v>#DIV/0!</v>
      </c>
      <c r="V78" s="53" t="e">
        <f t="shared" si="24"/>
        <v>#DIV/0!</v>
      </c>
      <c r="W78" s="53" t="e">
        <f t="shared" si="24"/>
        <v>#DIV/0!</v>
      </c>
      <c r="X78" s="53" t="e">
        <f t="shared" si="24"/>
        <v>#DIV/0!</v>
      </c>
      <c r="Y78" s="53" t="e">
        <f t="shared" si="24"/>
        <v>#DIV/0!</v>
      </c>
    </row>
    <row r="79" spans="1:27" s="3" customFormat="1" ht="18.600000000000001" customHeight="1" x14ac:dyDescent="0.2">
      <c r="A79" s="7">
        <v>47</v>
      </c>
      <c r="B79" s="62"/>
      <c r="C79" s="71"/>
      <c r="D79" s="56" t="s">
        <v>101</v>
      </c>
      <c r="E79" s="65"/>
      <c r="F79" s="66"/>
      <c r="G79" s="21"/>
      <c r="H79" s="22"/>
      <c r="I79" s="33">
        <v>0.95</v>
      </c>
      <c r="J79" s="24" t="s">
        <v>78</v>
      </c>
      <c r="K79" s="34">
        <v>1</v>
      </c>
      <c r="L79" s="35"/>
      <c r="M79" s="53">
        <f t="shared" ref="M79:Y79" si="25">(M69/((M4-M14)*$I$14))</f>
        <v>0.50694444444444442</v>
      </c>
      <c r="N79" s="53">
        <f t="shared" si="25"/>
        <v>0.4777777777777778</v>
      </c>
      <c r="O79" s="53">
        <f t="shared" si="25"/>
        <v>0.48333333333333334</v>
      </c>
      <c r="P79" s="53">
        <f t="shared" si="25"/>
        <v>0.31481481481481483</v>
      </c>
      <c r="Q79" s="53">
        <f t="shared" si="25"/>
        <v>0.57638888888888884</v>
      </c>
      <c r="R79" s="53">
        <f t="shared" si="25"/>
        <v>0</v>
      </c>
      <c r="S79" s="53">
        <f t="shared" si="25"/>
        <v>2.5252525252525252E-2</v>
      </c>
      <c r="T79" s="53">
        <f t="shared" si="25"/>
        <v>0.17929292929292928</v>
      </c>
      <c r="U79" s="53" t="e">
        <f t="shared" si="25"/>
        <v>#DIV/0!</v>
      </c>
      <c r="V79" s="53" t="e">
        <f t="shared" si="25"/>
        <v>#DIV/0!</v>
      </c>
      <c r="W79" s="53" t="e">
        <f t="shared" si="25"/>
        <v>#DIV/0!</v>
      </c>
      <c r="X79" s="53" t="e">
        <f t="shared" si="25"/>
        <v>#DIV/0!</v>
      </c>
      <c r="Y79" s="53" t="e">
        <f t="shared" si="25"/>
        <v>#DIV/0!</v>
      </c>
    </row>
    <row r="80" spans="1:27" x14ac:dyDescent="0.2">
      <c r="D80" s="2"/>
      <c r="N80" s="3">
        <f>18*20</f>
        <v>360</v>
      </c>
    </row>
    <row r="81" spans="4:14" x14ac:dyDescent="0.2">
      <c r="D81" s="2"/>
    </row>
    <row r="82" spans="4:14" x14ac:dyDescent="0.2">
      <c r="D82" s="2"/>
    </row>
    <row r="83" spans="4:14" x14ac:dyDescent="0.2">
      <c r="D83" s="2"/>
    </row>
    <row r="85" spans="4:14" x14ac:dyDescent="0.2">
      <c r="J85" s="57"/>
      <c r="M85" s="58"/>
      <c r="N85" s="58"/>
    </row>
  </sheetData>
  <mergeCells count="72">
    <mergeCell ref="V1:V3"/>
    <mergeCell ref="W1:W3"/>
    <mergeCell ref="X1:X3"/>
    <mergeCell ref="Y1:Y3"/>
    <mergeCell ref="A3:L3"/>
    <mergeCell ref="Q1:Q3"/>
    <mergeCell ref="R1:R3"/>
    <mergeCell ref="S1:S3"/>
    <mergeCell ref="T1:T3"/>
    <mergeCell ref="U1:U3"/>
    <mergeCell ref="A1:L2"/>
    <mergeCell ref="M1:M3"/>
    <mergeCell ref="N1:N3"/>
    <mergeCell ref="O1:O3"/>
    <mergeCell ref="P1:P3"/>
    <mergeCell ref="A4:L4"/>
    <mergeCell ref="A5:A14"/>
    <mergeCell ref="B5:C14"/>
    <mergeCell ref="D5:H5"/>
    <mergeCell ref="J5:L5"/>
    <mergeCell ref="D6:H6"/>
    <mergeCell ref="J6:L6"/>
    <mergeCell ref="D7:H7"/>
    <mergeCell ref="J7:L7"/>
    <mergeCell ref="D8:H8"/>
    <mergeCell ref="J8:L8"/>
    <mergeCell ref="D9:H9"/>
    <mergeCell ref="J9:L9"/>
    <mergeCell ref="D10:H10"/>
    <mergeCell ref="J10:L10"/>
    <mergeCell ref="D11:H11"/>
    <mergeCell ref="J11:L11"/>
    <mergeCell ref="D12:H12"/>
    <mergeCell ref="J12:L12"/>
    <mergeCell ref="D13:H13"/>
    <mergeCell ref="J13:L13"/>
    <mergeCell ref="A16:A25"/>
    <mergeCell ref="B16:B30"/>
    <mergeCell ref="C16:C25"/>
    <mergeCell ref="E16:E30"/>
    <mergeCell ref="F16:F30"/>
    <mergeCell ref="A26:A29"/>
    <mergeCell ref="C26:C29"/>
    <mergeCell ref="D14:H14"/>
    <mergeCell ref="J14:L14"/>
    <mergeCell ref="G16:G30"/>
    <mergeCell ref="I32:I33"/>
    <mergeCell ref="J32:J33"/>
    <mergeCell ref="K32:K33"/>
    <mergeCell ref="A31:A33"/>
    <mergeCell ref="B31:B39"/>
    <mergeCell ref="C31:C39"/>
    <mergeCell ref="E32:E79"/>
    <mergeCell ref="F32:F79"/>
    <mergeCell ref="A36:A37"/>
    <mergeCell ref="B40:B79"/>
    <mergeCell ref="C40:C43"/>
    <mergeCell ref="C44:C51"/>
    <mergeCell ref="C52:C59"/>
    <mergeCell ref="C60:C69"/>
    <mergeCell ref="C70:C79"/>
    <mergeCell ref="A38:A39"/>
    <mergeCell ref="I38:I39"/>
    <mergeCell ref="J38:J39"/>
    <mergeCell ref="K38:K39"/>
    <mergeCell ref="A34:A35"/>
    <mergeCell ref="I34:I35"/>
    <mergeCell ref="J34:J35"/>
    <mergeCell ref="K34:K35"/>
    <mergeCell ref="I36:I37"/>
    <mergeCell ref="J36:J37"/>
    <mergeCell ref="K36:K37"/>
  </mergeCells>
  <conditionalFormatting sqref="I52">
    <cfRule type="cellIs" dxfId="76" priority="2" operator="lessThan">
      <formula>0.005</formula>
    </cfRule>
  </conditionalFormatting>
  <conditionalFormatting sqref="I55:I56">
    <cfRule type="cellIs" dxfId="75" priority="3" operator="lessThan">
      <formula>0.005</formula>
    </cfRule>
  </conditionalFormatting>
  <conditionalFormatting sqref="M52:Y52">
    <cfRule type="cellIs" dxfId="74" priority="4" operator="greaterThan">
      <formula>$K$52</formula>
    </cfRule>
    <cfRule type="cellIs" dxfId="73" priority="5" operator="between">
      <formula>$K$52</formula>
      <formula>$I$52</formula>
    </cfRule>
    <cfRule type="cellIs" dxfId="72" priority="6" operator="lessThan">
      <formula>$I$52</formula>
    </cfRule>
  </conditionalFormatting>
  <conditionalFormatting sqref="M55:Y56">
    <cfRule type="cellIs" dxfId="71" priority="7" operator="greaterThan">
      <formula>$K$55</formula>
    </cfRule>
    <cfRule type="cellIs" dxfId="70" priority="8" operator="between">
      <formula>$K$55</formula>
      <formula>$I$55</formula>
    </cfRule>
    <cfRule type="cellIs" dxfId="69" priority="9" operator="lessThan">
      <formula>$I$55</formula>
    </cfRule>
  </conditionalFormatting>
  <conditionalFormatting sqref="M59:Y59">
    <cfRule type="cellIs" dxfId="68" priority="10" operator="greaterThan">
      <formula>$K$59</formula>
    </cfRule>
    <cfRule type="cellIs" dxfId="67" priority="11" operator="between">
      <formula>$K$59</formula>
      <formula>$I$59</formula>
    </cfRule>
    <cfRule type="cellIs" dxfId="66" priority="12" operator="lessThan">
      <formula>$I$59</formula>
    </cfRule>
  </conditionalFormatting>
  <conditionalFormatting sqref="M54:Y54 M57:Y58">
    <cfRule type="cellIs" dxfId="65" priority="13" operator="greaterThan">
      <formula>$K$54</formula>
    </cfRule>
    <cfRule type="cellIs" dxfId="64" priority="14" operator="between">
      <formula>$K$54</formula>
      <formula>$I$54</formula>
    </cfRule>
    <cfRule type="cellIs" dxfId="63" priority="15" operator="lessThan">
      <formula>$I$54</formula>
    </cfRule>
  </conditionalFormatting>
  <conditionalFormatting sqref="M53:Y53">
    <cfRule type="cellIs" dxfId="62" priority="16" operator="greaterThan">
      <formula>$K$53</formula>
    </cfRule>
    <cfRule type="cellIs" dxfId="61" priority="17" operator="between">
      <formula>$K$53</formula>
      <formula>$I$53</formula>
    </cfRule>
    <cfRule type="cellIs" dxfId="60" priority="18" operator="lessThan">
      <formula>$I$53</formula>
    </cfRule>
  </conditionalFormatting>
  <conditionalFormatting sqref="M70:Y79">
    <cfRule type="cellIs" dxfId="59" priority="19" operator="greaterThan">
      <formula>$K$70</formula>
    </cfRule>
    <cfRule type="cellIs" dxfId="58" priority="20" operator="between">
      <formula>$K$70</formula>
      <formula>$I$70</formula>
    </cfRule>
    <cfRule type="cellIs" dxfId="57" priority="21" operator="lessThan">
      <formula>$I$70</formula>
    </cfRule>
  </conditionalFormatting>
  <conditionalFormatting sqref="M60:Y69">
    <cfRule type="cellIs" dxfId="56" priority="22" operator="greaterThan">
      <formula>$K$60</formula>
    </cfRule>
    <cfRule type="cellIs" dxfId="55" priority="23" operator="between">
      <formula>$K$60</formula>
      <formula>$I$60</formula>
    </cfRule>
    <cfRule type="cellIs" dxfId="54" priority="24" operator="lessThan">
      <formula>$I$60</formula>
    </cfRule>
  </conditionalFormatting>
  <conditionalFormatting sqref="M16:Y16">
    <cfRule type="cellIs" dxfId="53" priority="25" operator="lessThan">
      <formula>$K$16</formula>
    </cfRule>
    <cfRule type="cellIs" dxfId="52" priority="26" operator="between">
      <formula>$K$16</formula>
      <formula>$I$16</formula>
    </cfRule>
    <cfRule type="cellIs" dxfId="51" priority="27" operator="greaterThan">
      <formula>$I$16</formula>
    </cfRule>
  </conditionalFormatting>
  <conditionalFormatting sqref="M18:Y18">
    <cfRule type="cellIs" dxfId="50" priority="28" operator="lessThan">
      <formula>$K$18</formula>
    </cfRule>
    <cfRule type="cellIs" dxfId="49" priority="29" operator="between">
      <formula>$K$18</formula>
      <formula>$I$18</formula>
    </cfRule>
    <cfRule type="cellIs" dxfId="48" priority="30" operator="greaterThan">
      <formula>$I$18</formula>
    </cfRule>
  </conditionalFormatting>
  <conditionalFormatting sqref="M17:Y17">
    <cfRule type="cellIs" dxfId="47" priority="31" operator="lessThan">
      <formula>$K$17</formula>
    </cfRule>
    <cfRule type="cellIs" dxfId="46" priority="32" operator="between">
      <formula>$K$17</formula>
      <formula>$I$17</formula>
    </cfRule>
    <cfRule type="cellIs" dxfId="45" priority="33" operator="greaterThan">
      <formula>$I$17</formula>
    </cfRule>
  </conditionalFormatting>
  <conditionalFormatting sqref="M19:Y19">
    <cfRule type="cellIs" dxfId="44" priority="34" operator="lessThan">
      <formula>$K$19</formula>
    </cfRule>
    <cfRule type="cellIs" dxfId="43" priority="35" operator="between">
      <formula>$K$19</formula>
      <formula>$I$19</formula>
    </cfRule>
    <cfRule type="cellIs" dxfId="42" priority="36" operator="greaterThan">
      <formula>$I$19</formula>
    </cfRule>
  </conditionalFormatting>
  <conditionalFormatting sqref="M20:Y20">
    <cfRule type="cellIs" dxfId="41" priority="37" operator="lessThan">
      <formula>$K$20</formula>
    </cfRule>
    <cfRule type="cellIs" dxfId="40" priority="38" operator="between">
      <formula>$K$20</formula>
      <formula>$I$20</formula>
    </cfRule>
    <cfRule type="cellIs" dxfId="39" priority="39" operator="greaterThan">
      <formula>$I$20</formula>
    </cfRule>
  </conditionalFormatting>
  <conditionalFormatting sqref="M23:Y23">
    <cfRule type="cellIs" dxfId="38" priority="40" operator="lessThan">
      <formula>$K$23</formula>
    </cfRule>
    <cfRule type="cellIs" dxfId="37" priority="41" operator="between">
      <formula>$K$23</formula>
      <formula>$I$23</formula>
    </cfRule>
    <cfRule type="cellIs" dxfId="36" priority="42" operator="greaterThan">
      <formula>$I$23</formula>
    </cfRule>
  </conditionalFormatting>
  <conditionalFormatting sqref="M24:Y24">
    <cfRule type="cellIs" dxfId="35" priority="43" operator="lessThan">
      <formula>$K$24</formula>
    </cfRule>
    <cfRule type="cellIs" dxfId="34" priority="44" operator="between">
      <formula>$K$24</formula>
      <formula>$I$24</formula>
    </cfRule>
    <cfRule type="cellIs" dxfId="33" priority="45" operator="greaterThan">
      <formula>$I$24</formula>
    </cfRule>
  </conditionalFormatting>
  <conditionalFormatting sqref="M25:Y25">
    <cfRule type="cellIs" dxfId="32" priority="46" operator="lessThan">
      <formula>$K$25</formula>
    </cfRule>
    <cfRule type="cellIs" dxfId="31" priority="47" operator="between">
      <formula>$K$25</formula>
      <formula>$I$25</formula>
    </cfRule>
    <cfRule type="cellIs" dxfId="30" priority="48" operator="greaterThan">
      <formula>$I$25</formula>
    </cfRule>
  </conditionalFormatting>
  <conditionalFormatting sqref="M30:Y30">
    <cfRule type="cellIs" dxfId="29" priority="49" operator="greaterThan">
      <formula>$K$30</formula>
    </cfRule>
    <cfRule type="cellIs" dxfId="28" priority="50" operator="between">
      <formula>$K$30</formula>
      <formula>$I$30</formula>
    </cfRule>
    <cfRule type="cellIs" dxfId="27" priority="51" operator="lessThan">
      <formula>$I$30</formula>
    </cfRule>
  </conditionalFormatting>
  <conditionalFormatting sqref="M32:Y32 M34:Y34 M36:Y36 M38:Y38">
    <cfRule type="cellIs" dxfId="26" priority="52" operator="lessThan">
      <formula>$K$32</formula>
    </cfRule>
    <cfRule type="cellIs" dxfId="25" priority="53" operator="between">
      <formula>$K$32</formula>
      <formula>$I$32</formula>
    </cfRule>
    <cfRule type="cellIs" dxfId="24" priority="54" operator="greaterThan">
      <formula>$I$32</formula>
    </cfRule>
  </conditionalFormatting>
  <conditionalFormatting sqref="M44:Y44">
    <cfRule type="cellIs" dxfId="23" priority="55" operator="greaterThan">
      <formula>$K$44</formula>
    </cfRule>
    <cfRule type="cellIs" dxfId="22" priority="56" operator="between">
      <formula>$K$44</formula>
      <formula>$I$44</formula>
    </cfRule>
    <cfRule type="cellIs" dxfId="21" priority="57" operator="lessThan">
      <formula>$I$44</formula>
    </cfRule>
  </conditionalFormatting>
  <conditionalFormatting sqref="M51:Y51">
    <cfRule type="cellIs" dxfId="20" priority="58" operator="greaterThan">
      <formula>$K$51</formula>
    </cfRule>
    <cfRule type="cellIs" dxfId="19" priority="59" operator="between">
      <formula>$K$51</formula>
      <formula>$I$51</formula>
    </cfRule>
    <cfRule type="cellIs" dxfId="18" priority="60" operator="lessThan">
      <formula>$I$51</formula>
    </cfRule>
  </conditionalFormatting>
  <conditionalFormatting sqref="M40:Y40">
    <cfRule type="cellIs" dxfId="17" priority="61" operator="lessThan">
      <formula>$K$40</formula>
    </cfRule>
    <cfRule type="cellIs" dxfId="16" priority="62" operator="between">
      <formula>$K$40</formula>
      <formula>$I$40</formula>
    </cfRule>
    <cfRule type="cellIs" dxfId="15" priority="63" operator="greaterThan">
      <formula>$I$40</formula>
    </cfRule>
  </conditionalFormatting>
  <conditionalFormatting sqref="M43:Y43">
    <cfRule type="cellIs" dxfId="14" priority="64" operator="lessThan">
      <formula>$K$43</formula>
    </cfRule>
    <cfRule type="cellIs" dxfId="13" priority="65" operator="between">
      <formula>$K$43</formula>
      <formula>$I$43</formula>
    </cfRule>
    <cfRule type="cellIs" dxfId="12" priority="66" operator="greaterThan">
      <formula>$I$43</formula>
    </cfRule>
  </conditionalFormatting>
  <conditionalFormatting sqref="M26:Y26">
    <cfRule type="cellIs" dxfId="11" priority="67" operator="greaterThan">
      <formula>$K$26</formula>
    </cfRule>
    <cfRule type="cellIs" dxfId="10" priority="68" operator="between">
      <formula>$K$26</formula>
      <formula>$I$26</formula>
    </cfRule>
    <cfRule type="cellIs" dxfId="9" priority="69" operator="lessThan">
      <formula>$I$26</formula>
    </cfRule>
  </conditionalFormatting>
  <conditionalFormatting sqref="M27:Y27">
    <cfRule type="cellIs" dxfId="8" priority="70" operator="greaterThan">
      <formula>$K$27</formula>
    </cfRule>
    <cfRule type="cellIs" dxfId="7" priority="71" operator="between">
      <formula>$K$27</formula>
      <formula>$I$27</formula>
    </cfRule>
    <cfRule type="cellIs" dxfId="6" priority="72" operator="lessThan">
      <formula>$I$27</formula>
    </cfRule>
  </conditionalFormatting>
  <conditionalFormatting sqref="M28:Y28">
    <cfRule type="cellIs" dxfId="5" priority="73" operator="greaterThan">
      <formula>$K$28</formula>
    </cfRule>
    <cfRule type="cellIs" dxfId="4" priority="74" operator="between">
      <formula>$K$28</formula>
      <formula>$I$28</formula>
    </cfRule>
    <cfRule type="cellIs" dxfId="3" priority="75" operator="lessThan">
      <formula>$I$28</formula>
    </cfRule>
  </conditionalFormatting>
  <conditionalFormatting sqref="M29:Y29">
    <cfRule type="cellIs" dxfId="2" priority="76" operator="greaterThan">
      <formula>$K$29</formula>
    </cfRule>
    <cfRule type="cellIs" dxfId="1" priority="77" operator="between">
      <formula>$K$29</formula>
      <formula>$I$29</formula>
    </cfRule>
    <cfRule type="cellIs" dxfId="0" priority="78" operator="lessThan">
      <formula>$I$29</formula>
    </cfRule>
  </conditionalFormatting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Gestión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Kristel Cornejo Esquivel</dc:creator>
  <dc:description/>
  <cp:lastModifiedBy>Maikol Peraza González</cp:lastModifiedBy>
  <cp:revision>62</cp:revision>
  <dcterms:created xsi:type="dcterms:W3CDTF">2018-03-05T21:06:35Z</dcterms:created>
  <dcterms:modified xsi:type="dcterms:W3CDTF">2020-08-13T19:33:17Z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