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pjcr-my.sharepoint.com/personal/ksegurah_poder-judicial_go_cr/Documents/Respaldo D Karen/2023/Unidad de Calidad del dato/Cuadros 2023/Oficinas especiales/Atención y protección a la víctima/"/>
    </mc:Choice>
  </mc:AlternateContent>
  <xr:revisionPtr revIDLastSave="43" documentId="13_ncr:1_{BC31DC1D-49EB-436F-ABEC-B3007A714E55}" xr6:coauthVersionLast="47" xr6:coauthVersionMax="47" xr10:uidLastSave="{478434F3-D9E7-40B5-A79E-EF6ED6590C70}"/>
  <bookViews>
    <workbookView xWindow="28680" yWindow="-945" windowWidth="29040" windowHeight="15720" xr2:uid="{00000000-000D-0000-FFFF-FFFF00000000}"/>
  </bookViews>
  <sheets>
    <sheet name="Índice" sheetId="1" r:id="rId1"/>
    <sheet name="C-1 P" sheetId="2" r:id="rId2"/>
    <sheet name="C-2 P " sheetId="3" r:id="rId3"/>
    <sheet name="C-3 P " sheetId="4" r:id="rId4"/>
    <sheet name="C-4 P" sheetId="5" r:id="rId5"/>
    <sheet name="C-5 P" sheetId="10" r:id="rId6"/>
    <sheet name="C-6 P" sheetId="12" r:id="rId7"/>
    <sheet name="C-7 A" sheetId="6" r:id="rId8"/>
    <sheet name="C-8 A" sheetId="7" r:id="rId9"/>
    <sheet name="C-9 A" sheetId="8" r:id="rId10"/>
    <sheet name="C-10 A" sheetId="9" r:id="rId11"/>
    <sheet name="C-11 A" sheetId="11" r:id="rId12"/>
    <sheet name="C-12 A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5" l="1"/>
  <c r="C10" i="2"/>
  <c r="D10" i="2"/>
  <c r="E10" i="2"/>
  <c r="F10" i="2"/>
  <c r="B10" i="2"/>
  <c r="L12" i="7"/>
  <c r="C12" i="4" l="1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B12" i="4"/>
  <c r="B93" i="5"/>
  <c r="F69" i="9" l="1"/>
  <c r="F12" i="9"/>
  <c r="F60" i="9"/>
  <c r="F47" i="9"/>
  <c r="F32" i="9"/>
  <c r="F22" i="9"/>
  <c r="F42" i="9"/>
  <c r="F83" i="9"/>
  <c r="F74" i="9"/>
  <c r="F10" i="8"/>
  <c r="B89" i="7"/>
  <c r="Q85" i="7"/>
  <c r="B156" i="7"/>
  <c r="P79" i="7"/>
  <c r="P52" i="7"/>
  <c r="U18" i="7"/>
  <c r="B24" i="7"/>
  <c r="T119" i="7"/>
  <c r="T85" i="7"/>
  <c r="B36" i="7"/>
  <c r="W79" i="7"/>
  <c r="L85" i="7"/>
  <c r="K92" i="7"/>
  <c r="B50" i="7"/>
  <c r="J79" i="7"/>
  <c r="J52" i="7"/>
  <c r="J33" i="7"/>
  <c r="B154" i="7"/>
  <c r="B129" i="7"/>
  <c r="B61" i="7"/>
  <c r="B15" i="7"/>
  <c r="B136" i="7"/>
  <c r="B133" i="7"/>
  <c r="B174" i="7"/>
  <c r="F12" i="7"/>
  <c r="E33" i="7"/>
  <c r="B120" i="7"/>
  <c r="F31" i="6"/>
  <c r="F29" i="6"/>
  <c r="F26" i="6"/>
  <c r="F24" i="6"/>
  <c r="F23" i="6"/>
  <c r="F22" i="6"/>
  <c r="F20" i="6"/>
  <c r="F19" i="6"/>
  <c r="F18" i="6"/>
  <c r="F17" i="6"/>
  <c r="F16" i="6"/>
  <c r="F15" i="6"/>
  <c r="F13" i="6"/>
  <c r="F12" i="6"/>
  <c r="F92" i="5" l="1"/>
  <c r="F86" i="5"/>
  <c r="F78" i="5"/>
  <c r="F73" i="5"/>
  <c r="F61" i="5"/>
  <c r="F48" i="5"/>
  <c r="F43" i="5"/>
  <c r="F33" i="5"/>
  <c r="F23" i="5"/>
  <c r="F13" i="5"/>
  <c r="B101" i="5"/>
  <c r="J22" i="3"/>
  <c r="H27" i="3"/>
  <c r="W27" i="3"/>
  <c r="G36" i="3"/>
  <c r="J42" i="3"/>
  <c r="H60" i="3"/>
  <c r="B69" i="3"/>
  <c r="B45" i="3"/>
  <c r="B75" i="3"/>
  <c r="B46" i="3"/>
  <c r="B104" i="3"/>
  <c r="B40" i="3"/>
  <c r="B120" i="3"/>
  <c r="E12" i="3"/>
  <c r="B119" i="3"/>
  <c r="B131" i="3"/>
  <c r="B115" i="3"/>
  <c r="B82" i="3"/>
  <c r="B51" i="3"/>
  <c r="F16" i="2"/>
  <c r="F15" i="2"/>
  <c r="F19" i="2"/>
  <c r="F26" i="2"/>
  <c r="F24" i="2"/>
  <c r="H69" i="9" l="1"/>
  <c r="M32" i="9"/>
  <c r="X83" i="9" l="1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E83" i="9"/>
  <c r="D83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E74" i="9"/>
  <c r="D74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G69" i="9"/>
  <c r="E69" i="9"/>
  <c r="D69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E60" i="9"/>
  <c r="D60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E47" i="9"/>
  <c r="D47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E42" i="9"/>
  <c r="D42" i="9"/>
  <c r="X32" i="9"/>
  <c r="W32" i="9"/>
  <c r="V32" i="9"/>
  <c r="U32" i="9"/>
  <c r="T32" i="9"/>
  <c r="S32" i="9"/>
  <c r="R32" i="9"/>
  <c r="Q32" i="9"/>
  <c r="P32" i="9"/>
  <c r="O32" i="9"/>
  <c r="N32" i="9"/>
  <c r="L32" i="9"/>
  <c r="K32" i="9"/>
  <c r="J32" i="9"/>
  <c r="I32" i="9"/>
  <c r="H32" i="9"/>
  <c r="G32" i="9"/>
  <c r="E32" i="9"/>
  <c r="D3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E22" i="9"/>
  <c r="D2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E12" i="9"/>
  <c r="D12" i="9"/>
  <c r="H86" i="5"/>
  <c r="G86" i="5"/>
  <c r="E86" i="5"/>
  <c r="D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E92" i="5"/>
  <c r="D92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E78" i="5"/>
  <c r="D78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E73" i="5"/>
  <c r="D73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E61" i="5"/>
  <c r="D61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E48" i="5"/>
  <c r="D48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E43" i="5"/>
  <c r="D4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E33" i="5"/>
  <c r="D3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E23" i="5"/>
  <c r="D23" i="5"/>
  <c r="B93" i="7" l="1"/>
  <c r="B182" i="7"/>
  <c r="B173" i="7"/>
  <c r="B55" i="7"/>
  <c r="B131" i="7"/>
  <c r="B127" i="7"/>
  <c r="B67" i="7"/>
  <c r="B84" i="7"/>
  <c r="B178" i="7"/>
  <c r="B99" i="7"/>
  <c r="B161" i="7"/>
  <c r="B162" i="7"/>
  <c r="B105" i="7"/>
  <c r="B177" i="7"/>
  <c r="B144" i="7"/>
  <c r="B60" i="7"/>
  <c r="B53" i="7"/>
  <c r="B42" i="7"/>
  <c r="B30" i="7"/>
  <c r="B29" i="7"/>
  <c r="B82" i="7"/>
  <c r="B169" i="7"/>
  <c r="B166" i="7"/>
  <c r="B150" i="7"/>
  <c r="B137" i="7"/>
  <c r="B132" i="7"/>
  <c r="B101" i="7"/>
  <c r="B96" i="7"/>
  <c r="B75" i="7"/>
  <c r="B59" i="7"/>
  <c r="B39" i="7"/>
  <c r="B49" i="7"/>
  <c r="B43" i="7"/>
  <c r="R10" i="8"/>
  <c r="M10" i="8"/>
  <c r="B64" i="3"/>
  <c r="B79" i="3"/>
  <c r="N12" i="3"/>
  <c r="B127" i="3"/>
  <c r="B76" i="3"/>
  <c r="B33" i="3"/>
  <c r="B117" i="3"/>
  <c r="B128" i="3"/>
  <c r="B133" i="3"/>
  <c r="B113" i="3"/>
  <c r="B102" i="3"/>
  <c r="B87" i="3"/>
  <c r="B86" i="3"/>
  <c r="B85" i="3"/>
  <c r="B81" i="3"/>
  <c r="B39" i="3"/>
  <c r="B134" i="3"/>
  <c r="B132" i="3"/>
  <c r="B130" i="3"/>
  <c r="B129" i="3"/>
  <c r="B126" i="3"/>
  <c r="B125" i="3"/>
  <c r="B124" i="3"/>
  <c r="B123" i="3"/>
  <c r="B122" i="3"/>
  <c r="B121" i="3"/>
  <c r="B118" i="3"/>
  <c r="B116" i="3"/>
  <c r="B114" i="3"/>
  <c r="B112" i="3"/>
  <c r="B111" i="3"/>
  <c r="B110" i="3"/>
  <c r="B109" i="3"/>
  <c r="B108" i="3"/>
  <c r="B107" i="3"/>
  <c r="B106" i="3"/>
  <c r="B105" i="3"/>
  <c r="B103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4" i="3"/>
  <c r="B83" i="3"/>
  <c r="B80" i="3"/>
  <c r="B78" i="3"/>
  <c r="B77" i="3"/>
  <c r="B74" i="3"/>
  <c r="B73" i="3"/>
  <c r="B72" i="3"/>
  <c r="B71" i="3"/>
  <c r="B70" i="3"/>
  <c r="B68" i="3"/>
  <c r="B67" i="3"/>
  <c r="B66" i="3"/>
  <c r="B65" i="3"/>
  <c r="B63" i="3"/>
  <c r="B62" i="3"/>
  <c r="B61" i="3"/>
  <c r="B60" i="3"/>
  <c r="B59" i="3"/>
  <c r="B58" i="3"/>
  <c r="B57" i="3"/>
  <c r="B56" i="3"/>
  <c r="B55" i="3"/>
  <c r="B54" i="3"/>
  <c r="B53" i="3"/>
  <c r="B52" i="3"/>
  <c r="B50" i="3"/>
  <c r="B49" i="3"/>
  <c r="B48" i="3"/>
  <c r="B47" i="3"/>
  <c r="B44" i="3"/>
  <c r="B43" i="3"/>
  <c r="B42" i="3"/>
  <c r="B41" i="3"/>
  <c r="B38" i="3"/>
  <c r="B37" i="3"/>
  <c r="B35" i="3"/>
  <c r="B34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36" i="3" l="1"/>
  <c r="B181" i="7" l="1"/>
  <c r="B180" i="7"/>
  <c r="B58" i="7" l="1"/>
  <c r="B28" i="7" l="1"/>
  <c r="C42" i="9" l="1"/>
  <c r="B148" i="7" l="1"/>
  <c r="B65" i="7"/>
  <c r="B104" i="5" l="1"/>
  <c r="B103" i="5"/>
  <c r="B102" i="5"/>
  <c r="B100" i="5"/>
  <c r="B99" i="5"/>
  <c r="B98" i="5"/>
  <c r="B97" i="5"/>
  <c r="B96" i="5"/>
  <c r="B95" i="5"/>
  <c r="B94" i="5"/>
  <c r="C92" i="5"/>
  <c r="C86" i="5" s="1"/>
  <c r="B89" i="5"/>
  <c r="B88" i="5"/>
  <c r="B87" i="5"/>
  <c r="B84" i="5"/>
  <c r="B83" i="5"/>
  <c r="B82" i="5"/>
  <c r="B81" i="5"/>
  <c r="B80" i="5"/>
  <c r="B79" i="5"/>
  <c r="C78" i="5"/>
  <c r="B76" i="5"/>
  <c r="B75" i="5"/>
  <c r="B74" i="5"/>
  <c r="C73" i="5"/>
  <c r="B71" i="5"/>
  <c r="B70" i="5"/>
  <c r="B69" i="5"/>
  <c r="B68" i="5"/>
  <c r="B67" i="5"/>
  <c r="B66" i="5"/>
  <c r="B65" i="5"/>
  <c r="B64" i="5"/>
  <c r="B63" i="5"/>
  <c r="B62" i="5"/>
  <c r="C61" i="5"/>
  <c r="B59" i="5"/>
  <c r="B58" i="5"/>
  <c r="B57" i="5"/>
  <c r="B56" i="5"/>
  <c r="B55" i="5"/>
  <c r="B54" i="5"/>
  <c r="B53" i="5"/>
  <c r="B52" i="5"/>
  <c r="B51" i="5"/>
  <c r="B50" i="5"/>
  <c r="B49" i="5"/>
  <c r="C48" i="5"/>
  <c r="B46" i="5"/>
  <c r="B45" i="5"/>
  <c r="B44" i="5"/>
  <c r="C43" i="5"/>
  <c r="B41" i="5"/>
  <c r="B40" i="5"/>
  <c r="B39" i="5"/>
  <c r="B38" i="5"/>
  <c r="B37" i="5"/>
  <c r="B36" i="5"/>
  <c r="B35" i="5"/>
  <c r="B34" i="5"/>
  <c r="C33" i="5"/>
  <c r="B31" i="5"/>
  <c r="B30" i="5"/>
  <c r="B29" i="5"/>
  <c r="B28" i="5"/>
  <c r="B27" i="5"/>
  <c r="B26" i="5"/>
  <c r="B25" i="5"/>
  <c r="B24" i="5"/>
  <c r="C23" i="5"/>
  <c r="B21" i="5"/>
  <c r="B20" i="5"/>
  <c r="B19" i="5"/>
  <c r="B18" i="5"/>
  <c r="B17" i="5"/>
  <c r="B16" i="5"/>
  <c r="B15" i="5"/>
  <c r="B14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E13" i="5"/>
  <c r="D13" i="5"/>
  <c r="C13" i="5"/>
  <c r="B86" i="5" l="1"/>
  <c r="B78" i="5"/>
  <c r="B48" i="5"/>
  <c r="B92" i="5"/>
  <c r="B73" i="5"/>
  <c r="B43" i="5"/>
  <c r="B13" i="5"/>
  <c r="B33" i="5"/>
  <c r="B61" i="5"/>
  <c r="B79" i="9" l="1"/>
  <c r="B78" i="9"/>
  <c r="B77" i="9"/>
  <c r="B76" i="9"/>
  <c r="B45" i="9" l="1"/>
  <c r="B64" i="9" l="1"/>
  <c r="C60" i="9"/>
  <c r="B87" i="9"/>
  <c r="B86" i="9"/>
  <c r="B85" i="9"/>
  <c r="B39" i="9"/>
  <c r="B16" i="9"/>
  <c r="B57" i="7" l="1"/>
  <c r="B56" i="7"/>
  <c r="B54" i="7"/>
  <c r="B52" i="7"/>
  <c r="B51" i="7"/>
  <c r="B48" i="7"/>
  <c r="B47" i="7"/>
  <c r="B46" i="7"/>
  <c r="B45" i="7"/>
  <c r="B44" i="7"/>
  <c r="B41" i="7"/>
  <c r="B40" i="7"/>
  <c r="B38" i="7"/>
  <c r="B37" i="7"/>
  <c r="B35" i="7"/>
  <c r="B34" i="7"/>
  <c r="B33" i="7"/>
  <c r="B32" i="7"/>
  <c r="B31" i="7"/>
  <c r="B27" i="7"/>
  <c r="X12" i="3" l="1"/>
  <c r="W12" i="3"/>
  <c r="V12" i="3"/>
  <c r="U12" i="3"/>
  <c r="T12" i="3"/>
  <c r="S12" i="3"/>
  <c r="R12" i="3"/>
  <c r="Q12" i="3"/>
  <c r="P12" i="3"/>
  <c r="O12" i="3"/>
  <c r="M12" i="3"/>
  <c r="L12" i="3"/>
  <c r="K12" i="3"/>
  <c r="I12" i="3"/>
  <c r="H12" i="3"/>
  <c r="G12" i="3"/>
  <c r="F12" i="3"/>
  <c r="D12" i="3"/>
  <c r="C12" i="3"/>
  <c r="J12" i="3"/>
  <c r="B168" i="7" l="1"/>
  <c r="B160" i="7"/>
  <c r="B183" i="7"/>
  <c r="B175" i="7"/>
  <c r="B171" i="7"/>
  <c r="B167" i="7"/>
  <c r="B163" i="7"/>
  <c r="B158" i="7"/>
  <c r="B157" i="7"/>
  <c r="B153" i="7"/>
  <c r="B149" i="7"/>
  <c r="B147" i="7"/>
  <c r="B146" i="7"/>
  <c r="B145" i="7"/>
  <c r="B143" i="7"/>
  <c r="B130" i="7"/>
  <c r="B118" i="7"/>
  <c r="B116" i="7"/>
  <c r="B114" i="7"/>
  <c r="B111" i="7"/>
  <c r="B109" i="7"/>
  <c r="B108" i="7"/>
  <c r="B107" i="7"/>
  <c r="B95" i="7"/>
  <c r="B92" i="7"/>
  <c r="B91" i="7"/>
  <c r="B90" i="7"/>
  <c r="B88" i="7"/>
  <c r="B86" i="7"/>
  <c r="B83" i="7"/>
  <c r="B81" i="7"/>
  <c r="B80" i="7"/>
  <c r="B77" i="7"/>
  <c r="B74" i="7"/>
  <c r="B72" i="7"/>
  <c r="B68" i="7"/>
  <c r="B63" i="7"/>
  <c r="B20" i="7"/>
  <c r="B17" i="7"/>
  <c r="B16" i="7"/>
  <c r="B25" i="4"/>
  <c r="B17" i="4"/>
  <c r="B20" i="4"/>
  <c r="B22" i="4"/>
  <c r="B63" i="9" l="1"/>
  <c r="B65" i="9"/>
  <c r="B66" i="9"/>
  <c r="B17" i="9"/>
  <c r="B18" i="9"/>
  <c r="B19" i="9"/>
  <c r="X10" i="8" l="1"/>
  <c r="W10" i="8"/>
  <c r="V10" i="8"/>
  <c r="U10" i="8"/>
  <c r="T10" i="8"/>
  <c r="S10" i="8"/>
  <c r="Q10" i="8"/>
  <c r="P10" i="8"/>
  <c r="O10" i="8"/>
  <c r="N10" i="8"/>
  <c r="L10" i="8"/>
  <c r="K10" i="8"/>
  <c r="J10" i="8"/>
  <c r="I10" i="8"/>
  <c r="H10" i="8"/>
  <c r="G10" i="8"/>
  <c r="E10" i="8"/>
  <c r="D10" i="8"/>
  <c r="C10" i="8"/>
  <c r="X12" i="7"/>
  <c r="W12" i="7"/>
  <c r="V12" i="7"/>
  <c r="U12" i="7"/>
  <c r="T12" i="7"/>
  <c r="S12" i="7"/>
  <c r="R12" i="7"/>
  <c r="Q12" i="7"/>
  <c r="P12" i="7"/>
  <c r="O12" i="7"/>
  <c r="N12" i="7"/>
  <c r="M12" i="7"/>
  <c r="K12" i="7"/>
  <c r="J12" i="7"/>
  <c r="I12" i="7"/>
  <c r="H12" i="7"/>
  <c r="G12" i="7"/>
  <c r="E12" i="7"/>
  <c r="D12" i="7"/>
  <c r="C12" i="7"/>
  <c r="B141" i="7"/>
  <c r="B142" i="7"/>
  <c r="B151" i="7"/>
  <c r="B152" i="7"/>
  <c r="B155" i="7"/>
  <c r="B159" i="7"/>
  <c r="B164" i="7"/>
  <c r="B165" i="7"/>
  <c r="B170" i="7"/>
  <c r="B172" i="7"/>
  <c r="B176" i="7"/>
  <c r="B179" i="7"/>
  <c r="B10" i="8" l="1"/>
  <c r="B12" i="7"/>
  <c r="C12" i="9"/>
  <c r="C22" i="9"/>
  <c r="B61" i="9"/>
  <c r="B58" i="9"/>
  <c r="C47" i="9"/>
  <c r="B33" i="9"/>
  <c r="C32" i="9"/>
  <c r="B23" i="9"/>
  <c r="B13" i="9"/>
  <c r="B14" i="7" l="1"/>
  <c r="D10" i="6"/>
  <c r="C10" i="6"/>
  <c r="B10" i="6"/>
  <c r="E10" i="6"/>
  <c r="B16" i="4" l="1"/>
  <c r="F13" i="2"/>
  <c r="F18" i="2"/>
  <c r="F20" i="2"/>
  <c r="F21" i="2"/>
  <c r="F22" i="2"/>
  <c r="F32" i="2"/>
  <c r="B88" i="9" l="1"/>
  <c r="B84" i="9"/>
  <c r="C83" i="9"/>
  <c r="B80" i="9"/>
  <c r="B75" i="9"/>
  <c r="C74" i="9"/>
  <c r="B72" i="9"/>
  <c r="B71" i="9"/>
  <c r="B70" i="9"/>
  <c r="C69" i="9"/>
  <c r="B67" i="9"/>
  <c r="B62" i="9"/>
  <c r="B57" i="9"/>
  <c r="B56" i="9"/>
  <c r="B55" i="9"/>
  <c r="B54" i="9"/>
  <c r="B53" i="9"/>
  <c r="B52" i="9"/>
  <c r="B51" i="9"/>
  <c r="B50" i="9"/>
  <c r="B49" i="9"/>
  <c r="B48" i="9"/>
  <c r="B44" i="9"/>
  <c r="B43" i="9"/>
  <c r="B40" i="9"/>
  <c r="B38" i="9"/>
  <c r="B37" i="9"/>
  <c r="B36" i="9"/>
  <c r="B35" i="9"/>
  <c r="B34" i="9"/>
  <c r="B30" i="9"/>
  <c r="B29" i="9"/>
  <c r="B28" i="9"/>
  <c r="B27" i="9"/>
  <c r="B26" i="9"/>
  <c r="B25" i="9"/>
  <c r="B24" i="9"/>
  <c r="B20" i="9"/>
  <c r="B15" i="9"/>
  <c r="B14" i="9"/>
  <c r="B12" i="8"/>
  <c r="B140" i="7"/>
  <c r="B139" i="7"/>
  <c r="B138" i="7"/>
  <c r="B135" i="7"/>
  <c r="B134" i="7"/>
  <c r="B128" i="7"/>
  <c r="B126" i="7"/>
  <c r="B125" i="7"/>
  <c r="B124" i="7"/>
  <c r="B123" i="7"/>
  <c r="B122" i="7"/>
  <c r="B121" i="7"/>
  <c r="B119" i="7"/>
  <c r="B117" i="7"/>
  <c r="B115" i="7"/>
  <c r="B113" i="7"/>
  <c r="B112" i="7"/>
  <c r="B110" i="7"/>
  <c r="B106" i="7"/>
  <c r="B104" i="7"/>
  <c r="B103" i="7"/>
  <c r="B102" i="7"/>
  <c r="B100" i="7"/>
  <c r="B98" i="7"/>
  <c r="B97" i="7"/>
  <c r="B94" i="7"/>
  <c r="B87" i="7"/>
  <c r="B85" i="7"/>
  <c r="B79" i="7"/>
  <c r="B78" i="7"/>
  <c r="B76" i="7"/>
  <c r="B73" i="7"/>
  <c r="B71" i="7"/>
  <c r="B70" i="7"/>
  <c r="B69" i="7"/>
  <c r="B66" i="7"/>
  <c r="B64" i="7"/>
  <c r="B62" i="7"/>
  <c r="B26" i="7"/>
  <c r="B25" i="7"/>
  <c r="B23" i="7"/>
  <c r="B22" i="7"/>
  <c r="B21" i="7"/>
  <c r="B19" i="7"/>
  <c r="B18" i="7"/>
  <c r="B19" i="4"/>
  <c r="B24" i="4"/>
  <c r="B23" i="4"/>
  <c r="B18" i="4"/>
  <c r="B15" i="4"/>
  <c r="B21" i="4"/>
  <c r="B14" i="4"/>
  <c r="B12" i="9" l="1"/>
  <c r="F10" i="6"/>
  <c r="B42" i="9"/>
  <c r="B60" i="9"/>
  <c r="B69" i="9"/>
  <c r="B12" i="3"/>
  <c r="B30" i="8"/>
  <c r="B83" i="9"/>
  <c r="B74" i="9"/>
  <c r="B47" i="9"/>
  <c r="B22" i="9"/>
  <c r="B32" i="9"/>
  <c r="B14" i="8"/>
  <c r="B21" i="8"/>
  <c r="B26" i="8"/>
  <c r="B29" i="8"/>
  <c r="B25" i="8"/>
  <c r="B22" i="8"/>
  <c r="B17" i="8"/>
  <c r="B28" i="8"/>
  <c r="B27" i="8"/>
  <c r="B24" i="8"/>
  <c r="B23" i="8"/>
  <c r="B20" i="8"/>
  <c r="B19" i="8"/>
  <c r="B18" i="8"/>
  <c r="B16" i="8"/>
  <c r="B15" i="8"/>
  <c r="B13" i="8"/>
</calcChain>
</file>

<file path=xl/sharedStrings.xml><?xml version="1.0" encoding="utf-8"?>
<sst xmlns="http://schemas.openxmlformats.org/spreadsheetml/2006/main" count="1000" uniqueCount="566">
  <si>
    <t>CUADRO Nº 2</t>
  </si>
  <si>
    <t>CUADRO Nº 1</t>
  </si>
  <si>
    <t xml:space="preserve">OFICINAS DE ATENCIÓN Y PROTECCIÓN A LA VÍCTIMA DEL DELITO DEL MINISTERIO PÚBLICO PROGRAMA DE PROTECCIÓN: MOVIMIENTO DE TRABAJO </t>
  </si>
  <si>
    <t>PROGRAMA DE PROTECCIÓN EN LAS OFICINAS DE ATENCIÓN Y PROTECCIÓN A LA VÍCTIMA DEL DELITO DEL MINISTERIO PÚBLICO: DELITOS ATENDIDOS</t>
  </si>
  <si>
    <t>SEGÚN: OFICINA</t>
  </si>
  <si>
    <t>DELITOS</t>
  </si>
  <si>
    <t>TOTAL</t>
  </si>
  <si>
    <t>OFICINA</t>
  </si>
  <si>
    <t>BALANCE GENERAL</t>
  </si>
  <si>
    <t>Goicoechea</t>
  </si>
  <si>
    <t>Sede Central</t>
  </si>
  <si>
    <t>Pavas-Pisav</t>
  </si>
  <si>
    <t>Alajuela</t>
  </si>
  <si>
    <t>PROGRAMA DE PROTECCIÓN EN LAS OFICINAS DE ATENCIÓN Y PROTECCIÓN A LA VÍCTIMA DEL DELITO DEL MINISTERIO PÚBLICO: CASOS TERMINADOS</t>
  </si>
  <si>
    <t>Circulante en trámite al iniciar</t>
  </si>
  <si>
    <t>San Ramón</t>
  </si>
  <si>
    <t>Cartago</t>
  </si>
  <si>
    <t>Tres Ríos</t>
  </si>
  <si>
    <t>Entrados</t>
  </si>
  <si>
    <t>Heredia</t>
  </si>
  <si>
    <t>Reentrados</t>
  </si>
  <si>
    <t>Terminados</t>
  </si>
  <si>
    <t>Circulante en trámite al concluir</t>
  </si>
  <si>
    <t>Sarapiquí</t>
  </si>
  <si>
    <t xml:space="preserve">Limón </t>
  </si>
  <si>
    <t>Pérez Zeledón</t>
  </si>
  <si>
    <t>Pococí</t>
  </si>
  <si>
    <t>Siquirres</t>
  </si>
  <si>
    <t>Puntarenas</t>
  </si>
  <si>
    <t>Liberia</t>
  </si>
  <si>
    <t>Santa Cruz</t>
  </si>
  <si>
    <t>San Carlos</t>
  </si>
  <si>
    <t>San Joaquín</t>
  </si>
  <si>
    <t>PROGRAMA DE ATENCIÓN EN LAS OFICINAS DE ATENCIÓN Y PROTECCIÓN A LA VÍCTIMA DEL DELITO DEL MINISTERIO PÚBLICO: DELITOS ATENDIDOS</t>
  </si>
  <si>
    <t>Corredores</t>
  </si>
  <si>
    <t>PROGRAMA DE ATENCIÓN  EN LAS OFICINAS DE ATENCIÓN Y PROTECCIÓN A LA VÍCTIMA DEL DELITO DEL MINISTERIO PÚBLICO: CASOS TERMINADOS</t>
  </si>
  <si>
    <t>Total</t>
  </si>
  <si>
    <t>Pisav-Pavas</t>
  </si>
  <si>
    <t>San Joaquín-Pisav</t>
  </si>
  <si>
    <t>Abuso sexual contra menor o incapaz</t>
  </si>
  <si>
    <t>Agresión calificada</t>
  </si>
  <si>
    <t>Agresión con arma</t>
  </si>
  <si>
    <t>Amenazas</t>
  </si>
  <si>
    <t>Coacción</t>
  </si>
  <si>
    <t>Daños</t>
  </si>
  <si>
    <t>Descuido de Animales</t>
  </si>
  <si>
    <t>Desobediencia a la Autoridad</t>
  </si>
  <si>
    <t>Estafa</t>
  </si>
  <si>
    <t>Homicidio Culposo</t>
  </si>
  <si>
    <t>Hurto</t>
  </si>
  <si>
    <t>Incumplimiento y Abuso de patria potestad</t>
  </si>
  <si>
    <t>L.P. Amenazas contra la mujer</t>
  </si>
  <si>
    <t>L.P. Daño patrimonial</t>
  </si>
  <si>
    <t>L.P. Femicidio</t>
  </si>
  <si>
    <t>L.P. Incumplimiento de deberes agravado</t>
  </si>
  <si>
    <t>L.P. Incumplimiento de medidas de protección</t>
  </si>
  <si>
    <t>L.P. Maltrato</t>
  </si>
  <si>
    <t>L.P. Ofensas a la dignidad</t>
  </si>
  <si>
    <t>L.P. Restricción a la autodeterminación</t>
  </si>
  <si>
    <t>L.P. Sustracción patrimonial</t>
  </si>
  <si>
    <t>Robo Agravado</t>
  </si>
  <si>
    <t>Robo Simple</t>
  </si>
  <si>
    <t>Trata con fines laborales</t>
  </si>
  <si>
    <t>Violación</t>
  </si>
  <si>
    <t>Violación de Domicilio</t>
  </si>
  <si>
    <t>Otros</t>
  </si>
  <si>
    <t>CUADRO Nº  3</t>
  </si>
  <si>
    <t>MOTIVOS DE TÉRMINO</t>
  </si>
  <si>
    <t>Archivo Fiscal</t>
  </si>
  <si>
    <t>Conducta que contravenga las medidas</t>
  </si>
  <si>
    <t>Desaparición del riesgo</t>
  </si>
  <si>
    <t>Incumplir obligaciones o deberes</t>
  </si>
  <si>
    <t>Renuncia de la persona protegida</t>
  </si>
  <si>
    <t xml:space="preserve">Traslado a otra oficina </t>
  </si>
  <si>
    <t>Otra circunstancia razonable</t>
  </si>
  <si>
    <t>CUADRO Nº 4</t>
  </si>
  <si>
    <t>VARIABLES</t>
  </si>
  <si>
    <t xml:space="preserve">OFICINAS DE ATENCIÓN Y PROTECCIÓN A LA VÍCTIMA DEL DELITO DEL MINISTERIO PÚBLICO PROGRAMA DE ATENCIÓN: MOVIMIENTO DE TRABAJO </t>
  </si>
  <si>
    <t>Nacionalidad</t>
  </si>
  <si>
    <t>Costarricense</t>
  </si>
  <si>
    <t>San José</t>
  </si>
  <si>
    <t>Nicaragüense</t>
  </si>
  <si>
    <t>Colombiano</t>
  </si>
  <si>
    <t>Panameño</t>
  </si>
  <si>
    <t>Desconocido</t>
  </si>
  <si>
    <t>Edad</t>
  </si>
  <si>
    <t>Menores de 12</t>
  </si>
  <si>
    <t>De 12 a 14 años</t>
  </si>
  <si>
    <t>De 15 a 17 años</t>
  </si>
  <si>
    <t>De 18 a 34 años</t>
  </si>
  <si>
    <t>De 35 a 49 años</t>
  </si>
  <si>
    <t>De 50 a 64 años</t>
  </si>
  <si>
    <t>Mayores de 65 años</t>
  </si>
  <si>
    <t>Estado civil</t>
  </si>
  <si>
    <t>Soltero</t>
  </si>
  <si>
    <t>Casado</t>
  </si>
  <si>
    <t>Unión libre</t>
  </si>
  <si>
    <t>Separado</t>
  </si>
  <si>
    <t>Divorciado</t>
  </si>
  <si>
    <t>Viudo</t>
  </si>
  <si>
    <t>Sexo</t>
  </si>
  <si>
    <t>Masculino</t>
  </si>
  <si>
    <t>Femenino</t>
  </si>
  <si>
    <t>Escolaridad</t>
  </si>
  <si>
    <t>Sin escolaridad</t>
  </si>
  <si>
    <t>Primaria incompleta</t>
  </si>
  <si>
    <t>Primaria completa</t>
  </si>
  <si>
    <t>Secundaria incompleta</t>
  </si>
  <si>
    <t>Secundaria completa</t>
  </si>
  <si>
    <t>Técnico incompleto</t>
  </si>
  <si>
    <t>Técnico completo</t>
  </si>
  <si>
    <t>Universidad incompleta</t>
  </si>
  <si>
    <t>Universidad completa</t>
  </si>
  <si>
    <t>Post-grado</t>
  </si>
  <si>
    <t>Condición de Discapacidad</t>
  </si>
  <si>
    <t>Si</t>
  </si>
  <si>
    <t>No</t>
  </si>
  <si>
    <t>Con empleo</t>
  </si>
  <si>
    <t>Sin empleo</t>
  </si>
  <si>
    <t xml:space="preserve">Tipo de Intervención </t>
  </si>
  <si>
    <t xml:space="preserve">Víctima </t>
  </si>
  <si>
    <t>Testigo</t>
  </si>
  <si>
    <t>Juez</t>
  </si>
  <si>
    <t xml:space="preserve">Fiscal </t>
  </si>
  <si>
    <t>DELITO</t>
  </si>
  <si>
    <t>TIPO DE ATENCIÓN Y MOTIVOS DE TÉRMINO</t>
  </si>
  <si>
    <t>Abreviado</t>
  </si>
  <si>
    <t>Contravención</t>
  </si>
  <si>
    <t>CUADRO Nº 8</t>
  </si>
  <si>
    <t>Índice de Cuadros Estadísticos</t>
  </si>
  <si>
    <t>Número</t>
  </si>
  <si>
    <t>Nombre del cuadro</t>
  </si>
  <si>
    <t>Oficina de Atención y Protección a la víctima del delito</t>
  </si>
  <si>
    <t>Oficinas de Atención y Protección a la víctima del delito del Ministerio Público</t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</si>
  <si>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>Oficina</t>
    </r>
  </si>
  <si>
    <r>
      <rPr>
        <b/>
        <sz val="12"/>
        <rFont val="Times New Roman"/>
        <family val="1"/>
      </rPr>
      <t>Programa de Protección</t>
    </r>
    <r>
      <rPr>
        <sz val="12"/>
        <rFont val="Times New Roman"/>
        <family val="1"/>
      </rPr>
      <t>: Movimiento de trabajo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</si>
  <si>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Oficina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</si>
  <si>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Delito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</si>
  <si>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Motivos de término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</si>
  <si>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Variables demográficas de la persona usuaria</t>
    </r>
  </si>
  <si>
    <r>
      <rPr>
        <b/>
        <sz val="12"/>
        <rFont val="Times New Roman"/>
        <family val="1"/>
      </rPr>
      <t>Programa de Atención</t>
    </r>
    <r>
      <rPr>
        <sz val="12"/>
        <rFont val="Times New Roman"/>
        <family val="1"/>
      </rPr>
      <t>: Movimiento de trabajo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</si>
  <si>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Tipo de atención y motivo de término</t>
    </r>
  </si>
  <si>
    <t>Elaborado por: Subproceso de Estadística, Dirección de Planificación.</t>
  </si>
  <si>
    <t>Programa de Protección en las Oficinas de Atención y Protección a la víctima del delito del Ministerio Público: Delitos atendidos</t>
  </si>
  <si>
    <t>Programa de Protección en las Oficinas de Atención y Protección a la víctima del delito del Ministerio Público: Casos terminados</t>
  </si>
  <si>
    <t>Programa de Protección en las Oficinas de Atención y Protección a la víctima del delito del Ministerio Público: Casos entrados</t>
  </si>
  <si>
    <t>Programa de Atención en las Oficinas de Atención y Protección a la víctima del delito del Ministerio Público: Delitos atendidos</t>
  </si>
  <si>
    <t>Programa de Atención en las Oficinas de Atención y Protección a la víctima del delito del Ministerio Público: Casos terminados</t>
  </si>
  <si>
    <t>Programa de Atención en las Oficinas de Atención y Protección a la víctima del delito del Ministerio Público: Casos entrados</t>
  </si>
  <si>
    <t xml:space="preserve">Pococí </t>
  </si>
  <si>
    <r>
      <t>Siquirres</t>
    </r>
    <r>
      <rPr>
        <vertAlign val="superscript"/>
        <sz val="12"/>
        <rFont val="Times New Roman"/>
        <family val="1"/>
      </rPr>
      <t xml:space="preserve"> </t>
    </r>
  </si>
  <si>
    <t>Abuso Sexual Contra Persona Mayor de Edad</t>
  </si>
  <si>
    <t>Accionamiento de arma (Artículo 250 Bis)</t>
  </si>
  <si>
    <t>Amenazas Agravadas</t>
  </si>
  <si>
    <t>Amenazas a un funcionario Público</t>
  </si>
  <si>
    <t>Contravenciones (No Delitos)</t>
  </si>
  <si>
    <t>Corrupción</t>
  </si>
  <si>
    <t>Corrupción Agravada</t>
  </si>
  <si>
    <t>Homicidio Culposo (Ley de Tránsito)</t>
  </si>
  <si>
    <t>Ignorado (No Delitos)</t>
  </si>
  <si>
    <t>Incumplimiento de Deberes</t>
  </si>
  <si>
    <t>Infracción Ley Integral de la Persona Adulto Mayor</t>
  </si>
  <si>
    <t xml:space="preserve">L.P. Limitación al Ejercicio Derecho la Propiedad </t>
  </si>
  <si>
    <t>L.P. Tentativa de Femicidio</t>
  </si>
  <si>
    <t>Lesiones culposas (Ley de Tránsito)</t>
  </si>
  <si>
    <t>Lesiones culposas (Mal Praxis )</t>
  </si>
  <si>
    <t>Privación de Libertad sin Animo de Lucro</t>
  </si>
  <si>
    <t>Relaciones Sexuales con Personas Menores de Edad</t>
  </si>
  <si>
    <t>Secuestro Extorsivo</t>
  </si>
  <si>
    <t>Sustracción de Menor</t>
  </si>
  <si>
    <t>Tentativa de Abuso Sexual contra Persona Mayor de Edad</t>
  </si>
  <si>
    <t>Trata para cualquier forma de Explotación Sexual</t>
  </si>
  <si>
    <t>Usurpación</t>
  </si>
  <si>
    <t xml:space="preserve">Goicoechea </t>
  </si>
  <si>
    <r>
      <t>San Ramón</t>
    </r>
    <r>
      <rPr>
        <vertAlign val="superscript"/>
        <sz val="12"/>
        <rFont val="Times New Roman"/>
        <family val="1"/>
      </rPr>
      <t xml:space="preserve"> </t>
    </r>
  </si>
  <si>
    <r>
      <t>Sarapiquí</t>
    </r>
    <r>
      <rPr>
        <vertAlign val="superscript"/>
        <sz val="12"/>
        <rFont val="Times New Roman"/>
        <family val="1"/>
      </rPr>
      <t xml:space="preserve"> </t>
    </r>
  </si>
  <si>
    <t>Abandono</t>
  </si>
  <si>
    <t>Contagio Venéreo</t>
  </si>
  <si>
    <t>Difusión de Pornografía</t>
  </si>
  <si>
    <t>Incendio o Explosión</t>
  </si>
  <si>
    <t>L.P. Obstaculización del acceso a la justicia</t>
  </si>
  <si>
    <t>L.P. Violación contra una Mujer</t>
  </si>
  <si>
    <t>Peculado</t>
  </si>
  <si>
    <t>Tentativa de Hurto Agravado</t>
  </si>
  <si>
    <t>Tráfico Ilícito de Personas</t>
  </si>
  <si>
    <t>Sentencia Absolutoria o Condenatoria en firme</t>
  </si>
  <si>
    <t>Traslado del caso a otra oficina o programa</t>
  </si>
  <si>
    <t>Traslado del caso a otra disciplina</t>
  </si>
  <si>
    <t>Estados Unidos</t>
  </si>
  <si>
    <t>I San José</t>
  </si>
  <si>
    <t xml:space="preserve">San Ramón </t>
  </si>
  <si>
    <t>Elaborado por: Subproceso de Estadística, Dirección de Planificación</t>
  </si>
  <si>
    <t>Aborto</t>
  </si>
  <si>
    <t>Abuso de Autoridad</t>
  </si>
  <si>
    <t>Administración Fraudulenta</t>
  </si>
  <si>
    <t>Apropiación</t>
  </si>
  <si>
    <t>Cohecho</t>
  </si>
  <si>
    <t>Delitos Informáticos</t>
  </si>
  <si>
    <t>Enriquecimiento Ilícito</t>
  </si>
  <si>
    <t>Extorsión Simple</t>
  </si>
  <si>
    <t>Fabricación o Producción de Pornografía</t>
  </si>
  <si>
    <t>Falsificación de Documentos Públicos y Auténticos</t>
  </si>
  <si>
    <t>Falso Testimonio</t>
  </si>
  <si>
    <t>Fraude</t>
  </si>
  <si>
    <t>Hecho Atípico (No Delitos)</t>
  </si>
  <si>
    <t>Homicidio (Tentativa de)</t>
  </si>
  <si>
    <t>Infracción Ley Bienestar Animal (crueldad con animales)</t>
  </si>
  <si>
    <t>Infracción Ley Contra la Delincuencia Organizada (No Delitos)</t>
  </si>
  <si>
    <t>Infracción Ley Hostigamiento Sexual (No Delito)</t>
  </si>
  <si>
    <t>Infracción Ley 7600 (No Delito)</t>
  </si>
  <si>
    <t>L.P. Conductos sexuales abusivos</t>
  </si>
  <si>
    <t>L.P. Explotación Económica de la Mujer</t>
  </si>
  <si>
    <t>L.P. Restricción libre tránsito</t>
  </si>
  <si>
    <t>Ley de Conservación de Vida Silvestre</t>
  </si>
  <si>
    <t>Ley Orgánica del Poder Judicial</t>
  </si>
  <si>
    <t>Ley sobre estupefacientes sustancias psicotrópicas, drogas de uso no autorizado y actividades conexas</t>
  </si>
  <si>
    <t>Ley 8799 Control Ganado Bovino, prevención y sanción de su robo, hurto y receptación</t>
  </si>
  <si>
    <t>Matrimonios Ilegales</t>
  </si>
  <si>
    <t>Prevaricato</t>
  </si>
  <si>
    <t>Proxenetismo</t>
  </si>
  <si>
    <t>Rapto con fin de matrimonio</t>
  </si>
  <si>
    <t>Resistencia</t>
  </si>
  <si>
    <t>Robo Agravado (tentativa de)</t>
  </si>
  <si>
    <t>Simulación de Delito</t>
  </si>
  <si>
    <t>Tenencia de Material Pornográfico</t>
  </si>
  <si>
    <t>Tráfico de Influencias</t>
  </si>
  <si>
    <t>Violación (Tentativa de)</t>
  </si>
  <si>
    <t>Receptación</t>
  </si>
  <si>
    <t>Tentativa de Abuso Sexual contra Persona Menor de Edad</t>
  </si>
  <si>
    <r>
      <t>San Joaquín-Pisav</t>
    </r>
    <r>
      <rPr>
        <b/>
        <vertAlign val="superscript"/>
        <sz val="12"/>
        <rFont val="Times New Roman"/>
        <family val="1"/>
      </rPr>
      <t>(1)</t>
    </r>
  </si>
  <si>
    <t>Negativa injustificada de colaborar</t>
  </si>
  <si>
    <t>Proporcionar información falsa</t>
  </si>
  <si>
    <t xml:space="preserve">Alajuela </t>
  </si>
  <si>
    <t>Actos Sexuales Remunerados con Personas Menores de Edad</t>
  </si>
  <si>
    <t xml:space="preserve">Agresión </t>
  </si>
  <si>
    <t>Agresión Física</t>
  </si>
  <si>
    <t>Amenazas Personales</t>
  </si>
  <si>
    <t>Averiguar Muerte</t>
  </si>
  <si>
    <t>Averiguar Desaparición</t>
  </si>
  <si>
    <t xml:space="preserve">Extorsión </t>
  </si>
  <si>
    <t>Homicidio Simple</t>
  </si>
  <si>
    <t>Homicidio Calificado</t>
  </si>
  <si>
    <t>Hurto Simple</t>
  </si>
  <si>
    <t>Infracción contra el Recurso Híbrido</t>
  </si>
  <si>
    <t>Infracción Delitos contra el Patrimonio Arqueológico</t>
  </si>
  <si>
    <t>Infracción Delitos en Perjuicio de la Zona Marítimo Terrestre</t>
  </si>
  <si>
    <t>Infracción Delitos Pesqueros</t>
  </si>
  <si>
    <t>Infracción Ley para la Gestión Integral de Residuos</t>
  </si>
  <si>
    <t>Infracción Ley de Tránsito (No Delito)</t>
  </si>
  <si>
    <t>Infracción Ley Violencia Doméstica (No Delito)</t>
  </si>
  <si>
    <t>Ley General de Aduanas y su Reglamento</t>
  </si>
  <si>
    <t>L.P. Explotación Sexual de la Mujer</t>
  </si>
  <si>
    <t>L.P. Fraude Simulación Bienes Susceptibles Gananciales</t>
  </si>
  <si>
    <t>Obstrucción de la Vía Pública (Artículo 256 Bis)</t>
  </si>
  <si>
    <t>Receptación de Cosas de Dudosa Procedencia Sospechosa</t>
  </si>
  <si>
    <t>Soborno</t>
  </si>
  <si>
    <t>Seducción o Encuentros con Menores por Medios Electrónicos</t>
  </si>
  <si>
    <t>Tortura (Artículo 123 Bis)</t>
  </si>
  <si>
    <t>Trata con Fines de Servidumbre</t>
  </si>
  <si>
    <t>Trata para Mendicidad Forzada</t>
  </si>
  <si>
    <t>Usura</t>
  </si>
  <si>
    <t>No Aplica</t>
  </si>
  <si>
    <t>Lesiones Graves</t>
  </si>
  <si>
    <t>Lesiones Leves</t>
  </si>
  <si>
    <t>Cierre Administrativo por no Aceptación de las Medidas de Protección Extra Procesales Dictaminadas</t>
  </si>
  <si>
    <t>Cierre Administrativo por no Localización de la Persona Referida</t>
  </si>
  <si>
    <t>Cierre Administrativo por no Aceptar Valoración</t>
  </si>
  <si>
    <t>Cierre Administrativo porque se Determinó que no Existe Riesgo</t>
  </si>
  <si>
    <t>Dominica</t>
  </si>
  <si>
    <t>Viudo en Unión de Hecho</t>
  </si>
  <si>
    <t>GRUPO ETNICO-RACIAL</t>
  </si>
  <si>
    <t>Persona Afrodescendiente</t>
  </si>
  <si>
    <t>Persona Asiática</t>
  </si>
  <si>
    <t>Persona Blanca</t>
  </si>
  <si>
    <t>Persona Indígena</t>
  </si>
  <si>
    <t>Persona Mestiza</t>
  </si>
  <si>
    <t>Persona Mulata</t>
  </si>
  <si>
    <t>Persona Negra</t>
  </si>
  <si>
    <t>Data Ignorado</t>
  </si>
  <si>
    <t>Latino</t>
  </si>
  <si>
    <t>Estudiante</t>
  </si>
  <si>
    <t>Oficios Domésticos</t>
  </si>
  <si>
    <t>Pensionado</t>
  </si>
  <si>
    <t>Tipo de Interviniente</t>
  </si>
  <si>
    <t>Personal Policial</t>
  </si>
  <si>
    <t>Defensa</t>
  </si>
  <si>
    <t>Denunciante</t>
  </si>
  <si>
    <t>Magistrados</t>
  </si>
  <si>
    <t>Funcionarios Judiciales</t>
  </si>
  <si>
    <t>Imputado (a)</t>
  </si>
  <si>
    <t>Profesión u Oficio</t>
  </si>
  <si>
    <t>Personas Informantes</t>
  </si>
  <si>
    <t>Ciudad Judicial</t>
  </si>
  <si>
    <t>Trata de Personas</t>
  </si>
  <si>
    <t>Hombre</t>
  </si>
  <si>
    <t>Mujer</t>
  </si>
  <si>
    <t>Deserción de la Persona Referida a la Intervención Profesional</t>
  </si>
  <si>
    <t>Fin de la Intervención Profesional o de la Diligencia Solicitada por la Autoridad Judicial</t>
  </si>
  <si>
    <t>Inasistencia a Citaciones</t>
  </si>
  <si>
    <t>No Localización</t>
  </si>
  <si>
    <t>Recibe Atención Particular</t>
  </si>
  <si>
    <t>Acumulación Interna de Casos</t>
  </si>
  <si>
    <t>Aplicación de una Medida Alterna</t>
  </si>
  <si>
    <t>Archivo de la Causa Penal por Desestimación o Sobreseimiento Definitivo</t>
  </si>
  <si>
    <t>Declaratoria de Ausencia o Rebeldía en el Proceso Penal</t>
  </si>
  <si>
    <t>Fallecimiento de la Persona Referida o Imputada</t>
  </si>
  <si>
    <t>Falta de Interés Manifiesta de la Persona Referida</t>
  </si>
  <si>
    <t>Inexistencia de Causa Penal o Existiendo Causa la Persona Usuaria no Colabora con el Proceso</t>
  </si>
  <si>
    <t>Intervención Solicitada no es Competencia de la OAPV</t>
  </si>
  <si>
    <t xml:space="preserve">Tres Ríos </t>
  </si>
  <si>
    <t>San Joaquín (Ciudad Judicial)</t>
  </si>
  <si>
    <t>Falsedad Ideológica</t>
  </si>
  <si>
    <t>Sabotaje Informático</t>
  </si>
  <si>
    <r>
      <t xml:space="preserve">Sede Central </t>
    </r>
    <r>
      <rPr>
        <vertAlign val="superscript"/>
        <sz val="12"/>
        <rFont val="Times New Roman"/>
        <family val="1"/>
      </rPr>
      <t>(1)</t>
    </r>
  </si>
  <si>
    <t>Agresión Psicológica</t>
  </si>
  <si>
    <t>Estafa Informática</t>
  </si>
  <si>
    <t>Violación de Comunicaciones Electrónicas</t>
  </si>
  <si>
    <t>Violación de Correspondencia o Comunicaciones</t>
  </si>
  <si>
    <t>TIPO DE RESOLUCIÓN</t>
  </si>
  <si>
    <t>PROGRAMA DE ATENCIÓN EN LAS OFICINAS DE ATENCIÓN Y PROTECCIÓN A LA VÍCTIMA DEL DELITO DEL MINISTERIO PÚBLICO: RESOLUCIONES DICTADAS</t>
  </si>
  <si>
    <t>1,1 Atención Inmediata</t>
  </si>
  <si>
    <t>1,10 Visitas Domiciliares</t>
  </si>
  <si>
    <t>1,11 Primera Intervención Psicológica</t>
  </si>
  <si>
    <t>1,12 Preparación para Diligencias Judiciales</t>
  </si>
  <si>
    <t>1,13 Seguimiento Legal</t>
  </si>
  <si>
    <t>1,14 Asesoría Legal Presencial</t>
  </si>
  <si>
    <t>1,15 Primeros Auxilios Psicológicos</t>
  </si>
  <si>
    <t>1,16 Plan de Intervención Social</t>
  </si>
  <si>
    <t>1,17 Asesoría Legal Telefónica</t>
  </si>
  <si>
    <t>1,18 Valoración de Ingresos y Egresos</t>
  </si>
  <si>
    <t>1,19 Informe Social para el ERI</t>
  </si>
  <si>
    <t>1,2 Intervención Social (Seguimiento Social)</t>
  </si>
  <si>
    <t>1,20 Telepsicología</t>
  </si>
  <si>
    <t>1,3 Entrevista Inicial</t>
  </si>
  <si>
    <t>1,4 Acompañamientos</t>
  </si>
  <si>
    <t>1,5 Cierre de Casos</t>
  </si>
  <si>
    <t>1,6 Constancia de Seguimiento Causa Penal</t>
  </si>
  <si>
    <t>1,7 Intervención Psicológica</t>
  </si>
  <si>
    <t>1,8 Psicoterapia Breve</t>
  </si>
  <si>
    <t>1,9 Referencias Interinstitucionales</t>
  </si>
  <si>
    <t>Asociación Ilícita</t>
  </si>
  <si>
    <t>Daño Agravado</t>
  </si>
  <si>
    <t>Fraude de Simulación</t>
  </si>
  <si>
    <t>Legitimación de Capitales</t>
  </si>
  <si>
    <t>Lesiones Culposas</t>
  </si>
  <si>
    <t>Ley Contra el Acoso Sexual Callejero</t>
  </si>
  <si>
    <t>Ley Penalización Violencia contra las Mujeres</t>
  </si>
  <si>
    <t>Persecución o Acorralamiento</t>
  </si>
  <si>
    <t>Suplantación de Identidad</t>
  </si>
  <si>
    <t>Violación de Comunicaciones Electrónicas (Artículo 196 Bis)</t>
  </si>
  <si>
    <t>Violación de Datos Personales</t>
  </si>
  <si>
    <t>Trata para otras formas de Explotación Laboral</t>
  </si>
  <si>
    <t>Trata Laboral, para Trabajos o Servicios Forzados</t>
  </si>
  <si>
    <t>Allanamiento Ilegal</t>
  </si>
  <si>
    <t>Tentativa de Hurto Simple</t>
  </si>
  <si>
    <t>Concusión</t>
  </si>
  <si>
    <t>Infracción Ley Forestal</t>
  </si>
  <si>
    <t>Infracción Ley Procedimientos Observancia de Derechos de Propiedad Intelectual</t>
  </si>
  <si>
    <t>Incumplimiento de Medidas de Seguridad, artículo 218</t>
  </si>
  <si>
    <t>Seducción o Encuentros con Personas Menores de Edad</t>
  </si>
  <si>
    <t>CUADRO Nº 9</t>
  </si>
  <si>
    <t>Calumnias, Injurias y Difamación</t>
  </si>
  <si>
    <t>Conducción Temeraria</t>
  </si>
  <si>
    <t>Estelionato</t>
  </si>
  <si>
    <t>Homicidio Culposo (Mal Praxis)</t>
  </si>
  <si>
    <t>Ley Contra el Acoso Callejero</t>
  </si>
  <si>
    <t>Provocación en Riña</t>
  </si>
  <si>
    <t>Trata Laboral, para trabajos o servicios forzados</t>
  </si>
  <si>
    <t>Incumplimiento de Deberes Alimentario</t>
  </si>
  <si>
    <t>Agresión Sexual</t>
  </si>
  <si>
    <t>Apropiación y Retención Indebida</t>
  </si>
  <si>
    <t>Desórdenes</t>
  </si>
  <si>
    <t>Exhibicionismo, masturbación en espacios públicos, de acceso público</t>
  </si>
  <si>
    <t>Resistencia Agravada</t>
  </si>
  <si>
    <t>Violación Calificada</t>
  </si>
  <si>
    <t>Tentativa de Hurto Menor</t>
  </si>
  <si>
    <t>Lesiones en Riña</t>
  </si>
  <si>
    <t>Incumplimiento de Medidas de Seguridad, Artículo 218</t>
  </si>
  <si>
    <t>Falsificación de Documentos Privados</t>
  </si>
  <si>
    <t>Nombramientos Ilegales</t>
  </si>
  <si>
    <t>Peligro de Naufragio y Desastre Aéreo</t>
  </si>
  <si>
    <t>Distracción Utilidades Actividades Económicas Familiares</t>
  </si>
  <si>
    <t>Usurpación Bienes Dominio Público</t>
  </si>
  <si>
    <t>Violación de Sellos</t>
  </si>
  <si>
    <t>Instigación Pública</t>
  </si>
  <si>
    <r>
      <t xml:space="preserve">San Joaquín (Ciudad Judicial) </t>
    </r>
    <r>
      <rPr>
        <vertAlign val="superscript"/>
        <sz val="12"/>
        <rFont val="Times New Roman"/>
        <family val="1"/>
      </rPr>
      <t>(6)</t>
    </r>
  </si>
  <si>
    <r>
      <t>Puntarenas</t>
    </r>
    <r>
      <rPr>
        <vertAlign val="superscript"/>
        <sz val="12"/>
        <rFont val="Times New Roman"/>
        <family val="1"/>
      </rPr>
      <t xml:space="preserve"> (8)</t>
    </r>
  </si>
  <si>
    <t>NOTA: No se ha logrado que los datos que se obtienen del sistema SIGMA coincidan con los casos entrados, se han interpuesto reportes a TI  por parte de la OAPV.</t>
  </si>
  <si>
    <t>Programa de Protección en las Oficinas de Atención y Protección a la víctima del delito del Ministerio Público: Resoluciones Dictadas</t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</si>
  <si>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Tipo de Resolución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</si>
  <si>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Resultado de la Resolución</t>
    </r>
  </si>
  <si>
    <t>Programa de Atención en las Oficinas de Atención y Protección a la víctima del delito del Ministerio Público: Resoluciones Dictadas</t>
  </si>
  <si>
    <t>Durante 2023</t>
  </si>
  <si>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Año 2023</t>
    </r>
  </si>
  <si>
    <t>Delincuencia Organizada</t>
  </si>
  <si>
    <t>Favorecimiento Personal</t>
  </si>
  <si>
    <t>Legislación o Administración en provecho propio</t>
  </si>
  <si>
    <t>Tenencia y Portación Ilegal Armas Permitidas</t>
  </si>
  <si>
    <t>Venta de Drogas, Susancias o Productos sin Autorización Legal</t>
  </si>
  <si>
    <t>Tráfico de Drogas</t>
  </si>
  <si>
    <t>Tráfico Internacional de Drogas</t>
  </si>
  <si>
    <t>Delitos contra la Vida</t>
  </si>
  <si>
    <t>Producción de material audiovisual</t>
  </si>
  <si>
    <t>Explotación de Incapaces</t>
  </si>
  <si>
    <t>Infracción Ley Zona Marítimo Terrestre</t>
  </si>
  <si>
    <t>Infracción Ley de Armas y Explosivos</t>
  </si>
  <si>
    <t>Privado Libertad</t>
  </si>
  <si>
    <t>L.P. Ofensas en Juicio</t>
  </si>
  <si>
    <t>Venta de Drogas, Sustancias o Productos sin Autorización Legal</t>
  </si>
  <si>
    <t>Portación Ilícita Arma Permitida</t>
  </si>
  <si>
    <t>Proposiciones Irrespetuosas</t>
  </si>
  <si>
    <t>Abandono Causa Honor</t>
  </si>
  <si>
    <t>Palabras o Actos Obscenos</t>
  </si>
  <si>
    <t>Delitos Sexuales</t>
  </si>
  <si>
    <t>Agresión (tentativa de)</t>
  </si>
  <si>
    <t>Sustracción Productos Forestales de propiedad privada</t>
  </si>
  <si>
    <t>Privado de Libertad</t>
  </si>
  <si>
    <t>(1) Circulante final es 279, se deben descontar del mes de febrero el exp. 23-000032-1241-PT, en marzo el 23-000030-1222-PT y 23-000087-1222-PT, los cuales se crearon maly se eliminaron.</t>
  </si>
  <si>
    <r>
      <t xml:space="preserve">Delincuencia Organizada </t>
    </r>
    <r>
      <rPr>
        <vertAlign val="superscript"/>
        <sz val="12"/>
        <rFont val="Times New Roman"/>
        <family val="1"/>
      </rPr>
      <t>(2)</t>
    </r>
  </si>
  <si>
    <t>(2) El expediente 70-000001-1979-PT fue creado por implantación como prueba en el mes de junio y se eliminó en el mes de junio, circulante final es 61.</t>
  </si>
  <si>
    <r>
      <t xml:space="preserve">Alajuela </t>
    </r>
    <r>
      <rPr>
        <vertAlign val="superscript"/>
        <sz val="12"/>
        <rFont val="Times New Roman"/>
        <family val="1"/>
      </rPr>
      <t>(3)</t>
    </r>
  </si>
  <si>
    <t xml:space="preserve">(3)  El circulante final es 52 debido a que en el mes de enero se eliminó el exp. 22-000346-1233-PT. </t>
  </si>
  <si>
    <t xml:space="preserve">Cartago </t>
  </si>
  <si>
    <t xml:space="preserve">Heredia </t>
  </si>
  <si>
    <r>
      <t xml:space="preserve">Sarapiquí </t>
    </r>
    <r>
      <rPr>
        <vertAlign val="superscript"/>
        <sz val="12"/>
        <rFont val="Times New Roman"/>
        <family val="1"/>
      </rPr>
      <t>(4)</t>
    </r>
  </si>
  <si>
    <t>(4) El circulante final es 32, en el mes de junio SIGMA refleja en el balance general nueve casos entrados y en el desglose son ocho, se verifica con el libro de la oficina y dato correcto es ocho. (ver correo)</t>
  </si>
  <si>
    <r>
      <t xml:space="preserve">Pérez Zeledón </t>
    </r>
    <r>
      <rPr>
        <vertAlign val="superscript"/>
        <sz val="12"/>
        <rFont val="Times New Roman"/>
        <family val="1"/>
      </rPr>
      <t>(5)</t>
    </r>
  </si>
  <si>
    <t>(5) El circulante final es 71, ya que en el mes de mayo se creó por error el exp. 23-000201-1243-PT y en el mes de setiembre el exp. 23-000008-1229-PT, se eliminan al ser legajos confidenciales y se descuentan del circulante.</t>
  </si>
  <si>
    <r>
      <t xml:space="preserve">Puntarenas </t>
    </r>
    <r>
      <rPr>
        <vertAlign val="superscript"/>
        <sz val="12"/>
        <rFont val="Times New Roman"/>
        <family val="1"/>
      </rPr>
      <t>(6)</t>
    </r>
  </si>
  <si>
    <t>(6) En el mes de julio  se deben sumar cuatro expedientes que corresponden a casos entrados, los mismos son: 23-000242-1241-PT, 23-000243-1241-PT, 23-000244-1241-PT, 23-000245-1241-PT, por lo que el circulante final es 82.</t>
  </si>
  <si>
    <r>
      <t xml:space="preserve">Liberia </t>
    </r>
    <r>
      <rPr>
        <vertAlign val="superscript"/>
        <sz val="12"/>
        <rFont val="Times New Roman"/>
        <family val="1"/>
      </rPr>
      <t>(7)</t>
    </r>
  </si>
  <si>
    <t>(7) El circulante final es 90, en el mes de noviembre se da un error de sistema con el exp. 23-000178-1235-PT, el cual fue eliminado al ser creado por error.</t>
  </si>
  <si>
    <r>
      <t>Siquirres</t>
    </r>
    <r>
      <rPr>
        <vertAlign val="superscript"/>
        <sz val="12"/>
        <rFont val="Times New Roman"/>
        <family val="1"/>
      </rPr>
      <t xml:space="preserve"> (8)</t>
    </r>
  </si>
  <si>
    <t>(8) El circulante final es 32, debido a que en el mes de mayo los expedientes 23-000034-1235-PT y 23-000183-1253-PT fueron eliminados al crearse por error.</t>
  </si>
  <si>
    <r>
      <t xml:space="preserve">Santa Cruz </t>
    </r>
    <r>
      <rPr>
        <vertAlign val="superscript"/>
        <sz val="12"/>
        <rFont val="Times New Roman"/>
        <family val="1"/>
      </rPr>
      <t>(9)</t>
    </r>
  </si>
  <si>
    <t>(9) El circulante final es 156, se eliminó el expediente 23-000182-1247-PT el cual por error se duplicó y se procedió a eliminarlo.</t>
  </si>
  <si>
    <r>
      <t xml:space="preserve">San Carlos </t>
    </r>
    <r>
      <rPr>
        <vertAlign val="superscript"/>
        <sz val="12"/>
        <rFont val="Times New Roman"/>
        <family val="1"/>
      </rPr>
      <t>(10)</t>
    </r>
  </si>
  <si>
    <t>(10) El circulante final es 78, en el mes de enero se eliminó el expediente 21-000264-1241-PT .</t>
  </si>
  <si>
    <t xml:space="preserve">San José </t>
  </si>
  <si>
    <t>(1) Circulante final es 675, el exp. 22-000790-1221-AT se creo por error involuntario, corresponde a un legajo confidencial.</t>
  </si>
  <si>
    <t xml:space="preserve">Pavas-Pisav </t>
  </si>
  <si>
    <r>
      <t>Heredia</t>
    </r>
    <r>
      <rPr>
        <vertAlign val="superscript"/>
        <sz val="12"/>
        <rFont val="Times New Roman"/>
        <family val="1"/>
      </rPr>
      <t xml:space="preserve"> (2)</t>
    </r>
  </si>
  <si>
    <t>(2) Se eliminan los  expedientes: 21-000133-1229-PT,20-000098-1229-PT, por error involuntario se crearon mal, se procedió con la eliminación de los mismos. Circulante final es 274</t>
  </si>
  <si>
    <r>
      <t xml:space="preserve">Pérez Zeledón </t>
    </r>
    <r>
      <rPr>
        <vertAlign val="superscript"/>
        <sz val="12"/>
        <rFont val="Times New Roman"/>
        <family val="1"/>
      </rPr>
      <t>(3)</t>
    </r>
  </si>
  <si>
    <t>(3) El exp. 22-000581-1242-AT se duplicó y se eliminó por esa razón en enero y los expedientes 23-000116-1243-PT y 23-000333-1242-AT se crearon de forma incorrecta y se eliminaron en octubre.</t>
  </si>
  <si>
    <r>
      <t xml:space="preserve">Corredores </t>
    </r>
    <r>
      <rPr>
        <vertAlign val="superscript"/>
        <sz val="12"/>
        <rFont val="Times New Roman"/>
        <family val="1"/>
      </rPr>
      <t>(4)</t>
    </r>
  </si>
  <si>
    <t>(4) En el mes de marzo son 65 casos entrados y no 66 (ver correo), además se da un circulante final con error  23-000023-1245-PT, Se eliminaron los exp. 23-000174-1245-PT en junio y el 23-000331-1245-PT en diciembre.</t>
  </si>
  <si>
    <r>
      <t xml:space="preserve">Delincuencia Organizada </t>
    </r>
    <r>
      <rPr>
        <vertAlign val="superscript"/>
        <sz val="12"/>
        <rFont val="Times New Roman"/>
        <family val="1"/>
      </rPr>
      <t>(7)</t>
    </r>
  </si>
  <si>
    <t>(7) Se elimina el expediente 70-000001-1978-PE, se creó por implantación como una prueba y se elimina por esa razón.</t>
  </si>
  <si>
    <t>(8) Los expedientes 23-000144-1241-PT  y 23-000653-1221-AT, fueron eliminados al ser creados por error involuntario. Circulante final es 192.</t>
  </si>
  <si>
    <t xml:space="preserve">Liberia </t>
  </si>
  <si>
    <r>
      <t xml:space="preserve">Santa Cruz </t>
    </r>
    <r>
      <rPr>
        <vertAlign val="superscript"/>
        <sz val="12"/>
        <rFont val="Times New Roman"/>
        <family val="1"/>
      </rPr>
      <t>(5)</t>
    </r>
  </si>
  <si>
    <t>(5) En enero se deben sumar los exps. 22-000406-1249-PT, 22-000407-1249-PT, 22-000408-1249-PT, 22-000409-1249-PT, 22-000410-1249-PT, 22-000411-1249-PT, se deben sumar a los casos entrados en enero y cuatro a los casos terminados. En mayo se eliminaron los exp. 23-000114-1412-PE, 23-000141-1248-AT los cuales fueron creados mal por error y en agosto 23-000199-1248-AT y 23-000218-1248-AT se eliminaron.</t>
  </si>
  <si>
    <t>(6) En el mes de abril al momento que se estaba creando el expediente 23-000025-1238-AT el sistema se cerró por lo que se procedió a eliminar.</t>
  </si>
  <si>
    <r>
      <t xml:space="preserve">Corredores </t>
    </r>
    <r>
      <rPr>
        <vertAlign val="superscript"/>
        <sz val="12"/>
        <rFont val="Times New Roman"/>
        <family val="1"/>
      </rPr>
      <t>(11)</t>
    </r>
  </si>
  <si>
    <t>(11) En marzo y diciembre se eliminan los expedientes 21-000007-1231-PT, 23-000124-1241-PT, el circulante final es 76</t>
  </si>
  <si>
    <t>Cuadros Nº 4</t>
  </si>
  <si>
    <t>Cuadros Nº 5</t>
  </si>
  <si>
    <t>Labores comunes</t>
  </si>
  <si>
    <t>Área de criminología</t>
  </si>
  <si>
    <t>Área Legal</t>
  </si>
  <si>
    <t>Área de trabajo social</t>
  </si>
  <si>
    <t>Área de psicología</t>
  </si>
  <si>
    <t>Área de resoluciones</t>
  </si>
  <si>
    <t>Oficina Atención y Protección a la Victima Sede Central</t>
  </si>
  <si>
    <t>Oficina Atención y Protección a la Victima II Circ. Jud. San José</t>
  </si>
  <si>
    <t>Oficina Atención y Protección a la Victima Cartago</t>
  </si>
  <si>
    <t>Oficina Atención y Protección a la Victima Heredia</t>
  </si>
  <si>
    <t>Oficina Atención y Protección a la Victima Sarapiqui</t>
  </si>
  <si>
    <t>Oficina Atención y Protección a la Victima Alajuela</t>
  </si>
  <si>
    <t>Oficina Atención y Protección a la Victima San Carlos</t>
  </si>
  <si>
    <t>Oficina Atención y Protección a la Victima San Ramón</t>
  </si>
  <si>
    <t>Oficina Atención y Protección a la Victima Ciudad Judicial</t>
  </si>
  <si>
    <t>Oficina Atención y Protección a la Victima Puntarenas</t>
  </si>
  <si>
    <t>Oficina Atención y Protección a la Victima Pérez Zeledón</t>
  </si>
  <si>
    <t>Oficina Atención y Protección a la Victima Corredores</t>
  </si>
  <si>
    <t>Oficina Atención y Protección a la Victima Liberia</t>
  </si>
  <si>
    <t>Oficina Atención y Protección a la Victima Santa Cruz</t>
  </si>
  <si>
    <t>Oficina Atención y Protección a la Victima Limón</t>
  </si>
  <si>
    <t>Oficina Atención y Protección a la Victima Pococí</t>
  </si>
  <si>
    <t>Oficina Atención y Protección a la Victima Pavas</t>
  </si>
  <si>
    <t>Oficina Atención y Protección a la Victima La Unión</t>
  </si>
  <si>
    <t>Oficina Atención y Protección a la Victima San Joaquín</t>
  </si>
  <si>
    <t>Oficina Atención y Protección a la Victima Siquirres</t>
  </si>
  <si>
    <t>Oficina Atención y Protección a la Delicuencia Organizada</t>
  </si>
  <si>
    <t xml:space="preserve">RESULTADO DE LA RESOLUCIÓN </t>
  </si>
  <si>
    <t>Cuadros Nº 6</t>
  </si>
  <si>
    <t xml:space="preserve"> Sarapiquí</t>
  </si>
  <si>
    <t>II Circ Jud. San José</t>
  </si>
  <si>
    <t xml:space="preserve"> Heredia</t>
  </si>
  <si>
    <t xml:space="preserve"> I Circ. Jud. Alajuela</t>
  </si>
  <si>
    <t>II Cir. Jud. Alajuela</t>
  </si>
  <si>
    <t>III Circ. Jud.  Alajuela</t>
  </si>
  <si>
    <t xml:space="preserve"> Ciudad Judicial)</t>
  </si>
  <si>
    <t xml:space="preserve"> Puntarenas)</t>
  </si>
  <si>
    <t>I Circ. Jud. de la Zona Sur</t>
  </si>
  <si>
    <t xml:space="preserve"> II Circ. Jud. de la Zona Sur</t>
  </si>
  <si>
    <t>Santa Cruz)</t>
  </si>
  <si>
    <t xml:space="preserve"> I Circ. Jud. de la Zona Atlántica</t>
  </si>
  <si>
    <t>II Circ. Jud. de la Zona Atlántica</t>
  </si>
  <si>
    <t>Pavas</t>
  </si>
  <si>
    <t>La Unión</t>
  </si>
  <si>
    <t>Visita Domiciliar</t>
  </si>
  <si>
    <t>Referencias Interinstitucionales</t>
  </si>
  <si>
    <t>Apoyo Auxiliares (solicitudes de apoyo)</t>
  </si>
  <si>
    <t>Monitoreo</t>
  </si>
  <si>
    <t>Estudio de Hospedaje</t>
  </si>
  <si>
    <t>Telepsicología</t>
  </si>
  <si>
    <t>Reubicación domiciliar</t>
  </si>
  <si>
    <t>Resolución Modificación de Medidas Extraprocesales</t>
  </si>
  <si>
    <t>Cita en Psicología por Renuncia</t>
  </si>
  <si>
    <t>Informe Breve</t>
  </si>
  <si>
    <t>Primeros Auxilios Psicológicos</t>
  </si>
  <si>
    <t>Resolución de Exclusión</t>
  </si>
  <si>
    <t>Dictamen Interdisciplinario</t>
  </si>
  <si>
    <t>Solicitud de Exclusión</t>
  </si>
  <si>
    <t>Primera Intervención Psicológica</t>
  </si>
  <si>
    <t>Asesoría Legal Telefónica</t>
  </si>
  <si>
    <t>Seguimiento Legal</t>
  </si>
  <si>
    <t>Intervención Social (Seguimiento Social)</t>
  </si>
  <si>
    <t>Intervención Psicológica</t>
  </si>
  <si>
    <t>Análisis Criminológico del Caso (Hoja de Criminología)</t>
  </si>
  <si>
    <t>Estudio de Seguridad</t>
  </si>
  <si>
    <t>Entrevista de Revaloración de Situación de Riesgo</t>
  </si>
  <si>
    <t>Solicitud de patrullaje</t>
  </si>
  <si>
    <t>Psicoterapia Breve</t>
  </si>
  <si>
    <t>Acompañamientos</t>
  </si>
  <si>
    <t>Asesoria Legal Presencial</t>
  </si>
  <si>
    <t>Preparación para Diligencias Judiciales</t>
  </si>
  <si>
    <t>Informe Técnico</t>
  </si>
  <si>
    <t>Constancia de Seguimiento Causa Penal</t>
  </si>
  <si>
    <t>Plan Intervención Social</t>
  </si>
  <si>
    <t>Reubicación Laboral</t>
  </si>
  <si>
    <t>Valoración de Ingresos y Egresos</t>
  </si>
  <si>
    <t>Atención inmediata</t>
  </si>
  <si>
    <t>Mesa de Trabajo</t>
  </si>
  <si>
    <t>Entrevista de valoración de situación de riesgo (medidas de protec. Extraproc. aceptadas)</t>
  </si>
  <si>
    <t>Entrevista de Valoración de Situación de Riesgo (sin otorg. de medidas extrap.)</t>
  </si>
  <si>
    <t>Solicitud Modificación de Medidas de Protec. Extraproc</t>
  </si>
  <si>
    <t>Entrevista de valoración de situación de riesgo (medidas de protec.extrapr.no aceptadas)</t>
  </si>
  <si>
    <t>CUADRO Nº 7</t>
  </si>
  <si>
    <t>DURANTE: 2023</t>
  </si>
  <si>
    <t>Nota: El circulante final disminuye por errores de carga</t>
  </si>
  <si>
    <t>Cuadro Nº 11</t>
  </si>
  <si>
    <t>Labores Comunes</t>
  </si>
  <si>
    <t xml:space="preserve"> Área de Trabajo Social</t>
  </si>
  <si>
    <t>Área de Psicología</t>
  </si>
  <si>
    <t>Oficina Atención y Protección a la Victima I Circ. Jud. San José</t>
  </si>
  <si>
    <t xml:space="preserve">Total </t>
  </si>
  <si>
    <t>POR: Despacho</t>
  </si>
  <si>
    <t>1,21 Entrevista Valoración de Situación de Riesgo (Medidas de Protección Extraprocesal no Aceptadas)</t>
  </si>
  <si>
    <t>Cuadro Nº 12</t>
  </si>
  <si>
    <t>POR: Resultado de la Resolución</t>
  </si>
  <si>
    <t>SEGUN: Oficina</t>
  </si>
  <si>
    <t>RESULTADO DE LA RESOLUCIÓN</t>
  </si>
  <si>
    <t>SEGUN: Tipo de resolución</t>
  </si>
  <si>
    <t>POR: Oficina</t>
  </si>
  <si>
    <t>DURANTE:  2023</t>
  </si>
  <si>
    <t>SEGÚN: Tipo de atención y motivo de término</t>
  </si>
  <si>
    <t>SEGÚN: Delito</t>
  </si>
  <si>
    <t>CUADRO Nº 10</t>
  </si>
  <si>
    <t>SEGUN: Resultado de la resolución</t>
  </si>
  <si>
    <t>PROGRAMA DE ATENCIÓN EN LAS OFICINAS DE ATENCIÓN Y PROTECCIÓN A LA VÍCTIMA DEL DELITO DEL MINISTERIO PÚBLICO: VARIABLES SOCIODEMOGRÁFICAS</t>
  </si>
  <si>
    <t xml:space="preserve">SEGÚN: Variables </t>
  </si>
  <si>
    <t>SEGÚN: Motivo de término</t>
  </si>
  <si>
    <t>SEGÚN: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</si>
</sst>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vertAlign val="superscript"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31"/>
  </cellStyleXfs>
  <cellXfs count="366">
    <xf numFmtId="0" fontId="0" fillId="0" borderId="0" xfId="0"/>
    <xf numFmtId="0" fontId="7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36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0" borderId="31" xfId="0" applyFont="1" applyBorder="1" applyAlignment="1">
      <alignment horizontal="left"/>
    </xf>
    <xf numFmtId="0" fontId="6" fillId="0" borderId="0" xfId="0" applyFont="1"/>
    <xf numFmtId="0" fontId="9" fillId="2" borderId="0" xfId="0" applyFont="1" applyFill="1" applyAlignment="1">
      <alignment horizontal="center"/>
    </xf>
    <xf numFmtId="0" fontId="6" fillId="0" borderId="3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2" xfId="0" applyFont="1" applyBorder="1"/>
    <xf numFmtId="1" fontId="4" fillId="0" borderId="23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3" fontId="2" fillId="0" borderId="23" xfId="0" applyNumberFormat="1" applyFon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1" fillId="0" borderId="22" xfId="0" applyFont="1" applyBorder="1"/>
    <xf numFmtId="0" fontId="1" fillId="0" borderId="39" xfId="0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" fontId="2" fillId="0" borderId="44" xfId="0" applyNumberFormat="1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3" fontId="1" fillId="0" borderId="39" xfId="0" applyNumberFormat="1" applyFont="1" applyBorder="1" applyAlignment="1">
      <alignment horizontal="center"/>
    </xf>
    <xf numFmtId="3" fontId="2" fillId="0" borderId="31" xfId="0" applyNumberFormat="1" applyFont="1" applyBorder="1" applyAlignment="1">
      <alignment horizontal="center"/>
    </xf>
    <xf numFmtId="3" fontId="2" fillId="0" borderId="38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1" fillId="0" borderId="29" xfId="0" applyNumberFormat="1" applyFont="1" applyBorder="1" applyAlignment="1">
      <alignment horizontal="center"/>
    </xf>
    <xf numFmtId="3" fontId="2" fillId="0" borderId="29" xfId="0" applyNumberFormat="1" applyFont="1" applyBorder="1" applyAlignment="1">
      <alignment horizontal="center"/>
    </xf>
    <xf numFmtId="0" fontId="14" fillId="0" borderId="31" xfId="0" applyFont="1" applyBorder="1"/>
    <xf numFmtId="0" fontId="6" fillId="3" borderId="31" xfId="0" applyFont="1" applyFill="1" applyBorder="1"/>
    <xf numFmtId="0" fontId="6" fillId="3" borderId="31" xfId="0" applyFont="1" applyFill="1" applyBorder="1" applyAlignment="1">
      <alignment horizontal="center"/>
    </xf>
    <xf numFmtId="0" fontId="6" fillId="3" borderId="22" xfId="0" applyFont="1" applyFill="1" applyBorder="1"/>
    <xf numFmtId="0" fontId="6" fillId="3" borderId="22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2" fillId="3" borderId="31" xfId="0" applyFont="1" applyFill="1" applyBorder="1" applyAlignment="1">
      <alignment horizontal="left"/>
    </xf>
    <xf numFmtId="0" fontId="7" fillId="0" borderId="42" xfId="0" applyFont="1" applyBorder="1"/>
    <xf numFmtId="0" fontId="2" fillId="0" borderId="35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31" xfId="0" applyFont="1" applyBorder="1" applyAlignment="1">
      <alignment horizontal="left" wrapText="1"/>
    </xf>
    <xf numFmtId="0" fontId="2" fillId="0" borderId="36" xfId="0" applyFont="1" applyBorder="1" applyAlignment="1">
      <alignment horizontal="left" vertical="center"/>
    </xf>
    <xf numFmtId="0" fontId="2" fillId="3" borderId="22" xfId="0" applyFont="1" applyFill="1" applyBorder="1"/>
    <xf numFmtId="0" fontId="0" fillId="4" borderId="0" xfId="0" applyFill="1"/>
    <xf numFmtId="3" fontId="2" fillId="4" borderId="23" xfId="0" applyNumberFormat="1" applyFont="1" applyFill="1" applyBorder="1" applyAlignment="1">
      <alignment horizontal="center"/>
    </xf>
    <xf numFmtId="3" fontId="1" fillId="4" borderId="41" xfId="0" applyNumberFormat="1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6" fillId="0" borderId="4" xfId="0" applyFont="1" applyBorder="1"/>
    <xf numFmtId="0" fontId="1" fillId="0" borderId="2" xfId="0" applyFont="1" applyBorder="1" applyAlignment="1">
      <alignment horizontal="center"/>
    </xf>
    <xf numFmtId="0" fontId="7" fillId="0" borderId="31" xfId="0" applyFont="1" applyBorder="1"/>
    <xf numFmtId="0" fontId="7" fillId="0" borderId="35" xfId="0" applyFont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28" xfId="0" applyFont="1" applyBorder="1"/>
    <xf numFmtId="0" fontId="1" fillId="0" borderId="6" xfId="0" applyFont="1" applyBorder="1" applyAlignment="1">
      <alignment horizontal="center" vertical="center"/>
    </xf>
    <xf numFmtId="0" fontId="3" fillId="0" borderId="20" xfId="0" applyFont="1" applyBorder="1"/>
    <xf numFmtId="0" fontId="1" fillId="0" borderId="32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19" xfId="0" applyFont="1" applyBorder="1" applyAlignment="1">
      <alignment horizontal="center" vertical="center"/>
    </xf>
    <xf numFmtId="0" fontId="3" fillId="0" borderId="29" xfId="0" applyFont="1" applyBorder="1"/>
    <xf numFmtId="0" fontId="3" fillId="0" borderId="21" xfId="0" applyFont="1" applyBorder="1"/>
    <xf numFmtId="0" fontId="1" fillId="0" borderId="5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4" xfId="0" applyFont="1" applyBorder="1"/>
    <xf numFmtId="0" fontId="3" fillId="0" borderId="25" xfId="0" applyFont="1" applyBorder="1"/>
    <xf numFmtId="0" fontId="13" fillId="0" borderId="2" xfId="0" applyFont="1" applyBorder="1" applyAlignment="1">
      <alignment horizontal="left"/>
    </xf>
    <xf numFmtId="0" fontId="14" fillId="0" borderId="3" xfId="0" applyFont="1" applyBorder="1"/>
    <xf numFmtId="0" fontId="14" fillId="0" borderId="31" xfId="0" applyFont="1" applyBorder="1"/>
    <xf numFmtId="0" fontId="14" fillId="0" borderId="4" xfId="0" applyFont="1" applyBorder="1"/>
    <xf numFmtId="0" fontId="3" fillId="0" borderId="25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/>
    </xf>
    <xf numFmtId="0" fontId="3" fillId="0" borderId="46" xfId="0" applyFont="1" applyBorder="1"/>
    <xf numFmtId="0" fontId="3" fillId="0" borderId="13" xfId="0" applyFont="1" applyBorder="1"/>
    <xf numFmtId="0" fontId="1" fillId="0" borderId="47" xfId="0" applyFont="1" applyBorder="1" applyAlignment="1">
      <alignment horizontal="center" vertical="center"/>
    </xf>
    <xf numFmtId="0" fontId="3" fillId="0" borderId="40" xfId="0" applyFont="1" applyBorder="1"/>
    <xf numFmtId="0" fontId="8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6" fillId="3" borderId="3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7" fillId="0" borderId="0" xfId="0" applyFont="1" applyFill="1"/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/>
    <xf numFmtId="0" fontId="6" fillId="0" borderId="4" xfId="0" applyFont="1" applyFill="1" applyBorder="1"/>
    <xf numFmtId="0" fontId="1" fillId="0" borderId="2" xfId="0" applyFont="1" applyFill="1" applyBorder="1" applyAlignment="1">
      <alignment horizontal="center"/>
    </xf>
    <xf numFmtId="1" fontId="6" fillId="0" borderId="1" xfId="0" applyNumberFormat="1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top" wrapText="1"/>
    </xf>
    <xf numFmtId="0" fontId="6" fillId="0" borderId="10" xfId="0" applyFont="1" applyFill="1" applyBorder="1"/>
    <xf numFmtId="0" fontId="6" fillId="0" borderId="11" xfId="0" applyFont="1" applyFill="1" applyBorder="1"/>
    <xf numFmtId="0" fontId="6" fillId="0" borderId="14" xfId="0" applyFont="1" applyFill="1" applyBorder="1"/>
    <xf numFmtId="0" fontId="8" fillId="0" borderId="37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38" xfId="0" applyFont="1" applyFill="1" applyBorder="1" applyAlignment="1">
      <alignment horizontal="center" vertical="top" wrapText="1"/>
    </xf>
    <xf numFmtId="1" fontId="10" fillId="0" borderId="18" xfId="0" applyNumberFormat="1" applyFont="1" applyFill="1" applyBorder="1" applyAlignment="1">
      <alignment horizontal="center" vertical="top" wrapText="1"/>
    </xf>
    <xf numFmtId="1" fontId="10" fillId="0" borderId="43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3" fontId="8" fillId="0" borderId="41" xfId="0" applyNumberFormat="1" applyFont="1" applyFill="1" applyBorder="1" applyAlignment="1">
      <alignment horizontal="center" vertical="top" wrapText="1"/>
    </xf>
    <xf numFmtId="3" fontId="8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3" fontId="8" fillId="0" borderId="38" xfId="0" applyNumberFormat="1" applyFont="1" applyFill="1" applyBorder="1" applyAlignment="1">
      <alignment horizontal="center" vertical="top" wrapText="1"/>
    </xf>
    <xf numFmtId="0" fontId="6" fillId="0" borderId="31" xfId="0" applyFont="1" applyFill="1" applyBorder="1" applyAlignment="1">
      <alignment vertical="top" wrapText="1"/>
    </xf>
    <xf numFmtId="3" fontId="8" fillId="0" borderId="31" xfId="0" applyNumberFormat="1" applyFont="1" applyFill="1" applyBorder="1" applyAlignment="1">
      <alignment horizontal="center" vertical="top" wrapText="1"/>
    </xf>
    <xf numFmtId="3" fontId="6" fillId="0" borderId="38" xfId="0" applyNumberFormat="1" applyFont="1" applyFill="1" applyBorder="1" applyAlignment="1">
      <alignment horizontal="center" vertical="top" wrapText="1"/>
    </xf>
    <xf numFmtId="3" fontId="6" fillId="0" borderId="0" xfId="0" applyNumberFormat="1" applyFont="1" applyFill="1" applyAlignment="1">
      <alignment horizontal="center" vertical="top" wrapText="1"/>
    </xf>
    <xf numFmtId="3" fontId="6" fillId="0" borderId="41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Fill="1" applyAlignment="1">
      <alignment horizontal="center" vertical="top" wrapText="1"/>
    </xf>
    <xf numFmtId="0" fontId="2" fillId="0" borderId="31" xfId="0" applyFont="1" applyFill="1" applyBorder="1" applyAlignment="1">
      <alignment vertical="top" wrapText="1"/>
    </xf>
    <xf numFmtId="0" fontId="2" fillId="0" borderId="35" xfId="0" applyFont="1" applyFill="1" applyBorder="1" applyAlignment="1">
      <alignment vertical="top" wrapText="1"/>
    </xf>
    <xf numFmtId="3" fontId="6" fillId="0" borderId="54" xfId="0" applyNumberFormat="1" applyFont="1" applyFill="1" applyBorder="1" applyAlignment="1">
      <alignment horizontal="center" vertical="top" wrapText="1"/>
    </xf>
    <xf numFmtId="3" fontId="6" fillId="0" borderId="35" xfId="0" applyNumberFormat="1" applyFont="1" applyFill="1" applyBorder="1" applyAlignment="1">
      <alignment horizontal="center" vertical="top" wrapText="1"/>
    </xf>
    <xf numFmtId="3" fontId="6" fillId="0" borderId="51" xfId="0" applyNumberFormat="1" applyFont="1" applyFill="1" applyBorder="1" applyAlignment="1">
      <alignment horizontal="center" vertical="top" wrapText="1"/>
    </xf>
    <xf numFmtId="3" fontId="1" fillId="0" borderId="35" xfId="0" applyNumberFormat="1" applyFont="1" applyFill="1" applyBorder="1" applyAlignment="1">
      <alignment horizontal="center" vertical="top" wrapText="1"/>
    </xf>
    <xf numFmtId="0" fontId="13" fillId="0" borderId="31" xfId="0" applyFont="1" applyFill="1" applyBorder="1" applyAlignment="1">
      <alignment horizontal="left" wrapText="1"/>
    </xf>
    <xf numFmtId="0" fontId="13" fillId="0" borderId="31" xfId="0" applyFont="1" applyFill="1" applyBorder="1"/>
    <xf numFmtId="0" fontId="13" fillId="0" borderId="1" xfId="0" applyFont="1" applyFill="1" applyBorder="1" applyAlignment="1">
      <alignment horizontal="left" wrapText="1"/>
    </xf>
    <xf numFmtId="0" fontId="16" fillId="0" borderId="0" xfId="0" applyFont="1" applyFill="1"/>
    <xf numFmtId="0" fontId="6" fillId="0" borderId="3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/>
    </xf>
    <xf numFmtId="0" fontId="6" fillId="0" borderId="3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6" fillId="0" borderId="7" xfId="0" applyFont="1" applyFill="1" applyBorder="1"/>
    <xf numFmtId="0" fontId="6" fillId="0" borderId="18" xfId="0" applyFont="1" applyFill="1" applyBorder="1"/>
    <xf numFmtId="0" fontId="6" fillId="0" borderId="9" xfId="0" applyFont="1" applyFill="1" applyBorder="1"/>
    <xf numFmtId="0" fontId="6" fillId="0" borderId="12" xfId="0" applyFont="1" applyFill="1" applyBorder="1"/>
    <xf numFmtId="0" fontId="6" fillId="0" borderId="13" xfId="0" applyFont="1" applyFill="1" applyBorder="1"/>
    <xf numFmtId="0" fontId="8" fillId="0" borderId="32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20" xfId="0" applyFont="1" applyFill="1" applyBorder="1"/>
    <xf numFmtId="0" fontId="14" fillId="0" borderId="25" xfId="0" applyFont="1" applyFill="1" applyBorder="1"/>
    <xf numFmtId="0" fontId="1" fillId="0" borderId="25" xfId="0" applyFont="1" applyFill="1" applyBorder="1" applyAlignment="1">
      <alignment horizontal="center" vertical="center" wrapText="1"/>
    </xf>
    <xf numFmtId="0" fontId="6" fillId="0" borderId="22" xfId="0" applyFont="1" applyFill="1" applyBorder="1"/>
    <xf numFmtId="1" fontId="11" fillId="0" borderId="23" xfId="0" applyNumberFormat="1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3" fontId="8" fillId="0" borderId="41" xfId="0" applyNumberFormat="1" applyFont="1" applyFill="1" applyBorder="1" applyAlignment="1">
      <alignment horizontal="center"/>
    </xf>
    <xf numFmtId="3" fontId="6" fillId="0" borderId="23" xfId="0" applyNumberFormat="1" applyFont="1" applyFill="1" applyBorder="1" applyAlignment="1">
      <alignment horizontal="center"/>
    </xf>
    <xf numFmtId="3" fontId="8" fillId="0" borderId="23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6" fillId="0" borderId="31" xfId="0" applyFont="1" applyFill="1" applyBorder="1" applyAlignment="1">
      <alignment horizontal="left"/>
    </xf>
    <xf numFmtId="3" fontId="8" fillId="0" borderId="42" xfId="0" applyNumberFormat="1" applyFont="1" applyFill="1" applyBorder="1" applyAlignment="1">
      <alignment horizontal="center"/>
    </xf>
    <xf numFmtId="3" fontId="6" fillId="0" borderId="41" xfId="0" applyNumberFormat="1" applyFont="1" applyFill="1" applyBorder="1" applyAlignment="1">
      <alignment horizontal="center"/>
    </xf>
    <xf numFmtId="3" fontId="6" fillId="0" borderId="78" xfId="0" applyNumberFormat="1" applyFont="1" applyFill="1" applyBorder="1" applyAlignment="1">
      <alignment horizontal="center"/>
    </xf>
    <xf numFmtId="3" fontId="6" fillId="0" borderId="42" xfId="0" applyNumberFormat="1" applyFont="1" applyFill="1" applyBorder="1" applyAlignment="1">
      <alignment horizontal="center"/>
    </xf>
    <xf numFmtId="3" fontId="6" fillId="0" borderId="31" xfId="0" applyNumberFormat="1" applyFont="1" applyFill="1" applyBorder="1" applyAlignment="1">
      <alignment horizontal="center"/>
    </xf>
    <xf numFmtId="0" fontId="7" fillId="0" borderId="31" xfId="0" applyFont="1" applyFill="1" applyBorder="1"/>
    <xf numFmtId="0" fontId="2" fillId="0" borderId="31" xfId="0" applyFont="1" applyFill="1" applyBorder="1" applyAlignment="1">
      <alignment horizontal="left"/>
    </xf>
    <xf numFmtId="3" fontId="8" fillId="0" borderId="29" xfId="0" applyNumberFormat="1" applyFont="1" applyFill="1" applyBorder="1" applyAlignment="1">
      <alignment horizontal="center"/>
    </xf>
    <xf numFmtId="3" fontId="2" fillId="0" borderId="41" xfId="0" applyNumberFormat="1" applyFont="1" applyFill="1" applyBorder="1" applyAlignment="1">
      <alignment horizontal="center"/>
    </xf>
    <xf numFmtId="0" fontId="6" fillId="0" borderId="24" xfId="0" applyFont="1" applyFill="1" applyBorder="1" applyAlignment="1">
      <alignment horizontal="left"/>
    </xf>
    <xf numFmtId="3" fontId="8" fillId="0" borderId="25" xfId="0" applyNumberFormat="1" applyFont="1" applyFill="1" applyBorder="1" applyAlignment="1">
      <alignment horizontal="center"/>
    </xf>
    <xf numFmtId="3" fontId="6" fillId="0" borderId="25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0" fillId="0" borderId="0" xfId="0" applyFill="1"/>
    <xf numFmtId="0" fontId="3" fillId="0" borderId="3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28" xfId="0" applyFont="1" applyFill="1" applyBorder="1"/>
    <xf numFmtId="0" fontId="3" fillId="0" borderId="12" xfId="0" applyFont="1" applyFill="1" applyBorder="1"/>
    <xf numFmtId="0" fontId="3" fillId="0" borderId="29" xfId="0" applyFont="1" applyFill="1" applyBorder="1"/>
    <xf numFmtId="0" fontId="1" fillId="0" borderId="3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3" fillId="0" borderId="14" xfId="0" applyFont="1" applyFill="1" applyBorder="1"/>
    <xf numFmtId="0" fontId="3" fillId="0" borderId="21" xfId="0" applyFont="1" applyFill="1" applyBorder="1"/>
    <xf numFmtId="0" fontId="1" fillId="0" borderId="25" xfId="0" applyFont="1" applyFill="1" applyBorder="1" applyAlignment="1">
      <alignment horizontal="center" vertical="center"/>
    </xf>
    <xf numFmtId="0" fontId="3" fillId="0" borderId="20" xfId="0" applyFont="1" applyFill="1" applyBorder="1"/>
    <xf numFmtId="0" fontId="3" fillId="0" borderId="31" xfId="0" applyFont="1" applyFill="1" applyBorder="1"/>
    <xf numFmtId="0" fontId="1" fillId="0" borderId="22" xfId="0" applyFont="1" applyFill="1" applyBorder="1"/>
    <xf numFmtId="1" fontId="4" fillId="0" borderId="17" xfId="0" applyNumberFormat="1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3" fontId="1" fillId="0" borderId="31" xfId="0" applyNumberFormat="1" applyFont="1" applyFill="1" applyBorder="1" applyAlignment="1">
      <alignment horizontal="center"/>
    </xf>
    <xf numFmtId="3" fontId="1" fillId="0" borderId="41" xfId="0" applyNumberFormat="1" applyFont="1" applyFill="1" applyBorder="1" applyAlignment="1">
      <alignment horizontal="center"/>
    </xf>
    <xf numFmtId="3" fontId="1" fillId="0" borderId="42" xfId="0" applyNumberFormat="1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3" fontId="1" fillId="0" borderId="23" xfId="0" applyNumberFormat="1" applyFont="1" applyFill="1" applyBorder="1" applyAlignment="1">
      <alignment horizontal="center"/>
    </xf>
    <xf numFmtId="0" fontId="2" fillId="0" borderId="31" xfId="0" applyFont="1" applyFill="1" applyBorder="1"/>
    <xf numFmtId="3" fontId="1" fillId="0" borderId="17" xfId="0" applyNumberFormat="1" applyFont="1" applyFill="1" applyBorder="1" applyAlignment="1">
      <alignment horizontal="center"/>
    </xf>
    <xf numFmtId="3" fontId="2" fillId="0" borderId="23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2" fillId="0" borderId="22" xfId="0" applyFont="1" applyFill="1" applyBorder="1"/>
    <xf numFmtId="0" fontId="1" fillId="0" borderId="24" xfId="0" applyFont="1" applyFill="1" applyBorder="1"/>
    <xf numFmtId="0" fontId="4" fillId="0" borderId="26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left"/>
    </xf>
    <xf numFmtId="0" fontId="4" fillId="0" borderId="31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left"/>
    </xf>
    <xf numFmtId="0" fontId="18" fillId="0" borderId="31" xfId="0" applyFont="1" applyFill="1" applyBorder="1"/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/>
    </xf>
    <xf numFmtId="0" fontId="3" fillId="0" borderId="18" xfId="0" applyFont="1" applyFill="1" applyBorder="1"/>
    <xf numFmtId="0" fontId="3" fillId="0" borderId="22" xfId="0" applyFont="1" applyFill="1" applyBorder="1"/>
    <xf numFmtId="0" fontId="3" fillId="0" borderId="23" xfId="0" applyFont="1" applyFill="1" applyBorder="1"/>
    <xf numFmtId="0" fontId="1" fillId="0" borderId="34" xfId="0" applyFont="1" applyFill="1" applyBorder="1" applyAlignment="1">
      <alignment horizontal="center" vertical="center"/>
    </xf>
    <xf numFmtId="0" fontId="3" fillId="0" borderId="24" xfId="0" applyFont="1" applyFill="1" applyBorder="1"/>
    <xf numFmtId="0" fontId="3" fillId="0" borderId="25" xfId="0" applyFont="1" applyFill="1" applyBorder="1"/>
    <xf numFmtId="0" fontId="3" fillId="0" borderId="26" xfId="0" applyFont="1" applyFill="1" applyBorder="1"/>
    <xf numFmtId="1" fontId="4" fillId="0" borderId="23" xfId="0" applyNumberFormat="1" applyFont="1" applyFill="1" applyBorder="1" applyAlignment="1">
      <alignment horizontal="center"/>
    </xf>
    <xf numFmtId="1" fontId="4" fillId="0" borderId="29" xfId="0" applyNumberFormat="1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3" fontId="17" fillId="0" borderId="23" xfId="0" applyNumberFormat="1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9" fillId="0" borderId="31" xfId="0" applyFont="1" applyFill="1" applyBorder="1"/>
    <xf numFmtId="0" fontId="19" fillId="0" borderId="31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left"/>
    </xf>
    <xf numFmtId="0" fontId="25" fillId="0" borderId="31" xfId="0" applyFont="1" applyFill="1" applyBorder="1" applyAlignment="1">
      <alignment horizontal="left"/>
    </xf>
    <xf numFmtId="0" fontId="25" fillId="0" borderId="4" xfId="0" applyFont="1" applyFill="1" applyBorder="1" applyAlignment="1">
      <alignment horizontal="left"/>
    </xf>
    <xf numFmtId="0" fontId="24" fillId="0" borderId="31" xfId="0" applyFont="1" applyFill="1" applyBorder="1" applyAlignment="1">
      <alignment horizontal="left"/>
    </xf>
    <xf numFmtId="0" fontId="26" fillId="0" borderId="0" xfId="0" applyFont="1" applyFill="1"/>
    <xf numFmtId="0" fontId="20" fillId="0" borderId="36" xfId="0" applyFont="1" applyFill="1" applyBorder="1" applyAlignment="1">
      <alignment horizontal="center" vertical="center" wrapText="1"/>
    </xf>
    <xf numFmtId="0" fontId="20" fillId="0" borderId="55" xfId="0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/>
    </xf>
    <xf numFmtId="0" fontId="20" fillId="0" borderId="50" xfId="0" applyFont="1" applyFill="1" applyBorder="1" applyAlignment="1">
      <alignment horizontal="center"/>
    </xf>
    <xf numFmtId="0" fontId="20" fillId="0" borderId="35" xfId="0" applyFont="1" applyFill="1" applyBorder="1" applyAlignment="1">
      <alignment horizontal="center" vertical="center" wrapText="1"/>
    </xf>
    <xf numFmtId="0" fontId="20" fillId="0" borderId="56" xfId="0" applyFont="1" applyFill="1" applyBorder="1" applyAlignment="1">
      <alignment horizontal="center" vertical="center" wrapText="1"/>
    </xf>
    <xf numFmtId="0" fontId="20" fillId="0" borderId="60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0" fillId="0" borderId="5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/>
    </xf>
    <xf numFmtId="0" fontId="20" fillId="0" borderId="57" xfId="0" applyFont="1" applyFill="1" applyBorder="1" applyAlignment="1">
      <alignment horizontal="center"/>
    </xf>
    <xf numFmtId="0" fontId="20" fillId="0" borderId="61" xfId="0" applyFont="1" applyFill="1" applyBorder="1" applyAlignment="1">
      <alignment horizontal="center"/>
    </xf>
    <xf numFmtId="0" fontId="20" fillId="0" borderId="41" xfId="0" applyFont="1" applyFill="1" applyBorder="1" applyAlignment="1">
      <alignment horizontal="center"/>
    </xf>
    <xf numFmtId="0" fontId="20" fillId="0" borderId="42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left"/>
    </xf>
    <xf numFmtId="0" fontId="7" fillId="0" borderId="57" xfId="0" applyFont="1" applyFill="1" applyBorder="1" applyAlignment="1">
      <alignment horizontal="center"/>
    </xf>
    <xf numFmtId="0" fontId="7" fillId="0" borderId="61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59" xfId="0" applyFont="1" applyFill="1" applyBorder="1" applyAlignment="1">
      <alignment horizontal="left"/>
    </xf>
    <xf numFmtId="0" fontId="7" fillId="0" borderId="56" xfId="0" applyFont="1" applyFill="1" applyBorder="1" applyAlignment="1">
      <alignment horizontal="center"/>
    </xf>
    <xf numFmtId="0" fontId="7" fillId="0" borderId="62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0" fontId="7" fillId="0" borderId="53" xfId="0" applyFont="1" applyFill="1" applyBorder="1" applyAlignment="1">
      <alignment horizontal="center"/>
    </xf>
    <xf numFmtId="0" fontId="0" fillId="0" borderId="31" xfId="0" applyFill="1" applyBorder="1"/>
    <xf numFmtId="0" fontId="20" fillId="0" borderId="50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35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top" wrapText="1"/>
    </xf>
    <xf numFmtId="3" fontId="8" fillId="0" borderId="17" xfId="0" applyNumberFormat="1" applyFont="1" applyFill="1" applyBorder="1" applyAlignment="1">
      <alignment horizontal="center" vertical="top" wrapText="1"/>
    </xf>
    <xf numFmtId="3" fontId="7" fillId="0" borderId="0" xfId="0" applyNumberFormat="1" applyFont="1" applyFill="1"/>
    <xf numFmtId="3" fontId="6" fillId="0" borderId="17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3" fontId="6" fillId="0" borderId="29" xfId="0" applyNumberFormat="1" applyFont="1" applyFill="1" applyBorder="1" applyAlignment="1">
      <alignment horizontal="center" vertical="top" wrapText="1"/>
    </xf>
    <xf numFmtId="3" fontId="6" fillId="0" borderId="79" xfId="0" applyNumberFormat="1" applyFont="1" applyFill="1" applyBorder="1" applyAlignment="1">
      <alignment horizontal="center" vertical="top" wrapText="1"/>
    </xf>
    <xf numFmtId="3" fontId="6" fillId="0" borderId="5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vertical="top"/>
    </xf>
    <xf numFmtId="0" fontId="6" fillId="0" borderId="31" xfId="0" applyFont="1" applyFill="1" applyBorder="1"/>
    <xf numFmtId="0" fontId="8" fillId="0" borderId="6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6" fillId="0" borderId="46" xfId="0" applyFont="1" applyFill="1" applyBorder="1"/>
    <xf numFmtId="0" fontId="6" fillId="0" borderId="45" xfId="0" applyFont="1" applyFill="1" applyBorder="1"/>
    <xf numFmtId="0" fontId="8" fillId="0" borderId="48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3" fontId="11" fillId="0" borderId="23" xfId="0" applyNumberFormat="1" applyFont="1" applyFill="1" applyBorder="1" applyAlignment="1">
      <alignment horizontal="center" vertical="center" wrapText="1"/>
    </xf>
    <xf numFmtId="3" fontId="8" fillId="0" borderId="23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vertical="center" wrapText="1"/>
    </xf>
    <xf numFmtId="3" fontId="6" fillId="0" borderId="23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3" fontId="6" fillId="0" borderId="25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/>
    </xf>
    <xf numFmtId="0" fontId="13" fillId="0" borderId="3" xfId="0" applyFont="1" applyFill="1" applyBorder="1"/>
    <xf numFmtId="0" fontId="13" fillId="0" borderId="31" xfId="0" applyFont="1" applyFill="1" applyBorder="1"/>
    <xf numFmtId="0" fontId="13" fillId="0" borderId="4" xfId="0" applyFont="1" applyFill="1" applyBorder="1"/>
    <xf numFmtId="0" fontId="22" fillId="0" borderId="50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0" fillId="0" borderId="31" xfId="0" applyFont="1" applyFill="1" applyBorder="1"/>
    <xf numFmtId="0" fontId="22" fillId="0" borderId="63" xfId="0" applyFont="1" applyFill="1" applyBorder="1" applyAlignment="1">
      <alignment horizontal="center" vertical="center" wrapText="1"/>
    </xf>
    <xf numFmtId="0" fontId="22" fillId="0" borderId="64" xfId="0" applyFont="1" applyFill="1" applyBorder="1" applyAlignment="1">
      <alignment horizontal="center" vertical="center" wrapText="1"/>
    </xf>
    <xf numFmtId="0" fontId="22" fillId="0" borderId="65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/>
    </xf>
    <xf numFmtId="0" fontId="21" fillId="0" borderId="41" xfId="0" applyFont="1" applyFill="1" applyBorder="1" applyAlignment="1">
      <alignment horizontal="center"/>
    </xf>
    <xf numFmtId="0" fontId="21" fillId="0" borderId="66" xfId="0" applyFont="1" applyFill="1" applyBorder="1" applyAlignment="1">
      <alignment horizontal="center"/>
    </xf>
    <xf numFmtId="0" fontId="21" fillId="0" borderId="67" xfId="0" applyFont="1" applyFill="1" applyBorder="1" applyAlignment="1">
      <alignment horizontal="center"/>
    </xf>
    <xf numFmtId="0" fontId="21" fillId="0" borderId="68" xfId="0" applyFont="1" applyFill="1" applyBorder="1" applyAlignment="1">
      <alignment horizontal="center"/>
    </xf>
    <xf numFmtId="0" fontId="7" fillId="0" borderId="66" xfId="0" applyFont="1" applyFill="1" applyBorder="1" applyAlignment="1">
      <alignment horizontal="center"/>
    </xf>
    <xf numFmtId="0" fontId="7" fillId="0" borderId="67" xfId="0" applyFont="1" applyFill="1" applyBorder="1" applyAlignment="1">
      <alignment horizontal="center"/>
    </xf>
    <xf numFmtId="0" fontId="7" fillId="0" borderId="68" xfId="0" applyFont="1" applyFill="1" applyBorder="1" applyAlignment="1">
      <alignment horizontal="center"/>
    </xf>
    <xf numFmtId="0" fontId="7" fillId="0" borderId="69" xfId="0" applyFont="1" applyFill="1" applyBorder="1" applyAlignment="1">
      <alignment horizontal="center"/>
    </xf>
    <xf numFmtId="0" fontId="7" fillId="0" borderId="70" xfId="0" applyFont="1" applyFill="1" applyBorder="1" applyAlignment="1">
      <alignment horizontal="center"/>
    </xf>
    <xf numFmtId="0" fontId="7" fillId="0" borderId="7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/>
    </xf>
    <xf numFmtId="0" fontId="8" fillId="0" borderId="31" xfId="0" applyFont="1" applyFill="1" applyBorder="1" applyAlignment="1">
      <alignment horizontal="left"/>
    </xf>
    <xf numFmtId="0" fontId="21" fillId="0" borderId="55" xfId="0" applyFont="1" applyFill="1" applyBorder="1" applyAlignment="1">
      <alignment horizontal="center" vertical="center" wrapText="1"/>
    </xf>
    <xf numFmtId="0" fontId="21" fillId="0" borderId="57" xfId="0" applyFont="1" applyFill="1" applyBorder="1" applyAlignment="1">
      <alignment horizontal="center" vertical="center" wrapText="1"/>
    </xf>
    <xf numFmtId="0" fontId="1" fillId="0" borderId="76" xfId="0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 wrapText="1"/>
    </xf>
    <xf numFmtId="0" fontId="1" fillId="0" borderId="73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1" fillId="0" borderId="74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21" fillId="0" borderId="57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35" xfId="0" applyFont="1" applyFill="1" applyBorder="1" applyAlignment="1">
      <alignment horizontal="center"/>
    </xf>
  </cellXfs>
  <cellStyles count="2">
    <cellStyle name="Normal" xfId="0" builtinId="0"/>
    <cellStyle name="Normal 2 2" xfId="1" xr:uid="{8D11E71A-40E9-40FD-87E2-217C969DCD1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3"/>
  <sheetViews>
    <sheetView tabSelected="1" workbookViewId="0">
      <selection activeCell="B15" sqref="B15"/>
    </sheetView>
  </sheetViews>
  <sheetFormatPr baseColWidth="10" defaultColWidth="0" defaultRowHeight="0" customHeight="1" zeroHeight="1" x14ac:dyDescent="0.3"/>
  <cols>
    <col min="1" max="1" width="13.77734375" style="1" customWidth="1"/>
    <col min="2" max="2" width="124.21875" style="1" customWidth="1"/>
    <col min="3" max="26" width="10" style="1" hidden="1" customWidth="1"/>
    <col min="27" max="16384" width="14.44140625" style="1" hidden="1"/>
  </cols>
  <sheetData>
    <row r="1" spans="1:2" ht="15.6" x14ac:dyDescent="0.3">
      <c r="A1" s="57" t="s">
        <v>129</v>
      </c>
      <c r="B1" s="57"/>
    </row>
    <row r="2" spans="1:2" ht="15.6" x14ac:dyDescent="0.3">
      <c r="A2" s="61" t="s">
        <v>132</v>
      </c>
      <c r="B2" s="62"/>
    </row>
    <row r="3" spans="1:2" ht="15.6" x14ac:dyDescent="0.3">
      <c r="A3" s="63" t="s">
        <v>392</v>
      </c>
      <c r="B3" s="62"/>
    </row>
    <row r="4" spans="1:2" ht="15.6" x14ac:dyDescent="0.3">
      <c r="A4" s="8"/>
      <c r="B4" s="8"/>
    </row>
    <row r="5" spans="1:2" ht="15.75" customHeight="1" x14ac:dyDescent="0.3">
      <c r="A5" s="9" t="s">
        <v>130</v>
      </c>
      <c r="B5" s="9" t="s">
        <v>131</v>
      </c>
    </row>
    <row r="6" spans="1:2" ht="18.75" customHeight="1" x14ac:dyDescent="0.3">
      <c r="A6" s="59">
        <v>1</v>
      </c>
      <c r="B6" s="10" t="s">
        <v>133</v>
      </c>
    </row>
    <row r="7" spans="1:2" ht="15.75" customHeight="1" x14ac:dyDescent="0.3">
      <c r="A7" s="64"/>
      <c r="B7" s="10" t="s">
        <v>135</v>
      </c>
    </row>
    <row r="8" spans="1:2" ht="15.75" customHeight="1" x14ac:dyDescent="0.3">
      <c r="A8" s="64"/>
      <c r="B8" s="7" t="s">
        <v>136</v>
      </c>
    </row>
    <row r="9" spans="1:2" ht="15.75" customHeight="1" x14ac:dyDescent="0.3">
      <c r="A9" s="65"/>
      <c r="B9" s="48" t="s">
        <v>393</v>
      </c>
    </row>
    <row r="10" spans="1:2" ht="15.75" customHeight="1" x14ac:dyDescent="0.3">
      <c r="A10" s="58">
        <v>2</v>
      </c>
      <c r="B10" s="4" t="s">
        <v>143</v>
      </c>
    </row>
    <row r="11" spans="1:2" ht="15.75" customHeight="1" x14ac:dyDescent="0.3">
      <c r="A11" s="59"/>
      <c r="B11" s="5" t="s">
        <v>137</v>
      </c>
    </row>
    <row r="12" spans="1:2" ht="15.75" customHeight="1" x14ac:dyDescent="0.3">
      <c r="A12" s="59"/>
      <c r="B12" s="5" t="s">
        <v>134</v>
      </c>
    </row>
    <row r="13" spans="1:2" ht="15.75" customHeight="1" x14ac:dyDescent="0.3">
      <c r="A13" s="60"/>
      <c r="B13" s="48" t="s">
        <v>393</v>
      </c>
    </row>
    <row r="14" spans="1:2" ht="15.75" customHeight="1" x14ac:dyDescent="0.3">
      <c r="A14" s="58">
        <v>3</v>
      </c>
      <c r="B14" s="2" t="s">
        <v>144</v>
      </c>
    </row>
    <row r="15" spans="1:2" ht="15.75" customHeight="1" x14ac:dyDescent="0.3">
      <c r="A15" s="64"/>
      <c r="B15" s="3" t="s">
        <v>138</v>
      </c>
    </row>
    <row r="16" spans="1:2" ht="15.75" customHeight="1" x14ac:dyDescent="0.3">
      <c r="A16" s="64"/>
      <c r="B16" s="5" t="s">
        <v>134</v>
      </c>
    </row>
    <row r="17" spans="1:2" ht="15.75" customHeight="1" x14ac:dyDescent="0.3">
      <c r="A17" s="65"/>
      <c r="B17" s="48" t="s">
        <v>393</v>
      </c>
    </row>
    <row r="18" spans="1:2" ht="15.75" customHeight="1" x14ac:dyDescent="0.3">
      <c r="A18" s="58">
        <v>4</v>
      </c>
      <c r="B18" s="2" t="s">
        <v>145</v>
      </c>
    </row>
    <row r="19" spans="1:2" ht="15.75" customHeight="1" x14ac:dyDescent="0.3">
      <c r="A19" s="64"/>
      <c r="B19" s="3" t="s">
        <v>139</v>
      </c>
    </row>
    <row r="20" spans="1:2" ht="15.75" customHeight="1" x14ac:dyDescent="0.3">
      <c r="A20" s="64"/>
      <c r="B20" s="5" t="s">
        <v>134</v>
      </c>
    </row>
    <row r="21" spans="1:2" ht="15.75" customHeight="1" x14ac:dyDescent="0.3">
      <c r="A21" s="65"/>
      <c r="B21" s="48" t="s">
        <v>393</v>
      </c>
    </row>
    <row r="22" spans="1:2" ht="15.75" customHeight="1" x14ac:dyDescent="0.3">
      <c r="A22" s="58">
        <v>5</v>
      </c>
      <c r="B22" s="49" t="s">
        <v>388</v>
      </c>
    </row>
    <row r="23" spans="1:2" ht="15.75" customHeight="1" x14ac:dyDescent="0.3">
      <c r="A23" s="59"/>
      <c r="B23" s="50" t="s">
        <v>389</v>
      </c>
    </row>
    <row r="24" spans="1:2" ht="15.75" customHeight="1" x14ac:dyDescent="0.3">
      <c r="A24" s="59"/>
      <c r="B24" s="5" t="s">
        <v>134</v>
      </c>
    </row>
    <row r="25" spans="1:2" ht="15.75" customHeight="1" x14ac:dyDescent="0.3">
      <c r="A25" s="60"/>
      <c r="B25" s="48" t="s">
        <v>393</v>
      </c>
    </row>
    <row r="26" spans="1:2" ht="15.75" customHeight="1" x14ac:dyDescent="0.3">
      <c r="A26" s="58">
        <v>6</v>
      </c>
      <c r="B26" s="49" t="s">
        <v>388</v>
      </c>
    </row>
    <row r="27" spans="1:2" ht="15.75" customHeight="1" x14ac:dyDescent="0.3">
      <c r="A27" s="59"/>
      <c r="B27" s="50" t="s">
        <v>390</v>
      </c>
    </row>
    <row r="28" spans="1:2" ht="15.75" customHeight="1" x14ac:dyDescent="0.3">
      <c r="A28" s="59"/>
      <c r="B28" s="7" t="s">
        <v>136</v>
      </c>
    </row>
    <row r="29" spans="1:2" ht="15.75" customHeight="1" x14ac:dyDescent="0.3">
      <c r="A29" s="60"/>
      <c r="B29" s="48" t="s">
        <v>393</v>
      </c>
    </row>
    <row r="30" spans="1:2" ht="15.75" customHeight="1" x14ac:dyDescent="0.3">
      <c r="A30" s="58">
        <v>7</v>
      </c>
      <c r="B30" s="10" t="s">
        <v>133</v>
      </c>
    </row>
    <row r="31" spans="1:2" ht="15.75" customHeight="1" x14ac:dyDescent="0.3">
      <c r="A31" s="64"/>
      <c r="B31" s="51" t="s">
        <v>140</v>
      </c>
    </row>
    <row r="32" spans="1:2" ht="15.75" customHeight="1" x14ac:dyDescent="0.3">
      <c r="A32" s="64"/>
      <c r="B32" s="7" t="s">
        <v>136</v>
      </c>
    </row>
    <row r="33" spans="1:2" ht="15.75" customHeight="1" x14ac:dyDescent="0.3">
      <c r="A33" s="65"/>
      <c r="B33" s="48" t="s">
        <v>393</v>
      </c>
    </row>
    <row r="34" spans="1:2" ht="15.75" customHeight="1" x14ac:dyDescent="0.3">
      <c r="A34" s="58">
        <v>8</v>
      </c>
      <c r="B34" s="52" t="s">
        <v>146</v>
      </c>
    </row>
    <row r="35" spans="1:2" ht="15.75" customHeight="1" x14ac:dyDescent="0.3">
      <c r="A35" s="64"/>
      <c r="B35" s="5" t="s">
        <v>137</v>
      </c>
    </row>
    <row r="36" spans="1:2" ht="15.75" customHeight="1" x14ac:dyDescent="0.3">
      <c r="A36" s="64"/>
      <c r="B36" s="5" t="s">
        <v>134</v>
      </c>
    </row>
    <row r="37" spans="1:2" ht="15.75" customHeight="1" x14ac:dyDescent="0.3">
      <c r="A37" s="65"/>
      <c r="B37" s="48" t="s">
        <v>393</v>
      </c>
    </row>
    <row r="38" spans="1:2" ht="15.75" customHeight="1" x14ac:dyDescent="0.3">
      <c r="A38" s="58">
        <v>9</v>
      </c>
      <c r="B38" s="2" t="s">
        <v>147</v>
      </c>
    </row>
    <row r="39" spans="1:2" ht="15.75" customHeight="1" x14ac:dyDescent="0.3">
      <c r="A39" s="64"/>
      <c r="B39" s="6" t="s">
        <v>141</v>
      </c>
    </row>
    <row r="40" spans="1:2" ht="15.75" customHeight="1" x14ac:dyDescent="0.3">
      <c r="A40" s="64"/>
      <c r="B40" s="5" t="s">
        <v>134</v>
      </c>
    </row>
    <row r="41" spans="1:2" ht="15.75" customHeight="1" x14ac:dyDescent="0.3">
      <c r="A41" s="65"/>
      <c r="B41" s="48" t="s">
        <v>393</v>
      </c>
    </row>
    <row r="42" spans="1:2" ht="15.75" customHeight="1" x14ac:dyDescent="0.3">
      <c r="A42" s="58">
        <v>10</v>
      </c>
      <c r="B42" s="4" t="s">
        <v>148</v>
      </c>
    </row>
    <row r="43" spans="1:2" ht="15.75" customHeight="1" x14ac:dyDescent="0.3">
      <c r="A43" s="64"/>
      <c r="B43" s="7" t="s">
        <v>139</v>
      </c>
    </row>
    <row r="44" spans="1:2" ht="15.75" customHeight="1" x14ac:dyDescent="0.3">
      <c r="A44" s="64"/>
      <c r="B44" s="5" t="s">
        <v>134</v>
      </c>
    </row>
    <row r="45" spans="1:2" ht="15.75" customHeight="1" x14ac:dyDescent="0.3">
      <c r="A45" s="65"/>
      <c r="B45" s="48" t="s">
        <v>393</v>
      </c>
    </row>
    <row r="46" spans="1:2" ht="15.75" customHeight="1" x14ac:dyDescent="0.3">
      <c r="A46" s="58">
        <v>11</v>
      </c>
      <c r="B46" s="49" t="s">
        <v>391</v>
      </c>
    </row>
    <row r="47" spans="1:2" ht="15.75" customHeight="1" x14ac:dyDescent="0.3">
      <c r="A47" s="59"/>
      <c r="B47" s="50" t="s">
        <v>389</v>
      </c>
    </row>
    <row r="48" spans="1:2" ht="15.75" customHeight="1" x14ac:dyDescent="0.3">
      <c r="A48" s="59"/>
      <c r="B48" s="5" t="s">
        <v>134</v>
      </c>
    </row>
    <row r="49" spans="1:2" ht="15.75" customHeight="1" x14ac:dyDescent="0.3">
      <c r="A49" s="60"/>
      <c r="B49" s="48" t="s">
        <v>393</v>
      </c>
    </row>
    <row r="50" spans="1:2" ht="15.75" customHeight="1" x14ac:dyDescent="0.3">
      <c r="A50" s="58">
        <v>12</v>
      </c>
      <c r="B50" s="49" t="s">
        <v>391</v>
      </c>
    </row>
    <row r="51" spans="1:2" ht="15.75" customHeight="1" x14ac:dyDescent="0.3">
      <c r="A51" s="59"/>
      <c r="B51" s="50" t="s">
        <v>390</v>
      </c>
    </row>
    <row r="52" spans="1:2" ht="15.75" customHeight="1" x14ac:dyDescent="0.3">
      <c r="A52" s="59"/>
      <c r="B52" s="7" t="s">
        <v>136</v>
      </c>
    </row>
    <row r="53" spans="1:2" ht="15.75" customHeight="1" x14ac:dyDescent="0.3">
      <c r="A53" s="60"/>
      <c r="B53" s="48" t="s">
        <v>393</v>
      </c>
    </row>
  </sheetData>
  <mergeCells count="15">
    <mergeCell ref="A30:A33"/>
    <mergeCell ref="A34:A37"/>
    <mergeCell ref="A46:A49"/>
    <mergeCell ref="A50:A53"/>
    <mergeCell ref="A38:A41"/>
    <mergeCell ref="A42:A45"/>
    <mergeCell ref="A1:B1"/>
    <mergeCell ref="A10:A13"/>
    <mergeCell ref="A26:A29"/>
    <mergeCell ref="A2:B2"/>
    <mergeCell ref="A3:B3"/>
    <mergeCell ref="A6:A9"/>
    <mergeCell ref="A14:A17"/>
    <mergeCell ref="A18:A21"/>
    <mergeCell ref="A22:A25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9"/>
  <sheetViews>
    <sheetView zoomScale="80" zoomScaleNormal="80" workbookViewId="0">
      <selection activeCell="A44" sqref="A44:F44"/>
    </sheetView>
  </sheetViews>
  <sheetFormatPr baseColWidth="10" defaultColWidth="0" defaultRowHeight="15" customHeight="1" zeroHeight="1" x14ac:dyDescent="0.3"/>
  <cols>
    <col min="1" max="1" width="28.21875" style="145" customWidth="1"/>
    <col min="2" max="2" width="19.21875" style="145" customWidth="1"/>
    <col min="3" max="3" width="15.77734375" style="145" customWidth="1"/>
    <col min="4" max="4" width="19.21875" style="145" customWidth="1"/>
    <col min="5" max="5" width="15.77734375" style="145" customWidth="1"/>
    <col min="6" max="6" width="19.21875" style="145" customWidth="1"/>
    <col min="7" max="7" width="14.44140625" style="105" hidden="1" customWidth="1"/>
    <col min="8" max="8" width="11.5546875" style="105" hidden="1" customWidth="1"/>
    <col min="9" max="23" width="10" style="105" hidden="1" customWidth="1"/>
    <col min="24" max="16384" width="14.44140625" style="105" hidden="1"/>
  </cols>
  <sheetData>
    <row r="1" spans="1:6" ht="15.75" customHeight="1" x14ac:dyDescent="0.3">
      <c r="A1" s="103" t="s">
        <v>1</v>
      </c>
      <c r="B1" s="104"/>
      <c r="C1" s="104"/>
      <c r="D1" s="104"/>
      <c r="E1" s="104"/>
      <c r="F1" s="104"/>
    </row>
    <row r="2" spans="1:6" ht="15.75" customHeight="1" x14ac:dyDescent="0.3">
      <c r="A2" s="106"/>
      <c r="B2" s="104"/>
      <c r="C2" s="104"/>
      <c r="D2" s="104"/>
      <c r="E2" s="104"/>
      <c r="F2" s="104"/>
    </row>
    <row r="3" spans="1:6" ht="31.05" customHeight="1" x14ac:dyDescent="0.3">
      <c r="A3" s="107" t="s">
        <v>2</v>
      </c>
      <c r="B3" s="108"/>
      <c r="C3" s="108"/>
      <c r="D3" s="108"/>
      <c r="E3" s="108"/>
      <c r="F3" s="109"/>
    </row>
    <row r="4" spans="1:6" ht="15.75" customHeight="1" x14ac:dyDescent="0.3">
      <c r="A4" s="110" t="s">
        <v>565</v>
      </c>
      <c r="B4" s="108"/>
      <c r="C4" s="108"/>
      <c r="D4" s="108"/>
      <c r="E4" s="108"/>
      <c r="F4" s="109"/>
    </row>
    <row r="5" spans="1:6" ht="15.75" customHeight="1" x14ac:dyDescent="0.3">
      <c r="A5" s="110" t="s">
        <v>541</v>
      </c>
      <c r="B5" s="108"/>
      <c r="C5" s="108"/>
      <c r="D5" s="108"/>
      <c r="E5" s="108"/>
      <c r="F5" s="109"/>
    </row>
    <row r="6" spans="1:6" ht="17.25" customHeight="1" x14ac:dyDescent="0.3">
      <c r="A6" s="106"/>
      <c r="B6" s="111"/>
      <c r="C6" s="111"/>
      <c r="D6" s="111"/>
      <c r="E6" s="111"/>
      <c r="F6" s="111"/>
    </row>
    <row r="7" spans="1:6" ht="20.25" customHeight="1" x14ac:dyDescent="0.3">
      <c r="A7" s="112" t="s">
        <v>7</v>
      </c>
      <c r="B7" s="113" t="s">
        <v>8</v>
      </c>
      <c r="C7" s="114"/>
      <c r="D7" s="114"/>
      <c r="E7" s="114"/>
      <c r="F7" s="115"/>
    </row>
    <row r="8" spans="1:6" ht="49.5" customHeight="1" x14ac:dyDescent="0.3">
      <c r="A8" s="116"/>
      <c r="B8" s="117" t="s">
        <v>14</v>
      </c>
      <c r="C8" s="118" t="s">
        <v>18</v>
      </c>
      <c r="D8" s="118" t="s">
        <v>20</v>
      </c>
      <c r="E8" s="118" t="s">
        <v>21</v>
      </c>
      <c r="F8" s="119" t="s">
        <v>22</v>
      </c>
    </row>
    <row r="9" spans="1:6" ht="17.25" customHeight="1" x14ac:dyDescent="0.3">
      <c r="A9" s="120"/>
      <c r="B9" s="121"/>
      <c r="C9" s="122"/>
      <c r="D9" s="123"/>
      <c r="E9" s="123"/>
      <c r="F9" s="124"/>
    </row>
    <row r="10" spans="1:6" ht="17.25" customHeight="1" x14ac:dyDescent="0.3">
      <c r="A10" s="125" t="s">
        <v>36</v>
      </c>
      <c r="B10" s="126">
        <f>SUM(B12:B33)</f>
        <v>1704</v>
      </c>
      <c r="C10" s="126">
        <f t="shared" ref="C10:F10" si="0">SUM(C12:C33)</f>
        <v>8797</v>
      </c>
      <c r="D10" s="126">
        <f t="shared" si="0"/>
        <v>289</v>
      </c>
      <c r="E10" s="126">
        <f t="shared" si="0"/>
        <v>9241</v>
      </c>
      <c r="F10" s="126">
        <f t="shared" si="0"/>
        <v>1539</v>
      </c>
    </row>
    <row r="11" spans="1:6" ht="17.25" customHeight="1" x14ac:dyDescent="0.3">
      <c r="A11" s="128"/>
      <c r="B11" s="129"/>
      <c r="C11" s="127"/>
      <c r="D11" s="126"/>
      <c r="E11" s="126"/>
      <c r="F11" s="127"/>
    </row>
    <row r="12" spans="1:6" ht="17.25" customHeight="1" x14ac:dyDescent="0.3">
      <c r="A12" s="130" t="s">
        <v>189</v>
      </c>
      <c r="B12" s="129">
        <v>0</v>
      </c>
      <c r="C12" s="131">
        <v>0</v>
      </c>
      <c r="D12" s="126">
        <v>0</v>
      </c>
      <c r="E12" s="126">
        <v>0</v>
      </c>
      <c r="F12" s="131">
        <v>0</v>
      </c>
    </row>
    <row r="13" spans="1:6" ht="17.25" customHeight="1" x14ac:dyDescent="0.3">
      <c r="A13" s="130" t="s">
        <v>9</v>
      </c>
      <c r="B13" s="132">
        <v>57</v>
      </c>
      <c r="C13" s="133">
        <v>318</v>
      </c>
      <c r="D13" s="134">
        <v>4</v>
      </c>
      <c r="E13" s="134">
        <v>326</v>
      </c>
      <c r="F13" s="135">
        <f t="shared" ref="F13:F32" si="1">B13+C13+D13-E13</f>
        <v>53</v>
      </c>
    </row>
    <row r="14" spans="1:6" ht="19.5" customHeight="1" x14ac:dyDescent="0.3">
      <c r="A14" s="136" t="s">
        <v>313</v>
      </c>
      <c r="B14" s="132">
        <v>346</v>
      </c>
      <c r="C14" s="133">
        <v>1775</v>
      </c>
      <c r="D14" s="134">
        <v>79</v>
      </c>
      <c r="E14" s="134">
        <v>1918</v>
      </c>
      <c r="F14" s="135">
        <v>279</v>
      </c>
    </row>
    <row r="15" spans="1:6" ht="19.5" customHeight="1" x14ac:dyDescent="0.3">
      <c r="A15" s="136" t="s">
        <v>418</v>
      </c>
      <c r="B15" s="132">
        <v>0</v>
      </c>
      <c r="C15" s="133">
        <v>104</v>
      </c>
      <c r="D15" s="134">
        <v>2</v>
      </c>
      <c r="E15" s="134">
        <v>45</v>
      </c>
      <c r="F15" s="135">
        <f t="shared" si="1"/>
        <v>61</v>
      </c>
    </row>
    <row r="16" spans="1:6" ht="19.5" customHeight="1" x14ac:dyDescent="0.3">
      <c r="A16" s="136" t="s">
        <v>37</v>
      </c>
      <c r="B16" s="132">
        <v>10</v>
      </c>
      <c r="C16" s="133">
        <v>136</v>
      </c>
      <c r="D16" s="134">
        <v>1</v>
      </c>
      <c r="E16" s="134">
        <v>134</v>
      </c>
      <c r="F16" s="135">
        <f t="shared" si="1"/>
        <v>13</v>
      </c>
    </row>
    <row r="17" spans="1:6" ht="17.25" customHeight="1" x14ac:dyDescent="0.3">
      <c r="A17" s="136" t="s">
        <v>420</v>
      </c>
      <c r="B17" s="132">
        <v>134</v>
      </c>
      <c r="C17" s="133">
        <v>398</v>
      </c>
      <c r="D17" s="134">
        <v>8</v>
      </c>
      <c r="E17" s="134">
        <v>487</v>
      </c>
      <c r="F17" s="135">
        <v>52</v>
      </c>
    </row>
    <row r="18" spans="1:6" ht="20.25" customHeight="1" x14ac:dyDescent="0.3">
      <c r="A18" s="130" t="s">
        <v>190</v>
      </c>
      <c r="B18" s="132">
        <v>78</v>
      </c>
      <c r="C18" s="133">
        <v>278</v>
      </c>
      <c r="D18" s="134">
        <v>3</v>
      </c>
      <c r="E18" s="134">
        <v>299</v>
      </c>
      <c r="F18" s="135">
        <f t="shared" si="1"/>
        <v>60</v>
      </c>
    </row>
    <row r="19" spans="1:6" ht="17.25" customHeight="1" x14ac:dyDescent="0.3">
      <c r="A19" s="136" t="s">
        <v>422</v>
      </c>
      <c r="B19" s="132">
        <v>89</v>
      </c>
      <c r="C19" s="133">
        <v>794</v>
      </c>
      <c r="D19" s="134">
        <v>19</v>
      </c>
      <c r="E19" s="134">
        <v>809</v>
      </c>
      <c r="F19" s="135">
        <f t="shared" si="1"/>
        <v>93</v>
      </c>
    </row>
    <row r="20" spans="1:6" ht="17.25" customHeight="1" x14ac:dyDescent="0.3">
      <c r="A20" s="130" t="s">
        <v>17</v>
      </c>
      <c r="B20" s="132">
        <v>26</v>
      </c>
      <c r="C20" s="133">
        <v>133</v>
      </c>
      <c r="D20" s="134">
        <v>2</v>
      </c>
      <c r="E20" s="134">
        <v>119</v>
      </c>
      <c r="F20" s="135">
        <f t="shared" si="1"/>
        <v>42</v>
      </c>
    </row>
    <row r="21" spans="1:6" ht="17.25" customHeight="1" x14ac:dyDescent="0.3">
      <c r="A21" s="136" t="s">
        <v>423</v>
      </c>
      <c r="B21" s="132">
        <v>30</v>
      </c>
      <c r="C21" s="133">
        <v>297</v>
      </c>
      <c r="D21" s="134">
        <v>18</v>
      </c>
      <c r="E21" s="134">
        <v>308</v>
      </c>
      <c r="F21" s="135">
        <f t="shared" si="1"/>
        <v>37</v>
      </c>
    </row>
    <row r="22" spans="1:6" ht="17.25" customHeight="1" x14ac:dyDescent="0.3">
      <c r="A22" s="130" t="s">
        <v>38</v>
      </c>
      <c r="B22" s="132">
        <v>13</v>
      </c>
      <c r="C22" s="133">
        <v>37</v>
      </c>
      <c r="D22" s="134">
        <v>0</v>
      </c>
      <c r="E22" s="134">
        <v>43</v>
      </c>
      <c r="F22" s="135">
        <f t="shared" si="1"/>
        <v>7</v>
      </c>
    </row>
    <row r="23" spans="1:6" ht="17.25" customHeight="1" x14ac:dyDescent="0.3">
      <c r="A23" s="136" t="s">
        <v>424</v>
      </c>
      <c r="B23" s="132">
        <v>26</v>
      </c>
      <c r="C23" s="133">
        <v>197</v>
      </c>
      <c r="D23" s="134">
        <v>9</v>
      </c>
      <c r="E23" s="134">
        <v>199</v>
      </c>
      <c r="F23" s="135">
        <v>32</v>
      </c>
    </row>
    <row r="24" spans="1:6" ht="17.25" customHeight="1" x14ac:dyDescent="0.3">
      <c r="A24" s="136" t="s">
        <v>24</v>
      </c>
      <c r="B24" s="132">
        <v>187</v>
      </c>
      <c r="C24" s="133">
        <v>802</v>
      </c>
      <c r="D24" s="134">
        <v>46</v>
      </c>
      <c r="E24" s="134">
        <v>895</v>
      </c>
      <c r="F24" s="135">
        <f t="shared" si="1"/>
        <v>140</v>
      </c>
    </row>
    <row r="25" spans="1:6" ht="17.25" customHeight="1" x14ac:dyDescent="0.3">
      <c r="A25" s="136" t="s">
        <v>426</v>
      </c>
      <c r="B25" s="132">
        <v>74</v>
      </c>
      <c r="C25" s="133">
        <v>641</v>
      </c>
      <c r="D25" s="134">
        <v>6</v>
      </c>
      <c r="E25" s="134">
        <v>648</v>
      </c>
      <c r="F25" s="135">
        <v>71</v>
      </c>
    </row>
    <row r="26" spans="1:6" ht="17.25" customHeight="1" x14ac:dyDescent="0.3">
      <c r="A26" s="136" t="s">
        <v>149</v>
      </c>
      <c r="B26" s="132">
        <v>73</v>
      </c>
      <c r="C26" s="133">
        <v>521</v>
      </c>
      <c r="D26" s="134">
        <v>21</v>
      </c>
      <c r="E26" s="134">
        <v>538</v>
      </c>
      <c r="F26" s="135">
        <f t="shared" si="1"/>
        <v>77</v>
      </c>
    </row>
    <row r="27" spans="1:6" ht="20.25" customHeight="1" x14ac:dyDescent="0.3">
      <c r="A27" s="136" t="s">
        <v>432</v>
      </c>
      <c r="B27" s="132">
        <v>17</v>
      </c>
      <c r="C27" s="133">
        <v>168</v>
      </c>
      <c r="D27" s="134">
        <v>6</v>
      </c>
      <c r="E27" s="134">
        <v>157</v>
      </c>
      <c r="F27" s="135">
        <v>32</v>
      </c>
    </row>
    <row r="28" spans="1:6" ht="17.25" customHeight="1" x14ac:dyDescent="0.3">
      <c r="A28" s="136" t="s">
        <v>428</v>
      </c>
      <c r="B28" s="132">
        <v>136</v>
      </c>
      <c r="C28" s="133">
        <v>495</v>
      </c>
      <c r="D28" s="134">
        <v>17</v>
      </c>
      <c r="E28" s="134">
        <v>570</v>
      </c>
      <c r="F28" s="135">
        <v>82</v>
      </c>
    </row>
    <row r="29" spans="1:6" ht="17.25" customHeight="1" x14ac:dyDescent="0.3">
      <c r="A29" s="136" t="s">
        <v>430</v>
      </c>
      <c r="B29" s="132">
        <v>117</v>
      </c>
      <c r="C29" s="133">
        <v>467</v>
      </c>
      <c r="D29" s="134">
        <v>16</v>
      </c>
      <c r="E29" s="134">
        <v>509</v>
      </c>
      <c r="F29" s="135">
        <v>90</v>
      </c>
    </row>
    <row r="30" spans="1:6" ht="17.25" customHeight="1" x14ac:dyDescent="0.3">
      <c r="A30" s="136" t="s">
        <v>434</v>
      </c>
      <c r="B30" s="132">
        <v>114</v>
      </c>
      <c r="C30" s="133">
        <v>509</v>
      </c>
      <c r="D30" s="134">
        <v>10</v>
      </c>
      <c r="E30" s="134">
        <v>476</v>
      </c>
      <c r="F30" s="135">
        <v>156</v>
      </c>
    </row>
    <row r="31" spans="1:6" ht="17.25" customHeight="1" x14ac:dyDescent="0.3">
      <c r="A31" s="136" t="s">
        <v>436</v>
      </c>
      <c r="B31" s="132">
        <v>79</v>
      </c>
      <c r="C31" s="133">
        <v>245</v>
      </c>
      <c r="D31" s="134">
        <v>9</v>
      </c>
      <c r="E31" s="134">
        <v>254</v>
      </c>
      <c r="F31" s="135">
        <v>78</v>
      </c>
    </row>
    <row r="32" spans="1:6" ht="16.5" customHeight="1" x14ac:dyDescent="0.3">
      <c r="A32" s="136" t="s">
        <v>310</v>
      </c>
      <c r="B32" s="132">
        <v>5</v>
      </c>
      <c r="C32" s="133">
        <v>33</v>
      </c>
      <c r="D32" s="134">
        <v>0</v>
      </c>
      <c r="E32" s="134">
        <v>30</v>
      </c>
      <c r="F32" s="135">
        <f t="shared" si="1"/>
        <v>8</v>
      </c>
    </row>
    <row r="33" spans="1:6" ht="15.75" customHeight="1" x14ac:dyDescent="0.3">
      <c r="A33" s="137" t="s">
        <v>454</v>
      </c>
      <c r="B33" s="138">
        <v>93</v>
      </c>
      <c r="C33" s="139">
        <v>449</v>
      </c>
      <c r="D33" s="140">
        <v>13</v>
      </c>
      <c r="E33" s="140">
        <v>477</v>
      </c>
      <c r="F33" s="141">
        <v>76</v>
      </c>
    </row>
    <row r="34" spans="1:6" ht="15" hidden="1" customHeight="1" x14ac:dyDescent="0.3">
      <c r="A34" s="105"/>
      <c r="B34" s="105"/>
      <c r="C34" s="105"/>
      <c r="D34" s="105"/>
      <c r="E34" s="105"/>
      <c r="F34" s="105"/>
    </row>
    <row r="35" spans="1:6" ht="15" hidden="1" customHeight="1" x14ac:dyDescent="0.3">
      <c r="A35" s="105"/>
      <c r="B35" s="105"/>
      <c r="C35" s="105"/>
      <c r="D35" s="105"/>
      <c r="E35" s="105"/>
      <c r="F35" s="105"/>
    </row>
    <row r="36" spans="1:6" ht="15.75" customHeight="1" x14ac:dyDescent="0.3">
      <c r="A36" s="142" t="s">
        <v>417</v>
      </c>
      <c r="B36" s="142"/>
      <c r="C36" s="142"/>
      <c r="D36" s="142"/>
      <c r="E36" s="142"/>
      <c r="F36" s="142"/>
    </row>
    <row r="37" spans="1:6" ht="12.75" customHeight="1" x14ac:dyDescent="0.3">
      <c r="A37" s="142"/>
      <c r="B37" s="142"/>
      <c r="C37" s="142"/>
      <c r="D37" s="142"/>
      <c r="E37" s="142"/>
      <c r="F37" s="142"/>
    </row>
    <row r="38" spans="1:6" ht="28.5" customHeight="1" x14ac:dyDescent="0.3">
      <c r="A38" s="142" t="s">
        <v>419</v>
      </c>
      <c r="B38" s="142"/>
      <c r="C38" s="142"/>
      <c r="D38" s="142"/>
      <c r="E38" s="142"/>
      <c r="F38" s="142"/>
    </row>
    <row r="39" spans="1:6" ht="18.75" customHeight="1" x14ac:dyDescent="0.3">
      <c r="A39" s="143" t="s">
        <v>421</v>
      </c>
      <c r="B39" s="143"/>
      <c r="C39" s="143"/>
      <c r="D39" s="143"/>
      <c r="E39" s="143"/>
      <c r="F39" s="143"/>
    </row>
    <row r="40" spans="1:6" ht="33.75" customHeight="1" x14ac:dyDescent="0.3">
      <c r="A40" s="142" t="s">
        <v>425</v>
      </c>
      <c r="B40" s="142"/>
      <c r="C40" s="142"/>
      <c r="D40" s="142"/>
      <c r="E40" s="142"/>
      <c r="F40" s="142"/>
    </row>
    <row r="41" spans="1:6" ht="34.5" customHeight="1" x14ac:dyDescent="0.3">
      <c r="A41" s="144" t="s">
        <v>427</v>
      </c>
      <c r="B41" s="144"/>
      <c r="C41" s="144"/>
      <c r="D41" s="144"/>
      <c r="E41" s="144"/>
      <c r="F41" s="144"/>
    </row>
    <row r="42" spans="1:6" ht="11.25" customHeight="1" x14ac:dyDescent="0.3">
      <c r="A42" s="142" t="s">
        <v>429</v>
      </c>
      <c r="B42" s="142"/>
      <c r="C42" s="142"/>
      <c r="D42" s="142"/>
      <c r="E42" s="142"/>
      <c r="F42" s="142"/>
    </row>
    <row r="43" spans="1:6" ht="18" customHeight="1" x14ac:dyDescent="0.3">
      <c r="A43" s="142"/>
      <c r="B43" s="142"/>
      <c r="C43" s="142"/>
      <c r="D43" s="142"/>
      <c r="E43" s="142"/>
      <c r="F43" s="142"/>
    </row>
    <row r="44" spans="1:6" ht="37.799999999999997" customHeight="1" x14ac:dyDescent="0.3">
      <c r="A44" s="142" t="s">
        <v>431</v>
      </c>
      <c r="B44" s="142"/>
      <c r="C44" s="142"/>
      <c r="D44" s="142"/>
      <c r="E44" s="142"/>
      <c r="F44" s="142"/>
    </row>
    <row r="45" spans="1:6" ht="34.799999999999997" customHeight="1" x14ac:dyDescent="0.3">
      <c r="A45" s="142" t="s">
        <v>433</v>
      </c>
      <c r="B45" s="142"/>
      <c r="C45" s="142"/>
      <c r="D45" s="142"/>
      <c r="E45" s="142"/>
      <c r="F45" s="142"/>
    </row>
    <row r="46" spans="1:6" ht="17.25" customHeight="1" x14ac:dyDescent="0.3">
      <c r="A46" s="142" t="s">
        <v>435</v>
      </c>
      <c r="B46" s="142"/>
      <c r="C46" s="142"/>
      <c r="D46" s="142"/>
      <c r="E46" s="142"/>
      <c r="F46" s="142"/>
    </row>
    <row r="47" spans="1:6" ht="18" customHeight="1" x14ac:dyDescent="0.3">
      <c r="A47" s="142" t="s">
        <v>437</v>
      </c>
      <c r="B47" s="142"/>
      <c r="C47" s="142"/>
      <c r="D47" s="142"/>
      <c r="E47" s="142"/>
      <c r="F47" s="142"/>
    </row>
    <row r="48" spans="1:6" ht="18.75" customHeight="1" x14ac:dyDescent="0.3">
      <c r="A48" s="143" t="s">
        <v>455</v>
      </c>
      <c r="B48" s="143"/>
      <c r="C48" s="143"/>
      <c r="D48" s="143"/>
      <c r="E48" s="143"/>
      <c r="F48" s="143"/>
    </row>
    <row r="49" spans="1:6" ht="18.75" customHeight="1" x14ac:dyDescent="0.3">
      <c r="A49" s="143" t="s">
        <v>191</v>
      </c>
      <c r="B49" s="143"/>
      <c r="C49" s="143"/>
      <c r="D49" s="143"/>
      <c r="E49" s="143"/>
      <c r="F49" s="143"/>
    </row>
  </sheetData>
  <mergeCells count="14">
    <mergeCell ref="A47:F47"/>
    <mergeCell ref="A7:A8"/>
    <mergeCell ref="A3:F3"/>
    <mergeCell ref="A5:F5"/>
    <mergeCell ref="B7:F7"/>
    <mergeCell ref="A4:F4"/>
    <mergeCell ref="A36:F37"/>
    <mergeCell ref="A46:F46"/>
    <mergeCell ref="A44:F44"/>
    <mergeCell ref="A42:F43"/>
    <mergeCell ref="A38:F38"/>
    <mergeCell ref="A40:F40"/>
    <mergeCell ref="A41:F41"/>
    <mergeCell ref="A45:F45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36"/>
  <sheetViews>
    <sheetView zoomScale="80" zoomScaleNormal="80" workbookViewId="0">
      <selection activeCell="A19" sqref="A19"/>
    </sheetView>
  </sheetViews>
  <sheetFormatPr baseColWidth="10" defaultColWidth="0" defaultRowHeight="0" customHeight="1" zeroHeight="1" x14ac:dyDescent="0.3"/>
  <cols>
    <col min="1" max="1" width="79.77734375" style="105" customWidth="1"/>
    <col min="2" max="2" width="12" style="105" customWidth="1"/>
    <col min="3" max="3" width="17.77734375" style="105" customWidth="1"/>
    <col min="4" max="12" width="16" style="105" customWidth="1"/>
    <col min="13" max="13" width="18.77734375" style="105" customWidth="1"/>
    <col min="14" max="14" width="16" style="105" customWidth="1"/>
    <col min="15" max="16" width="13.44140625" style="105" customWidth="1"/>
    <col min="17" max="17" width="17.5546875" style="105" customWidth="1"/>
    <col min="18" max="18" width="10.44140625" style="105" customWidth="1"/>
    <col min="19" max="20" width="14.21875" style="105" customWidth="1"/>
    <col min="21" max="21" width="12" style="105" customWidth="1"/>
    <col min="22" max="24" width="15.77734375" style="105" customWidth="1"/>
    <col min="25" max="25" width="17.5546875" style="105" hidden="1" customWidth="1"/>
    <col min="26" max="28" width="10" style="105" hidden="1" customWidth="1"/>
    <col min="29" max="29" width="10" style="105" hidden="1"/>
    <col min="30" max="16384" width="14.44140625" style="105" hidden="1"/>
  </cols>
  <sheetData>
    <row r="1" spans="1:24" ht="15.75" customHeight="1" x14ac:dyDescent="0.3">
      <c r="A1" s="103" t="s">
        <v>0</v>
      </c>
      <c r="B1" s="104"/>
      <c r="C1" s="146"/>
      <c r="D1" s="147"/>
      <c r="E1" s="148"/>
      <c r="F1" s="147"/>
      <c r="G1" s="147"/>
      <c r="H1" s="147"/>
      <c r="I1" s="147"/>
      <c r="J1" s="147"/>
      <c r="K1" s="147"/>
      <c r="L1" s="147"/>
      <c r="M1" s="147"/>
      <c r="N1" s="148"/>
      <c r="O1" s="147"/>
      <c r="P1" s="147"/>
      <c r="Q1" s="147"/>
      <c r="R1" s="147"/>
      <c r="S1" s="147"/>
      <c r="T1" s="147"/>
      <c r="U1" s="147"/>
      <c r="V1" s="147"/>
      <c r="W1" s="147"/>
      <c r="X1" s="147"/>
    </row>
    <row r="2" spans="1:24" ht="15.75" customHeight="1" x14ac:dyDescent="0.3">
      <c r="A2" s="104"/>
      <c r="B2" s="104"/>
      <c r="C2" s="146"/>
      <c r="D2" s="147"/>
      <c r="E2" s="148"/>
      <c r="F2" s="147"/>
      <c r="G2" s="147"/>
      <c r="H2" s="147"/>
      <c r="I2" s="147"/>
      <c r="J2" s="147"/>
      <c r="K2" s="147"/>
      <c r="L2" s="147"/>
      <c r="M2" s="147"/>
      <c r="N2" s="148"/>
      <c r="O2" s="147"/>
      <c r="P2" s="147"/>
      <c r="Q2" s="147"/>
      <c r="R2" s="147"/>
      <c r="S2" s="147"/>
      <c r="T2" s="147"/>
      <c r="U2" s="147"/>
      <c r="V2" s="147"/>
      <c r="W2" s="147"/>
      <c r="X2" s="147"/>
    </row>
    <row r="3" spans="1:24" ht="15.75" customHeight="1" x14ac:dyDescent="0.3">
      <c r="A3" s="149" t="s">
        <v>3</v>
      </c>
      <c r="B3" s="150"/>
      <c r="C3" s="151"/>
      <c r="D3" s="150"/>
      <c r="E3" s="151"/>
      <c r="F3" s="150"/>
      <c r="G3" s="150"/>
      <c r="H3" s="150"/>
      <c r="I3" s="150"/>
      <c r="J3" s="150"/>
      <c r="K3" s="150"/>
      <c r="L3" s="150"/>
      <c r="M3" s="150"/>
      <c r="N3" s="151"/>
      <c r="O3" s="150"/>
      <c r="P3" s="150"/>
      <c r="Q3" s="150"/>
      <c r="R3" s="150"/>
      <c r="S3" s="150"/>
      <c r="T3" s="150"/>
      <c r="U3" s="150"/>
      <c r="V3" s="150"/>
      <c r="W3" s="150"/>
      <c r="X3" s="152"/>
    </row>
    <row r="4" spans="1:24" ht="15.75" customHeight="1" x14ac:dyDescent="0.3">
      <c r="A4" s="153" t="s">
        <v>559</v>
      </c>
      <c r="B4" s="150"/>
      <c r="C4" s="151"/>
      <c r="D4" s="150"/>
      <c r="E4" s="151"/>
      <c r="F4" s="150"/>
      <c r="G4" s="150"/>
      <c r="H4" s="150"/>
      <c r="I4" s="150"/>
      <c r="J4" s="150"/>
      <c r="K4" s="150"/>
      <c r="L4" s="150"/>
      <c r="M4" s="150"/>
      <c r="N4" s="151"/>
      <c r="O4" s="150"/>
      <c r="P4" s="150"/>
      <c r="Q4" s="150"/>
      <c r="R4" s="150"/>
      <c r="S4" s="150"/>
      <c r="T4" s="150"/>
      <c r="U4" s="150"/>
      <c r="V4" s="150"/>
      <c r="W4" s="150"/>
      <c r="X4" s="152"/>
    </row>
    <row r="5" spans="1:24" ht="15.75" customHeight="1" x14ac:dyDescent="0.3">
      <c r="A5" s="153" t="s">
        <v>556</v>
      </c>
      <c r="B5" s="150"/>
      <c r="C5" s="151"/>
      <c r="D5" s="150"/>
      <c r="E5" s="151"/>
      <c r="F5" s="150"/>
      <c r="G5" s="150"/>
      <c r="H5" s="150"/>
      <c r="I5" s="150"/>
      <c r="J5" s="150"/>
      <c r="K5" s="150"/>
      <c r="L5" s="150"/>
      <c r="M5" s="150"/>
      <c r="N5" s="151"/>
      <c r="O5" s="150"/>
      <c r="P5" s="150"/>
      <c r="Q5" s="150"/>
      <c r="R5" s="150"/>
      <c r="S5" s="150"/>
      <c r="T5" s="150"/>
      <c r="U5" s="150"/>
      <c r="V5" s="150"/>
      <c r="W5" s="150"/>
      <c r="X5" s="152"/>
    </row>
    <row r="6" spans="1:24" ht="15.75" customHeight="1" x14ac:dyDescent="0.3">
      <c r="A6" s="154" t="s">
        <v>541</v>
      </c>
      <c r="B6" s="150"/>
      <c r="C6" s="151"/>
      <c r="D6" s="150"/>
      <c r="E6" s="151"/>
      <c r="F6" s="150"/>
      <c r="G6" s="150"/>
      <c r="H6" s="150"/>
      <c r="I6" s="150"/>
      <c r="J6" s="150"/>
      <c r="K6" s="150"/>
      <c r="L6" s="150"/>
      <c r="M6" s="150"/>
      <c r="N6" s="151"/>
      <c r="O6" s="150"/>
      <c r="P6" s="150"/>
      <c r="Q6" s="150"/>
      <c r="R6" s="150"/>
      <c r="S6" s="150"/>
      <c r="T6" s="150"/>
      <c r="U6" s="150"/>
      <c r="V6" s="150"/>
      <c r="W6" s="150"/>
      <c r="X6" s="152"/>
    </row>
    <row r="7" spans="1:24" ht="15.75" customHeight="1" x14ac:dyDescent="0.3">
      <c r="A7" s="104"/>
      <c r="B7" s="147"/>
      <c r="C7" s="148"/>
      <c r="D7" s="147"/>
      <c r="E7" s="148"/>
      <c r="F7" s="147"/>
      <c r="G7" s="147"/>
      <c r="H7" s="147"/>
      <c r="I7" s="147"/>
      <c r="J7" s="147"/>
      <c r="K7" s="147"/>
      <c r="L7" s="147"/>
      <c r="M7" s="147"/>
      <c r="N7" s="148"/>
      <c r="O7" s="147"/>
      <c r="P7" s="147"/>
      <c r="Q7" s="147"/>
      <c r="R7" s="147"/>
      <c r="S7" s="147"/>
      <c r="T7" s="147"/>
      <c r="U7" s="147"/>
      <c r="V7" s="147"/>
      <c r="W7" s="147"/>
      <c r="X7" s="147"/>
    </row>
    <row r="8" spans="1:24" ht="15.75" customHeight="1" x14ac:dyDescent="0.3">
      <c r="A8" s="155" t="s">
        <v>5</v>
      </c>
      <c r="B8" s="156" t="s">
        <v>6</v>
      </c>
      <c r="C8" s="157"/>
      <c r="D8" s="158"/>
      <c r="E8" s="159"/>
      <c r="F8" s="158"/>
      <c r="G8" s="158"/>
      <c r="H8" s="158"/>
      <c r="I8" s="158"/>
      <c r="J8" s="158"/>
      <c r="K8" s="158"/>
      <c r="L8" s="158"/>
      <c r="M8" s="158"/>
      <c r="N8" s="159"/>
      <c r="O8" s="158"/>
      <c r="P8" s="158"/>
      <c r="Q8" s="158"/>
      <c r="R8" s="158"/>
      <c r="S8" s="158"/>
      <c r="T8" s="158"/>
      <c r="U8" s="158"/>
      <c r="V8" s="158"/>
      <c r="W8" s="158"/>
      <c r="X8" s="160"/>
    </row>
    <row r="9" spans="1:24" ht="15.75" customHeight="1" x14ac:dyDescent="0.3">
      <c r="A9" s="161"/>
      <c r="B9" s="162"/>
      <c r="C9" s="163" t="s">
        <v>189</v>
      </c>
      <c r="D9" s="156" t="s">
        <v>9</v>
      </c>
      <c r="E9" s="164" t="s">
        <v>394</v>
      </c>
      <c r="F9" s="156" t="s">
        <v>10</v>
      </c>
      <c r="G9" s="156" t="s">
        <v>11</v>
      </c>
      <c r="H9" s="156" t="s">
        <v>12</v>
      </c>
      <c r="I9" s="156" t="s">
        <v>15</v>
      </c>
      <c r="J9" s="156" t="s">
        <v>16</v>
      </c>
      <c r="K9" s="156" t="s">
        <v>17</v>
      </c>
      <c r="L9" s="156" t="s">
        <v>19</v>
      </c>
      <c r="M9" s="165" t="s">
        <v>310</v>
      </c>
      <c r="N9" s="164" t="s">
        <v>32</v>
      </c>
      <c r="O9" s="156" t="s">
        <v>23</v>
      </c>
      <c r="P9" s="156" t="s">
        <v>24</v>
      </c>
      <c r="Q9" s="156" t="s">
        <v>25</v>
      </c>
      <c r="R9" s="156" t="s">
        <v>26</v>
      </c>
      <c r="S9" s="156" t="s">
        <v>27</v>
      </c>
      <c r="T9" s="156" t="s">
        <v>28</v>
      </c>
      <c r="U9" s="156" t="s">
        <v>29</v>
      </c>
      <c r="V9" s="156" t="s">
        <v>30</v>
      </c>
      <c r="W9" s="156" t="s">
        <v>31</v>
      </c>
      <c r="X9" s="156" t="s">
        <v>34</v>
      </c>
    </row>
    <row r="10" spans="1:24" ht="15.75" customHeight="1" x14ac:dyDescent="0.3">
      <c r="A10" s="116"/>
      <c r="B10" s="166"/>
      <c r="C10" s="167"/>
      <c r="D10" s="166"/>
      <c r="E10" s="168"/>
      <c r="F10" s="166"/>
      <c r="G10" s="166"/>
      <c r="H10" s="166"/>
      <c r="I10" s="166"/>
      <c r="J10" s="166"/>
      <c r="K10" s="166"/>
      <c r="L10" s="166"/>
      <c r="M10" s="166"/>
      <c r="N10" s="168"/>
      <c r="O10" s="166"/>
      <c r="P10" s="166"/>
      <c r="Q10" s="166"/>
      <c r="R10" s="166"/>
      <c r="S10" s="166"/>
      <c r="T10" s="166"/>
      <c r="U10" s="166"/>
      <c r="V10" s="166"/>
      <c r="W10" s="166"/>
      <c r="X10" s="166"/>
    </row>
    <row r="11" spans="1:24" ht="15.75" customHeight="1" x14ac:dyDescent="0.3">
      <c r="A11" s="169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4" ht="15.75" customHeight="1" x14ac:dyDescent="0.3">
      <c r="A12" s="171" t="s">
        <v>36</v>
      </c>
      <c r="B12" s="172">
        <f>SUM(D12:X12)</f>
        <v>8797</v>
      </c>
      <c r="C12" s="172">
        <f t="shared" ref="C12:X12" si="0">SUM(C14:C134)</f>
        <v>0</v>
      </c>
      <c r="D12" s="172">
        <f t="shared" si="0"/>
        <v>318</v>
      </c>
      <c r="E12" s="172">
        <f t="shared" si="0"/>
        <v>104</v>
      </c>
      <c r="F12" s="172">
        <f t="shared" si="0"/>
        <v>1775</v>
      </c>
      <c r="G12" s="172">
        <f t="shared" si="0"/>
        <v>136</v>
      </c>
      <c r="H12" s="172">
        <f t="shared" si="0"/>
        <v>398</v>
      </c>
      <c r="I12" s="172">
        <f t="shared" si="0"/>
        <v>278</v>
      </c>
      <c r="J12" s="172">
        <f t="shared" si="0"/>
        <v>794</v>
      </c>
      <c r="K12" s="172">
        <f t="shared" si="0"/>
        <v>133</v>
      </c>
      <c r="L12" s="172">
        <f t="shared" si="0"/>
        <v>297</v>
      </c>
      <c r="M12" s="172">
        <f t="shared" si="0"/>
        <v>33</v>
      </c>
      <c r="N12" s="172">
        <f t="shared" si="0"/>
        <v>37</v>
      </c>
      <c r="O12" s="172">
        <f t="shared" si="0"/>
        <v>197</v>
      </c>
      <c r="P12" s="172">
        <f t="shared" si="0"/>
        <v>802</v>
      </c>
      <c r="Q12" s="172">
        <f t="shared" si="0"/>
        <v>641</v>
      </c>
      <c r="R12" s="172">
        <f t="shared" si="0"/>
        <v>521</v>
      </c>
      <c r="S12" s="172">
        <f t="shared" si="0"/>
        <v>168</v>
      </c>
      <c r="T12" s="172">
        <f t="shared" si="0"/>
        <v>495</v>
      </c>
      <c r="U12" s="172">
        <f t="shared" si="0"/>
        <v>467</v>
      </c>
      <c r="V12" s="172">
        <f t="shared" si="0"/>
        <v>509</v>
      </c>
      <c r="W12" s="172">
        <f t="shared" si="0"/>
        <v>245</v>
      </c>
      <c r="X12" s="172">
        <f t="shared" si="0"/>
        <v>449</v>
      </c>
    </row>
    <row r="13" spans="1:24" ht="15.75" customHeight="1" x14ac:dyDescent="0.3">
      <c r="A13" s="169"/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</row>
    <row r="14" spans="1:24" ht="15.75" customHeight="1" x14ac:dyDescent="0.3">
      <c r="A14" s="169" t="s">
        <v>176</v>
      </c>
      <c r="B14" s="174">
        <f t="shared" ref="B14:B39" si="1">SUM(C14:X14)</f>
        <v>9</v>
      </c>
      <c r="C14" s="173">
        <v>0</v>
      </c>
      <c r="D14" s="173">
        <v>0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1</v>
      </c>
      <c r="K14" s="173">
        <v>0</v>
      </c>
      <c r="L14" s="173">
        <v>3</v>
      </c>
      <c r="M14" s="173">
        <v>0</v>
      </c>
      <c r="N14" s="173">
        <v>0</v>
      </c>
      <c r="O14" s="173">
        <v>0</v>
      </c>
      <c r="P14" s="173">
        <v>0</v>
      </c>
      <c r="Q14" s="173">
        <v>0</v>
      </c>
      <c r="R14" s="173">
        <v>0</v>
      </c>
      <c r="S14" s="173">
        <v>0</v>
      </c>
      <c r="T14" s="173">
        <v>1</v>
      </c>
      <c r="U14" s="173">
        <v>1</v>
      </c>
      <c r="V14" s="173">
        <v>2</v>
      </c>
      <c r="W14" s="173">
        <v>1</v>
      </c>
      <c r="X14" s="173">
        <v>0</v>
      </c>
    </row>
    <row r="15" spans="1:24" ht="15.75" customHeight="1" x14ac:dyDescent="0.3">
      <c r="A15" s="169" t="s">
        <v>193</v>
      </c>
      <c r="B15" s="174">
        <f t="shared" si="1"/>
        <v>26</v>
      </c>
      <c r="C15" s="173">
        <v>0</v>
      </c>
      <c r="D15" s="173">
        <v>0</v>
      </c>
      <c r="E15" s="173">
        <v>0</v>
      </c>
      <c r="F15" s="173">
        <v>6</v>
      </c>
      <c r="G15" s="173">
        <v>0</v>
      </c>
      <c r="H15" s="173">
        <v>10</v>
      </c>
      <c r="I15" s="173">
        <v>0</v>
      </c>
      <c r="J15" s="173">
        <v>1</v>
      </c>
      <c r="K15" s="173">
        <v>0</v>
      </c>
      <c r="L15" s="173">
        <v>0</v>
      </c>
      <c r="M15" s="173">
        <v>0</v>
      </c>
      <c r="N15" s="173">
        <v>0</v>
      </c>
      <c r="O15" s="173">
        <v>0</v>
      </c>
      <c r="P15" s="173">
        <v>1</v>
      </c>
      <c r="Q15" s="173">
        <v>1</v>
      </c>
      <c r="R15" s="173">
        <v>2</v>
      </c>
      <c r="S15" s="173">
        <v>1</v>
      </c>
      <c r="T15" s="173">
        <v>1</v>
      </c>
      <c r="U15" s="173">
        <v>2</v>
      </c>
      <c r="V15" s="173">
        <v>0</v>
      </c>
      <c r="W15" s="173">
        <v>1</v>
      </c>
      <c r="X15" s="173">
        <v>0</v>
      </c>
    </row>
    <row r="16" spans="1:24" ht="15.75" customHeight="1" x14ac:dyDescent="0.3">
      <c r="A16" s="175" t="s">
        <v>151</v>
      </c>
      <c r="B16" s="174">
        <f t="shared" si="1"/>
        <v>34</v>
      </c>
      <c r="C16" s="173">
        <v>0</v>
      </c>
      <c r="D16" s="173">
        <v>1</v>
      </c>
      <c r="E16" s="173">
        <v>0</v>
      </c>
      <c r="F16" s="173">
        <v>2</v>
      </c>
      <c r="G16" s="173">
        <v>0</v>
      </c>
      <c r="H16" s="173">
        <v>1</v>
      </c>
      <c r="I16" s="173">
        <v>7</v>
      </c>
      <c r="J16" s="173">
        <v>4</v>
      </c>
      <c r="K16" s="173">
        <v>0</v>
      </c>
      <c r="L16" s="173">
        <v>1</v>
      </c>
      <c r="M16" s="173">
        <v>0</v>
      </c>
      <c r="N16" s="173">
        <v>0</v>
      </c>
      <c r="O16" s="173">
        <v>0</v>
      </c>
      <c r="P16" s="173">
        <v>2</v>
      </c>
      <c r="Q16" s="173">
        <v>4</v>
      </c>
      <c r="R16" s="173">
        <v>1</v>
      </c>
      <c r="S16" s="173">
        <v>3</v>
      </c>
      <c r="T16" s="173">
        <v>1</v>
      </c>
      <c r="U16" s="173">
        <v>1</v>
      </c>
      <c r="V16" s="173">
        <v>0</v>
      </c>
      <c r="W16" s="173">
        <v>1</v>
      </c>
      <c r="X16" s="173">
        <v>5</v>
      </c>
    </row>
    <row r="17" spans="1:24" ht="15.75" customHeight="1" x14ac:dyDescent="0.3">
      <c r="A17" s="175" t="s">
        <v>39</v>
      </c>
      <c r="B17" s="174">
        <f t="shared" si="1"/>
        <v>68</v>
      </c>
      <c r="C17" s="173">
        <v>0</v>
      </c>
      <c r="D17" s="173">
        <v>8</v>
      </c>
      <c r="E17" s="173">
        <v>0</v>
      </c>
      <c r="F17" s="173">
        <v>12</v>
      </c>
      <c r="G17" s="173">
        <v>2</v>
      </c>
      <c r="H17" s="173">
        <v>2</v>
      </c>
      <c r="I17" s="173">
        <v>1</v>
      </c>
      <c r="J17" s="173">
        <v>10</v>
      </c>
      <c r="K17" s="173">
        <v>1</v>
      </c>
      <c r="L17" s="173">
        <v>3</v>
      </c>
      <c r="M17" s="173">
        <v>0</v>
      </c>
      <c r="N17" s="173">
        <v>0</v>
      </c>
      <c r="O17" s="173">
        <v>1</v>
      </c>
      <c r="P17" s="173">
        <v>6</v>
      </c>
      <c r="Q17" s="173">
        <v>7</v>
      </c>
      <c r="R17" s="173">
        <v>1</v>
      </c>
      <c r="S17" s="173">
        <v>1</v>
      </c>
      <c r="T17" s="173">
        <v>1</v>
      </c>
      <c r="U17" s="173">
        <v>4</v>
      </c>
      <c r="V17" s="173">
        <v>7</v>
      </c>
      <c r="W17" s="173">
        <v>1</v>
      </c>
      <c r="X17" s="173">
        <v>0</v>
      </c>
    </row>
    <row r="18" spans="1:24" ht="15.75" customHeight="1" x14ac:dyDescent="0.3">
      <c r="A18" s="175" t="s">
        <v>152</v>
      </c>
      <c r="B18" s="174">
        <f t="shared" si="1"/>
        <v>135</v>
      </c>
      <c r="C18" s="173">
        <v>0</v>
      </c>
      <c r="D18" s="173">
        <v>9</v>
      </c>
      <c r="E18" s="173">
        <v>2</v>
      </c>
      <c r="F18" s="173">
        <v>51</v>
      </c>
      <c r="G18" s="173">
        <v>2</v>
      </c>
      <c r="H18" s="173">
        <v>10</v>
      </c>
      <c r="I18" s="173">
        <v>0</v>
      </c>
      <c r="J18" s="173">
        <v>9</v>
      </c>
      <c r="K18" s="173">
        <v>7</v>
      </c>
      <c r="L18" s="173">
        <v>1</v>
      </c>
      <c r="M18" s="173">
        <v>0</v>
      </c>
      <c r="N18" s="173">
        <v>0</v>
      </c>
      <c r="O18" s="173">
        <v>4</v>
      </c>
      <c r="P18" s="173">
        <v>2</v>
      </c>
      <c r="Q18" s="173">
        <v>7</v>
      </c>
      <c r="R18" s="173">
        <v>9</v>
      </c>
      <c r="S18" s="173">
        <v>0</v>
      </c>
      <c r="T18" s="173">
        <v>12</v>
      </c>
      <c r="U18" s="173">
        <v>5</v>
      </c>
      <c r="V18" s="173">
        <v>3</v>
      </c>
      <c r="W18" s="173">
        <v>0</v>
      </c>
      <c r="X18" s="173">
        <v>2</v>
      </c>
    </row>
    <row r="19" spans="1:24" ht="15.75" customHeight="1" x14ac:dyDescent="0.3">
      <c r="A19" s="175" t="s">
        <v>194</v>
      </c>
      <c r="B19" s="174">
        <f t="shared" si="1"/>
        <v>2</v>
      </c>
      <c r="C19" s="173">
        <v>0</v>
      </c>
      <c r="D19" s="173">
        <v>0</v>
      </c>
      <c r="E19" s="173">
        <v>0</v>
      </c>
      <c r="F19" s="173">
        <v>0</v>
      </c>
      <c r="G19" s="173">
        <v>0</v>
      </c>
      <c r="H19" s="173">
        <v>0</v>
      </c>
      <c r="I19" s="173">
        <v>0</v>
      </c>
      <c r="J19" s="173">
        <v>0</v>
      </c>
      <c r="K19" s="173">
        <v>0</v>
      </c>
      <c r="L19" s="173">
        <v>0</v>
      </c>
      <c r="M19" s="173">
        <v>0</v>
      </c>
      <c r="N19" s="173">
        <v>0</v>
      </c>
      <c r="O19" s="173">
        <v>0</v>
      </c>
      <c r="P19" s="173">
        <v>1</v>
      </c>
      <c r="Q19" s="173">
        <v>1</v>
      </c>
      <c r="R19" s="173">
        <v>0</v>
      </c>
      <c r="S19" s="173">
        <v>0</v>
      </c>
      <c r="T19" s="173">
        <v>0</v>
      </c>
      <c r="U19" s="173">
        <v>0</v>
      </c>
      <c r="V19" s="173">
        <v>0</v>
      </c>
      <c r="W19" s="173">
        <v>0</v>
      </c>
      <c r="X19" s="173">
        <v>0</v>
      </c>
    </row>
    <row r="20" spans="1:24" ht="12.45" customHeight="1" x14ac:dyDescent="0.3">
      <c r="A20" s="175" t="s">
        <v>234</v>
      </c>
      <c r="B20" s="174">
        <f t="shared" si="1"/>
        <v>3</v>
      </c>
      <c r="C20" s="173">
        <v>0</v>
      </c>
      <c r="D20" s="173">
        <v>0</v>
      </c>
      <c r="E20" s="173">
        <v>0</v>
      </c>
      <c r="F20" s="173">
        <v>0</v>
      </c>
      <c r="G20" s="173">
        <v>0</v>
      </c>
      <c r="H20" s="173">
        <v>0</v>
      </c>
      <c r="I20" s="173">
        <v>1</v>
      </c>
      <c r="J20" s="173">
        <v>0</v>
      </c>
      <c r="K20" s="173">
        <v>0</v>
      </c>
      <c r="L20" s="173">
        <v>1</v>
      </c>
      <c r="M20" s="173">
        <v>0</v>
      </c>
      <c r="N20" s="173">
        <v>0</v>
      </c>
      <c r="O20" s="173">
        <v>0</v>
      </c>
      <c r="P20" s="173">
        <v>1</v>
      </c>
      <c r="Q20" s="173">
        <v>0</v>
      </c>
      <c r="R20" s="173">
        <v>0</v>
      </c>
      <c r="S20" s="173">
        <v>0</v>
      </c>
      <c r="T20" s="173">
        <v>0</v>
      </c>
      <c r="U20" s="173">
        <v>0</v>
      </c>
      <c r="V20" s="173">
        <v>0</v>
      </c>
      <c r="W20" s="173">
        <v>0</v>
      </c>
      <c r="X20" s="173">
        <v>0</v>
      </c>
    </row>
    <row r="21" spans="1:24" ht="15.75" customHeight="1" x14ac:dyDescent="0.3">
      <c r="A21" s="175" t="s">
        <v>40</v>
      </c>
      <c r="B21" s="174">
        <f t="shared" si="1"/>
        <v>52</v>
      </c>
      <c r="C21" s="173">
        <v>0</v>
      </c>
      <c r="D21" s="173">
        <v>0</v>
      </c>
      <c r="E21" s="173">
        <v>0</v>
      </c>
      <c r="F21" s="173">
        <v>15</v>
      </c>
      <c r="G21" s="173">
        <v>0</v>
      </c>
      <c r="H21" s="173">
        <v>1</v>
      </c>
      <c r="I21" s="173">
        <v>0</v>
      </c>
      <c r="J21" s="173">
        <v>2</v>
      </c>
      <c r="K21" s="173">
        <v>2</v>
      </c>
      <c r="L21" s="173">
        <v>1</v>
      </c>
      <c r="M21" s="173">
        <v>1</v>
      </c>
      <c r="N21" s="173">
        <v>0</v>
      </c>
      <c r="O21" s="173">
        <v>1</v>
      </c>
      <c r="P21" s="173">
        <v>4</v>
      </c>
      <c r="Q21" s="173">
        <v>4</v>
      </c>
      <c r="R21" s="173">
        <v>7</v>
      </c>
      <c r="S21" s="173">
        <v>1</v>
      </c>
      <c r="T21" s="173">
        <v>3</v>
      </c>
      <c r="U21" s="173">
        <v>5</v>
      </c>
      <c r="V21" s="173">
        <v>2</v>
      </c>
      <c r="W21" s="173">
        <v>3</v>
      </c>
      <c r="X21" s="173">
        <v>0</v>
      </c>
    </row>
    <row r="22" spans="1:24" ht="15.75" customHeight="1" x14ac:dyDescent="0.3">
      <c r="A22" s="175" t="s">
        <v>41</v>
      </c>
      <c r="B22" s="174">
        <f t="shared" si="1"/>
        <v>843</v>
      </c>
      <c r="C22" s="173">
        <v>0</v>
      </c>
      <c r="D22" s="173">
        <v>42</v>
      </c>
      <c r="E22" s="173">
        <v>0</v>
      </c>
      <c r="F22" s="173">
        <v>141</v>
      </c>
      <c r="G22" s="173">
        <v>35</v>
      </c>
      <c r="H22" s="173">
        <v>24</v>
      </c>
      <c r="I22" s="173">
        <v>22</v>
      </c>
      <c r="J22" s="173">
        <f>99+1</f>
        <v>100</v>
      </c>
      <c r="K22" s="173">
        <v>10</v>
      </c>
      <c r="L22" s="173">
        <v>15</v>
      </c>
      <c r="M22" s="173">
        <v>4</v>
      </c>
      <c r="N22" s="173">
        <v>0</v>
      </c>
      <c r="O22" s="173">
        <v>24</v>
      </c>
      <c r="P22" s="173">
        <v>109</v>
      </c>
      <c r="Q22" s="173">
        <v>82</v>
      </c>
      <c r="R22" s="173">
        <v>29</v>
      </c>
      <c r="S22" s="173">
        <v>7</v>
      </c>
      <c r="T22" s="173">
        <v>44</v>
      </c>
      <c r="U22" s="173">
        <v>40</v>
      </c>
      <c r="V22" s="173">
        <v>45</v>
      </c>
      <c r="W22" s="173">
        <v>14</v>
      </c>
      <c r="X22" s="173">
        <v>56</v>
      </c>
    </row>
    <row r="23" spans="1:24" ht="15.75" customHeight="1" x14ac:dyDescent="0.3">
      <c r="A23" s="175" t="s">
        <v>235</v>
      </c>
      <c r="B23" s="174">
        <f t="shared" si="1"/>
        <v>68</v>
      </c>
      <c r="C23" s="173">
        <v>0</v>
      </c>
      <c r="D23" s="173">
        <v>0</v>
      </c>
      <c r="E23" s="173">
        <v>0</v>
      </c>
      <c r="F23" s="173">
        <v>10</v>
      </c>
      <c r="G23" s="173">
        <v>0</v>
      </c>
      <c r="H23" s="173">
        <v>10</v>
      </c>
      <c r="I23" s="173">
        <v>1</v>
      </c>
      <c r="J23" s="173">
        <v>9</v>
      </c>
      <c r="K23" s="173">
        <v>2</v>
      </c>
      <c r="L23" s="173">
        <v>1</v>
      </c>
      <c r="M23" s="173">
        <v>2</v>
      </c>
      <c r="N23" s="173">
        <v>0</v>
      </c>
      <c r="O23" s="173">
        <v>1</v>
      </c>
      <c r="P23" s="173">
        <v>8</v>
      </c>
      <c r="Q23" s="173">
        <v>11</v>
      </c>
      <c r="R23" s="173">
        <v>5</v>
      </c>
      <c r="S23" s="173">
        <v>1</v>
      </c>
      <c r="T23" s="173">
        <v>2</v>
      </c>
      <c r="U23" s="173">
        <v>3</v>
      </c>
      <c r="V23" s="173">
        <v>1</v>
      </c>
      <c r="W23" s="173">
        <v>1</v>
      </c>
      <c r="X23" s="173">
        <v>0</v>
      </c>
    </row>
    <row r="24" spans="1:24" ht="15.75" customHeight="1" x14ac:dyDescent="0.3">
      <c r="A24" s="176" t="s">
        <v>314</v>
      </c>
      <c r="B24" s="174">
        <f t="shared" si="1"/>
        <v>12</v>
      </c>
      <c r="C24" s="173">
        <v>0</v>
      </c>
      <c r="D24" s="173">
        <v>2</v>
      </c>
      <c r="E24" s="173">
        <v>0</v>
      </c>
      <c r="F24" s="173">
        <v>2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2</v>
      </c>
      <c r="P24" s="173">
        <v>2</v>
      </c>
      <c r="Q24" s="173">
        <v>0</v>
      </c>
      <c r="R24" s="173">
        <v>0</v>
      </c>
      <c r="S24" s="173">
        <v>0</v>
      </c>
      <c r="T24" s="173">
        <v>0</v>
      </c>
      <c r="U24" s="173">
        <v>0</v>
      </c>
      <c r="V24" s="173">
        <v>2</v>
      </c>
      <c r="W24" s="173">
        <v>0</v>
      </c>
      <c r="X24" s="173">
        <v>2</v>
      </c>
    </row>
    <row r="25" spans="1:24" ht="15.75" customHeight="1" x14ac:dyDescent="0.3">
      <c r="A25" s="177" t="s">
        <v>154</v>
      </c>
      <c r="B25" s="178">
        <f t="shared" si="1"/>
        <v>90</v>
      </c>
      <c r="C25" s="179">
        <v>0</v>
      </c>
      <c r="D25" s="179">
        <v>1</v>
      </c>
      <c r="E25" s="179">
        <v>18</v>
      </c>
      <c r="F25" s="179">
        <v>14</v>
      </c>
      <c r="G25" s="179">
        <v>2</v>
      </c>
      <c r="H25" s="179">
        <v>3</v>
      </c>
      <c r="I25" s="179">
        <v>1</v>
      </c>
      <c r="J25" s="179">
        <v>2</v>
      </c>
      <c r="K25" s="179">
        <v>1</v>
      </c>
      <c r="L25" s="179">
        <v>4</v>
      </c>
      <c r="M25" s="179">
        <v>0</v>
      </c>
      <c r="N25" s="179">
        <v>0</v>
      </c>
      <c r="O25" s="179">
        <v>1</v>
      </c>
      <c r="P25" s="179">
        <v>23</v>
      </c>
      <c r="Q25" s="179">
        <v>2</v>
      </c>
      <c r="R25" s="179">
        <v>1</v>
      </c>
      <c r="S25" s="179">
        <v>3</v>
      </c>
      <c r="T25" s="179">
        <v>2</v>
      </c>
      <c r="U25" s="179">
        <v>4</v>
      </c>
      <c r="V25" s="179">
        <v>1</v>
      </c>
      <c r="W25" s="180">
        <v>5</v>
      </c>
      <c r="X25" s="173">
        <v>2</v>
      </c>
    </row>
    <row r="26" spans="1:24" s="183" customFormat="1" ht="15.75" customHeight="1" x14ac:dyDescent="0.3">
      <c r="A26" s="177" t="s">
        <v>42</v>
      </c>
      <c r="B26" s="178">
        <f t="shared" si="1"/>
        <v>27</v>
      </c>
      <c r="C26" s="179">
        <v>0</v>
      </c>
      <c r="D26" s="179">
        <v>0</v>
      </c>
      <c r="E26" s="179">
        <v>0</v>
      </c>
      <c r="F26" s="179">
        <v>1</v>
      </c>
      <c r="G26" s="179">
        <v>0</v>
      </c>
      <c r="H26" s="179">
        <v>0</v>
      </c>
      <c r="I26" s="179">
        <v>13</v>
      </c>
      <c r="J26" s="179">
        <v>0</v>
      </c>
      <c r="K26" s="179">
        <v>0</v>
      </c>
      <c r="L26" s="179">
        <v>2</v>
      </c>
      <c r="M26" s="179">
        <v>0</v>
      </c>
      <c r="N26" s="179">
        <v>0</v>
      </c>
      <c r="O26" s="179">
        <v>8</v>
      </c>
      <c r="P26" s="179">
        <v>0</v>
      </c>
      <c r="Q26" s="179">
        <v>0</v>
      </c>
      <c r="R26" s="179">
        <v>1</v>
      </c>
      <c r="S26" s="179">
        <v>0</v>
      </c>
      <c r="T26" s="179">
        <v>1</v>
      </c>
      <c r="U26" s="179">
        <v>0</v>
      </c>
      <c r="V26" s="179">
        <v>1</v>
      </c>
      <c r="W26" s="181">
        <v>0</v>
      </c>
      <c r="X26" s="182">
        <v>0</v>
      </c>
    </row>
    <row r="27" spans="1:24" s="183" customFormat="1" ht="15.75" customHeight="1" x14ac:dyDescent="0.3">
      <c r="A27" s="177" t="s">
        <v>153</v>
      </c>
      <c r="B27" s="178">
        <f t="shared" si="1"/>
        <v>1820</v>
      </c>
      <c r="C27" s="179">
        <v>0</v>
      </c>
      <c r="D27" s="179">
        <v>39</v>
      </c>
      <c r="E27" s="179">
        <v>16</v>
      </c>
      <c r="F27" s="179">
        <v>436</v>
      </c>
      <c r="G27" s="179">
        <v>29</v>
      </c>
      <c r="H27" s="179">
        <f>63+2</f>
        <v>65</v>
      </c>
      <c r="I27" s="179">
        <v>61</v>
      </c>
      <c r="J27" s="179">
        <v>247</v>
      </c>
      <c r="K27" s="179">
        <v>24</v>
      </c>
      <c r="L27" s="179">
        <v>64</v>
      </c>
      <c r="M27" s="179">
        <v>3</v>
      </c>
      <c r="N27" s="179">
        <v>0</v>
      </c>
      <c r="O27" s="179">
        <v>34</v>
      </c>
      <c r="P27" s="179">
        <v>167</v>
      </c>
      <c r="Q27" s="179">
        <v>190</v>
      </c>
      <c r="R27" s="179">
        <v>156</v>
      </c>
      <c r="S27" s="179">
        <v>29</v>
      </c>
      <c r="T27" s="179">
        <v>72</v>
      </c>
      <c r="U27" s="179">
        <v>44</v>
      </c>
      <c r="V27" s="179">
        <v>40</v>
      </c>
      <c r="W27" s="181">
        <f>39+2</f>
        <v>41</v>
      </c>
      <c r="X27" s="182">
        <v>63</v>
      </c>
    </row>
    <row r="28" spans="1:24" s="183" customFormat="1" ht="15.75" customHeight="1" x14ac:dyDescent="0.3">
      <c r="A28" s="177" t="s">
        <v>236</v>
      </c>
      <c r="B28" s="178">
        <f t="shared" si="1"/>
        <v>249</v>
      </c>
      <c r="C28" s="179">
        <v>0</v>
      </c>
      <c r="D28" s="179">
        <v>3</v>
      </c>
      <c r="E28" s="179">
        <v>0</v>
      </c>
      <c r="F28" s="179">
        <v>33</v>
      </c>
      <c r="G28" s="179">
        <v>1</v>
      </c>
      <c r="H28" s="179">
        <v>32</v>
      </c>
      <c r="I28" s="179">
        <v>1</v>
      </c>
      <c r="J28" s="179">
        <v>26</v>
      </c>
      <c r="K28" s="179">
        <v>3</v>
      </c>
      <c r="L28" s="179">
        <v>3</v>
      </c>
      <c r="M28" s="179">
        <v>0</v>
      </c>
      <c r="N28" s="179">
        <v>0</v>
      </c>
      <c r="O28" s="179">
        <v>2</v>
      </c>
      <c r="P28" s="179">
        <v>10</v>
      </c>
      <c r="Q28" s="179">
        <v>43</v>
      </c>
      <c r="R28" s="179">
        <v>22</v>
      </c>
      <c r="S28" s="179">
        <v>36</v>
      </c>
      <c r="T28" s="179">
        <v>18</v>
      </c>
      <c r="U28" s="179">
        <v>2</v>
      </c>
      <c r="V28" s="179">
        <v>1</v>
      </c>
      <c r="W28" s="181">
        <v>2</v>
      </c>
      <c r="X28" s="182">
        <v>11</v>
      </c>
    </row>
    <row r="29" spans="1:24" s="183" customFormat="1" ht="15.75" customHeight="1" x14ac:dyDescent="0.3">
      <c r="A29" s="177" t="s">
        <v>195</v>
      </c>
      <c r="B29" s="178">
        <f t="shared" si="1"/>
        <v>8</v>
      </c>
      <c r="C29" s="179">
        <v>0</v>
      </c>
      <c r="D29" s="179">
        <v>0</v>
      </c>
      <c r="E29" s="179">
        <v>0</v>
      </c>
      <c r="F29" s="179">
        <v>1</v>
      </c>
      <c r="G29" s="179">
        <v>0</v>
      </c>
      <c r="H29" s="179">
        <v>0</v>
      </c>
      <c r="I29" s="179">
        <v>0</v>
      </c>
      <c r="J29" s="179">
        <v>0</v>
      </c>
      <c r="K29" s="179">
        <v>0</v>
      </c>
      <c r="L29" s="179">
        <v>3</v>
      </c>
      <c r="M29" s="179">
        <v>0</v>
      </c>
      <c r="N29" s="179">
        <v>0</v>
      </c>
      <c r="O29" s="179">
        <v>0</v>
      </c>
      <c r="P29" s="179">
        <v>4</v>
      </c>
      <c r="Q29" s="179">
        <v>0</v>
      </c>
      <c r="R29" s="179">
        <v>0</v>
      </c>
      <c r="S29" s="179">
        <v>0</v>
      </c>
      <c r="T29" s="179">
        <v>0</v>
      </c>
      <c r="U29" s="179">
        <v>0</v>
      </c>
      <c r="V29" s="179">
        <v>0</v>
      </c>
      <c r="W29" s="181">
        <v>0</v>
      </c>
      <c r="X29" s="182">
        <v>0</v>
      </c>
    </row>
    <row r="30" spans="1:24" s="183" customFormat="1" ht="15.75" customHeight="1" x14ac:dyDescent="0.3">
      <c r="A30" s="177" t="s">
        <v>237</v>
      </c>
      <c r="B30" s="178">
        <f t="shared" si="1"/>
        <v>5</v>
      </c>
      <c r="C30" s="179">
        <v>0</v>
      </c>
      <c r="D30" s="179">
        <v>0</v>
      </c>
      <c r="E30" s="179">
        <v>0</v>
      </c>
      <c r="F30" s="179">
        <v>0</v>
      </c>
      <c r="G30" s="179">
        <v>0</v>
      </c>
      <c r="H30" s="179">
        <v>0</v>
      </c>
      <c r="I30" s="179">
        <v>0</v>
      </c>
      <c r="J30" s="179">
        <v>2</v>
      </c>
      <c r="K30" s="179">
        <v>0</v>
      </c>
      <c r="L30" s="179">
        <v>0</v>
      </c>
      <c r="M30" s="179">
        <v>0</v>
      </c>
      <c r="N30" s="179">
        <v>0</v>
      </c>
      <c r="O30" s="179">
        <v>0</v>
      </c>
      <c r="P30" s="179">
        <v>0</v>
      </c>
      <c r="Q30" s="179">
        <v>0</v>
      </c>
      <c r="R30" s="179">
        <v>0</v>
      </c>
      <c r="S30" s="179">
        <v>0</v>
      </c>
      <c r="T30" s="179">
        <v>1</v>
      </c>
      <c r="U30" s="179">
        <v>0</v>
      </c>
      <c r="V30" s="179">
        <v>2</v>
      </c>
      <c r="W30" s="181">
        <v>0</v>
      </c>
      <c r="X30" s="182">
        <v>0</v>
      </c>
    </row>
    <row r="31" spans="1:24" s="183" customFormat="1" ht="15.75" customHeight="1" x14ac:dyDescent="0.3">
      <c r="A31" s="177" t="s">
        <v>238</v>
      </c>
      <c r="B31" s="178">
        <f t="shared" si="1"/>
        <v>6</v>
      </c>
      <c r="C31" s="179">
        <v>0</v>
      </c>
      <c r="D31" s="179">
        <v>0</v>
      </c>
      <c r="E31" s="179">
        <v>0</v>
      </c>
      <c r="F31" s="179">
        <v>1</v>
      </c>
      <c r="G31" s="179">
        <v>0</v>
      </c>
      <c r="H31" s="179">
        <v>0</v>
      </c>
      <c r="I31" s="179">
        <v>0</v>
      </c>
      <c r="J31" s="179">
        <v>0</v>
      </c>
      <c r="K31" s="179">
        <v>0</v>
      </c>
      <c r="L31" s="179">
        <v>1</v>
      </c>
      <c r="M31" s="179">
        <v>0</v>
      </c>
      <c r="N31" s="179">
        <v>0</v>
      </c>
      <c r="O31" s="179">
        <v>0</v>
      </c>
      <c r="P31" s="179">
        <v>4</v>
      </c>
      <c r="Q31" s="179">
        <v>0</v>
      </c>
      <c r="R31" s="179">
        <v>0</v>
      </c>
      <c r="S31" s="179">
        <v>0</v>
      </c>
      <c r="T31" s="179">
        <v>0</v>
      </c>
      <c r="U31" s="179">
        <v>0</v>
      </c>
      <c r="V31" s="179">
        <v>0</v>
      </c>
      <c r="W31" s="181">
        <v>0</v>
      </c>
      <c r="X31" s="182">
        <v>0</v>
      </c>
    </row>
    <row r="32" spans="1:24" s="183" customFormat="1" ht="15.75" customHeight="1" x14ac:dyDescent="0.3">
      <c r="A32" s="177" t="s">
        <v>43</v>
      </c>
      <c r="B32" s="178">
        <f t="shared" si="1"/>
        <v>59</v>
      </c>
      <c r="C32" s="179">
        <v>0</v>
      </c>
      <c r="D32" s="179">
        <v>2</v>
      </c>
      <c r="E32" s="179">
        <v>0</v>
      </c>
      <c r="F32" s="179">
        <v>27</v>
      </c>
      <c r="G32" s="179">
        <v>0</v>
      </c>
      <c r="H32" s="179">
        <v>1</v>
      </c>
      <c r="I32" s="179">
        <v>3</v>
      </c>
      <c r="J32" s="179">
        <v>3</v>
      </c>
      <c r="K32" s="179">
        <v>0</v>
      </c>
      <c r="L32" s="179">
        <v>2</v>
      </c>
      <c r="M32" s="179">
        <v>0</v>
      </c>
      <c r="N32" s="179">
        <v>0</v>
      </c>
      <c r="O32" s="179">
        <v>0</v>
      </c>
      <c r="P32" s="179">
        <v>5</v>
      </c>
      <c r="Q32" s="179">
        <v>2</v>
      </c>
      <c r="R32" s="179">
        <v>1</v>
      </c>
      <c r="S32" s="179">
        <v>0</v>
      </c>
      <c r="T32" s="179">
        <v>2</v>
      </c>
      <c r="U32" s="179">
        <v>4</v>
      </c>
      <c r="V32" s="179">
        <v>0</v>
      </c>
      <c r="W32" s="181">
        <v>5</v>
      </c>
      <c r="X32" s="182">
        <v>2</v>
      </c>
    </row>
    <row r="33" spans="1:24" s="183" customFormat="1" ht="15.75" customHeight="1" x14ac:dyDescent="0.3">
      <c r="A33" s="184" t="s">
        <v>355</v>
      </c>
      <c r="B33" s="178">
        <f t="shared" si="1"/>
        <v>1</v>
      </c>
      <c r="C33" s="179">
        <v>0</v>
      </c>
      <c r="D33" s="179">
        <v>0</v>
      </c>
      <c r="E33" s="179">
        <v>0</v>
      </c>
      <c r="F33" s="179">
        <v>0</v>
      </c>
      <c r="G33" s="179">
        <v>0</v>
      </c>
      <c r="H33" s="179">
        <v>0</v>
      </c>
      <c r="I33" s="179">
        <v>0</v>
      </c>
      <c r="J33" s="179">
        <v>0</v>
      </c>
      <c r="K33" s="179">
        <v>0</v>
      </c>
      <c r="L33" s="179">
        <v>0</v>
      </c>
      <c r="M33" s="179">
        <v>0</v>
      </c>
      <c r="N33" s="179">
        <v>0</v>
      </c>
      <c r="O33" s="179">
        <v>0</v>
      </c>
      <c r="P33" s="179">
        <v>0</v>
      </c>
      <c r="Q33" s="179">
        <v>0</v>
      </c>
      <c r="R33" s="179">
        <v>0</v>
      </c>
      <c r="S33" s="179">
        <v>0</v>
      </c>
      <c r="T33" s="179">
        <v>1</v>
      </c>
      <c r="U33" s="179">
        <v>0</v>
      </c>
      <c r="V33" s="179">
        <v>0</v>
      </c>
      <c r="W33" s="181">
        <v>0</v>
      </c>
      <c r="X33" s="182">
        <v>0</v>
      </c>
    </row>
    <row r="34" spans="1:24" s="183" customFormat="1" ht="15.75" customHeight="1" x14ac:dyDescent="0.3">
      <c r="A34" s="177" t="s">
        <v>196</v>
      </c>
      <c r="B34" s="178">
        <f t="shared" si="1"/>
        <v>2</v>
      </c>
      <c r="C34" s="179">
        <v>0</v>
      </c>
      <c r="D34" s="179">
        <v>0</v>
      </c>
      <c r="E34" s="179">
        <v>0</v>
      </c>
      <c r="F34" s="179">
        <v>2</v>
      </c>
      <c r="G34" s="179">
        <v>0</v>
      </c>
      <c r="H34" s="179">
        <v>0</v>
      </c>
      <c r="I34" s="179">
        <v>0</v>
      </c>
      <c r="J34" s="179">
        <v>0</v>
      </c>
      <c r="K34" s="179">
        <v>0</v>
      </c>
      <c r="L34" s="179">
        <v>0</v>
      </c>
      <c r="M34" s="179">
        <v>0</v>
      </c>
      <c r="N34" s="179">
        <v>0</v>
      </c>
      <c r="O34" s="179">
        <v>0</v>
      </c>
      <c r="P34" s="179">
        <v>0</v>
      </c>
      <c r="Q34" s="179">
        <v>0</v>
      </c>
      <c r="R34" s="179">
        <v>0</v>
      </c>
      <c r="S34" s="179">
        <v>0</v>
      </c>
      <c r="T34" s="179">
        <v>0</v>
      </c>
      <c r="U34" s="179">
        <v>0</v>
      </c>
      <c r="V34" s="179">
        <v>0</v>
      </c>
      <c r="W34" s="181">
        <v>0</v>
      </c>
      <c r="X34" s="182">
        <v>0</v>
      </c>
    </row>
    <row r="35" spans="1:24" s="183" customFormat="1" ht="15.75" customHeight="1" x14ac:dyDescent="0.3">
      <c r="A35" s="177" t="s">
        <v>177</v>
      </c>
      <c r="B35" s="178">
        <f t="shared" si="1"/>
        <v>0</v>
      </c>
      <c r="C35" s="179">
        <v>0</v>
      </c>
      <c r="D35" s="179">
        <v>0</v>
      </c>
      <c r="E35" s="179">
        <v>0</v>
      </c>
      <c r="F35" s="179">
        <v>0</v>
      </c>
      <c r="G35" s="179">
        <v>0</v>
      </c>
      <c r="H35" s="179">
        <v>0</v>
      </c>
      <c r="I35" s="179">
        <v>0</v>
      </c>
      <c r="J35" s="179">
        <v>0</v>
      </c>
      <c r="K35" s="179">
        <v>0</v>
      </c>
      <c r="L35" s="179">
        <v>0</v>
      </c>
      <c r="M35" s="179">
        <v>0</v>
      </c>
      <c r="N35" s="179">
        <v>0</v>
      </c>
      <c r="O35" s="179">
        <v>0</v>
      </c>
      <c r="P35" s="179">
        <v>0</v>
      </c>
      <c r="Q35" s="179">
        <v>0</v>
      </c>
      <c r="R35" s="179">
        <v>0</v>
      </c>
      <c r="S35" s="179">
        <v>0</v>
      </c>
      <c r="T35" s="179">
        <v>0</v>
      </c>
      <c r="U35" s="179">
        <v>0</v>
      </c>
      <c r="V35" s="179">
        <v>0</v>
      </c>
      <c r="W35" s="181">
        <v>0</v>
      </c>
      <c r="X35" s="182">
        <v>0</v>
      </c>
    </row>
    <row r="36" spans="1:24" s="183" customFormat="1" ht="15.75" customHeight="1" x14ac:dyDescent="0.3">
      <c r="A36" s="177" t="s">
        <v>155</v>
      </c>
      <c r="B36" s="178">
        <f t="shared" si="1"/>
        <v>14</v>
      </c>
      <c r="C36" s="179">
        <v>0</v>
      </c>
      <c r="D36" s="179">
        <v>0</v>
      </c>
      <c r="E36" s="179">
        <v>1</v>
      </c>
      <c r="F36" s="179">
        <v>1</v>
      </c>
      <c r="G36" s="179">
        <f>1+1</f>
        <v>2</v>
      </c>
      <c r="H36" s="179">
        <v>0</v>
      </c>
      <c r="I36" s="179">
        <v>1</v>
      </c>
      <c r="J36" s="179">
        <v>2</v>
      </c>
      <c r="K36" s="179">
        <v>0</v>
      </c>
      <c r="L36" s="179">
        <v>0</v>
      </c>
      <c r="M36" s="179">
        <v>0</v>
      </c>
      <c r="N36" s="179">
        <v>0</v>
      </c>
      <c r="O36" s="179">
        <v>0</v>
      </c>
      <c r="P36" s="179">
        <v>1</v>
      </c>
      <c r="Q36" s="179">
        <v>1</v>
      </c>
      <c r="R36" s="179">
        <v>1</v>
      </c>
      <c r="S36" s="179">
        <v>0</v>
      </c>
      <c r="T36" s="179">
        <v>0</v>
      </c>
      <c r="U36" s="179">
        <v>0</v>
      </c>
      <c r="V36" s="179">
        <v>4</v>
      </c>
      <c r="W36" s="181">
        <v>0</v>
      </c>
      <c r="X36" s="182">
        <v>0</v>
      </c>
    </row>
    <row r="37" spans="1:24" s="183" customFormat="1" ht="15.75" customHeight="1" x14ac:dyDescent="0.3">
      <c r="A37" s="177" t="s">
        <v>156</v>
      </c>
      <c r="B37" s="178">
        <f t="shared" si="1"/>
        <v>1</v>
      </c>
      <c r="C37" s="179">
        <v>0</v>
      </c>
      <c r="D37" s="179">
        <v>0</v>
      </c>
      <c r="E37" s="179">
        <v>0</v>
      </c>
      <c r="F37" s="179">
        <v>0</v>
      </c>
      <c r="G37" s="179">
        <v>0</v>
      </c>
      <c r="H37" s="179">
        <v>0</v>
      </c>
      <c r="I37" s="179">
        <v>0</v>
      </c>
      <c r="J37" s="179">
        <v>0</v>
      </c>
      <c r="K37" s="179">
        <v>0</v>
      </c>
      <c r="L37" s="179">
        <v>0</v>
      </c>
      <c r="M37" s="179">
        <v>0</v>
      </c>
      <c r="N37" s="179">
        <v>0</v>
      </c>
      <c r="O37" s="179">
        <v>0</v>
      </c>
      <c r="P37" s="179">
        <v>0</v>
      </c>
      <c r="Q37" s="179">
        <v>0</v>
      </c>
      <c r="R37" s="179">
        <v>0</v>
      </c>
      <c r="S37" s="179">
        <v>0</v>
      </c>
      <c r="T37" s="179">
        <v>0</v>
      </c>
      <c r="U37" s="179">
        <v>1</v>
      </c>
      <c r="V37" s="179">
        <v>0</v>
      </c>
      <c r="W37" s="181">
        <v>0</v>
      </c>
      <c r="X37" s="182">
        <v>0</v>
      </c>
    </row>
    <row r="38" spans="1:24" s="183" customFormat="1" ht="15.75" customHeight="1" x14ac:dyDescent="0.3">
      <c r="A38" s="177" t="s">
        <v>44</v>
      </c>
      <c r="B38" s="178">
        <f t="shared" si="1"/>
        <v>236</v>
      </c>
      <c r="C38" s="179">
        <v>0</v>
      </c>
      <c r="D38" s="179">
        <v>31</v>
      </c>
      <c r="E38" s="179">
        <v>0</v>
      </c>
      <c r="F38" s="179">
        <v>36</v>
      </c>
      <c r="G38" s="179">
        <v>4</v>
      </c>
      <c r="H38" s="179">
        <v>10</v>
      </c>
      <c r="I38" s="179">
        <v>4</v>
      </c>
      <c r="J38" s="179">
        <v>26</v>
      </c>
      <c r="K38" s="179">
        <v>4</v>
      </c>
      <c r="L38" s="179">
        <v>6</v>
      </c>
      <c r="M38" s="179">
        <v>0</v>
      </c>
      <c r="N38" s="179">
        <v>4</v>
      </c>
      <c r="O38" s="179">
        <v>5</v>
      </c>
      <c r="P38" s="179">
        <v>21</v>
      </c>
      <c r="Q38" s="179">
        <v>17</v>
      </c>
      <c r="R38" s="179">
        <v>26</v>
      </c>
      <c r="S38" s="179">
        <v>4</v>
      </c>
      <c r="T38" s="179">
        <v>16</v>
      </c>
      <c r="U38" s="179">
        <v>6</v>
      </c>
      <c r="V38" s="179">
        <v>6</v>
      </c>
      <c r="W38" s="181">
        <v>3</v>
      </c>
      <c r="X38" s="182">
        <v>7</v>
      </c>
    </row>
    <row r="39" spans="1:24" s="183" customFormat="1" ht="15.75" customHeight="1" x14ac:dyDescent="0.3">
      <c r="A39" s="184" t="s">
        <v>341</v>
      </c>
      <c r="B39" s="178">
        <f t="shared" si="1"/>
        <v>12</v>
      </c>
      <c r="C39" s="179">
        <v>0</v>
      </c>
      <c r="D39" s="179">
        <v>4</v>
      </c>
      <c r="E39" s="179">
        <v>0</v>
      </c>
      <c r="F39" s="179">
        <v>0</v>
      </c>
      <c r="G39" s="179">
        <v>0</v>
      </c>
      <c r="H39" s="179">
        <v>0</v>
      </c>
      <c r="I39" s="179">
        <v>0</v>
      </c>
      <c r="J39" s="179">
        <v>1</v>
      </c>
      <c r="K39" s="179">
        <v>0</v>
      </c>
      <c r="L39" s="179">
        <v>1</v>
      </c>
      <c r="M39" s="179">
        <v>0</v>
      </c>
      <c r="N39" s="179">
        <v>0</v>
      </c>
      <c r="O39" s="179">
        <v>1</v>
      </c>
      <c r="P39" s="179">
        <v>0</v>
      </c>
      <c r="Q39" s="179">
        <v>0</v>
      </c>
      <c r="R39" s="179">
        <v>4</v>
      </c>
      <c r="S39" s="179">
        <v>0</v>
      </c>
      <c r="T39" s="179">
        <v>0</v>
      </c>
      <c r="U39" s="179">
        <v>1</v>
      </c>
      <c r="V39" s="179">
        <v>0</v>
      </c>
      <c r="W39" s="181">
        <v>0</v>
      </c>
      <c r="X39" s="182">
        <v>0</v>
      </c>
    </row>
    <row r="40" spans="1:24" ht="15.75" customHeight="1" x14ac:dyDescent="0.3">
      <c r="A40" s="184" t="s">
        <v>401</v>
      </c>
      <c r="B40" s="178">
        <f t="shared" ref="B40:B56" si="2">SUM(C40:X40)</f>
        <v>2</v>
      </c>
      <c r="C40" s="179">
        <v>0</v>
      </c>
      <c r="D40" s="179">
        <v>0</v>
      </c>
      <c r="E40" s="179">
        <v>0</v>
      </c>
      <c r="F40" s="179">
        <v>0</v>
      </c>
      <c r="G40" s="179">
        <v>0</v>
      </c>
      <c r="H40" s="179">
        <v>0</v>
      </c>
      <c r="I40" s="179">
        <v>0</v>
      </c>
      <c r="J40" s="179">
        <v>0</v>
      </c>
      <c r="K40" s="179">
        <v>0</v>
      </c>
      <c r="L40" s="179">
        <v>0</v>
      </c>
      <c r="M40" s="179">
        <v>0</v>
      </c>
      <c r="N40" s="179">
        <v>0</v>
      </c>
      <c r="O40" s="179">
        <v>0</v>
      </c>
      <c r="P40" s="179">
        <v>1</v>
      </c>
      <c r="Q40" s="179">
        <v>0</v>
      </c>
      <c r="R40" s="179">
        <v>0</v>
      </c>
      <c r="S40" s="179">
        <v>0</v>
      </c>
      <c r="T40" s="179">
        <v>0</v>
      </c>
      <c r="U40" s="179">
        <v>0</v>
      </c>
      <c r="V40" s="179">
        <v>0</v>
      </c>
      <c r="W40" s="180">
        <v>1</v>
      </c>
      <c r="X40" s="173"/>
    </row>
    <row r="41" spans="1:24" ht="15.75" customHeight="1" x14ac:dyDescent="0.3">
      <c r="A41" s="146" t="s">
        <v>197</v>
      </c>
      <c r="B41" s="178">
        <f t="shared" si="2"/>
        <v>1</v>
      </c>
      <c r="C41" s="179">
        <v>0</v>
      </c>
      <c r="D41" s="179">
        <v>0</v>
      </c>
      <c r="E41" s="179">
        <v>0</v>
      </c>
      <c r="F41" s="179">
        <v>1</v>
      </c>
      <c r="G41" s="179">
        <v>0</v>
      </c>
      <c r="H41" s="179">
        <v>0</v>
      </c>
      <c r="I41" s="179">
        <v>0</v>
      </c>
      <c r="J41" s="179">
        <v>0</v>
      </c>
      <c r="K41" s="179">
        <v>0</v>
      </c>
      <c r="L41" s="179">
        <v>0</v>
      </c>
      <c r="M41" s="179">
        <v>0</v>
      </c>
      <c r="N41" s="179">
        <v>0</v>
      </c>
      <c r="O41" s="179">
        <v>0</v>
      </c>
      <c r="P41" s="179">
        <v>0</v>
      </c>
      <c r="Q41" s="179">
        <v>0</v>
      </c>
      <c r="R41" s="179">
        <v>0</v>
      </c>
      <c r="S41" s="179">
        <v>0</v>
      </c>
      <c r="T41" s="179">
        <v>0</v>
      </c>
      <c r="U41" s="179">
        <v>0</v>
      </c>
      <c r="V41" s="179">
        <v>0</v>
      </c>
      <c r="W41" s="180">
        <v>0</v>
      </c>
      <c r="X41" s="173">
        <v>0</v>
      </c>
    </row>
    <row r="42" spans="1:24" ht="15.75" customHeight="1" x14ac:dyDescent="0.3">
      <c r="A42" s="177" t="s">
        <v>46</v>
      </c>
      <c r="B42" s="178">
        <f t="shared" si="2"/>
        <v>120</v>
      </c>
      <c r="C42" s="179">
        <v>0</v>
      </c>
      <c r="D42" s="179">
        <v>9</v>
      </c>
      <c r="E42" s="179">
        <v>0</v>
      </c>
      <c r="F42" s="179">
        <v>8</v>
      </c>
      <c r="G42" s="179">
        <v>3</v>
      </c>
      <c r="H42" s="179">
        <v>5</v>
      </c>
      <c r="I42" s="179">
        <v>0</v>
      </c>
      <c r="J42" s="179">
        <f>7+1</f>
        <v>8</v>
      </c>
      <c r="K42" s="179">
        <v>1</v>
      </c>
      <c r="L42" s="179">
        <v>2</v>
      </c>
      <c r="M42" s="179">
        <v>1</v>
      </c>
      <c r="N42" s="179">
        <v>0</v>
      </c>
      <c r="O42" s="179">
        <v>3</v>
      </c>
      <c r="P42" s="179">
        <v>17</v>
      </c>
      <c r="Q42" s="179">
        <v>3</v>
      </c>
      <c r="R42" s="179">
        <v>5</v>
      </c>
      <c r="S42" s="179">
        <v>0</v>
      </c>
      <c r="T42" s="179">
        <v>4</v>
      </c>
      <c r="U42" s="179">
        <v>23</v>
      </c>
      <c r="V42" s="179">
        <v>5</v>
      </c>
      <c r="W42" s="180">
        <v>3</v>
      </c>
      <c r="X42" s="173">
        <v>20</v>
      </c>
    </row>
    <row r="43" spans="1:24" ht="15.75" customHeight="1" x14ac:dyDescent="0.3">
      <c r="A43" s="177" t="s">
        <v>178</v>
      </c>
      <c r="B43" s="178">
        <f t="shared" si="2"/>
        <v>6</v>
      </c>
      <c r="C43" s="179">
        <v>0</v>
      </c>
      <c r="D43" s="179">
        <v>0</v>
      </c>
      <c r="E43" s="179">
        <v>0</v>
      </c>
      <c r="F43" s="179">
        <v>1</v>
      </c>
      <c r="G43" s="179">
        <v>0</v>
      </c>
      <c r="H43" s="179">
        <v>0</v>
      </c>
      <c r="I43" s="179">
        <v>0</v>
      </c>
      <c r="J43" s="179">
        <v>2</v>
      </c>
      <c r="K43" s="179">
        <v>0</v>
      </c>
      <c r="L43" s="179">
        <v>1</v>
      </c>
      <c r="M43" s="179">
        <v>0</v>
      </c>
      <c r="N43" s="179">
        <v>0</v>
      </c>
      <c r="O43" s="179">
        <v>0</v>
      </c>
      <c r="P43" s="179">
        <v>0</v>
      </c>
      <c r="Q43" s="179">
        <v>0</v>
      </c>
      <c r="R43" s="179">
        <v>0</v>
      </c>
      <c r="S43" s="179">
        <v>0</v>
      </c>
      <c r="T43" s="179">
        <v>0</v>
      </c>
      <c r="U43" s="179">
        <v>0</v>
      </c>
      <c r="V43" s="179">
        <v>0</v>
      </c>
      <c r="W43" s="180">
        <v>2</v>
      </c>
      <c r="X43" s="173">
        <v>0</v>
      </c>
    </row>
    <row r="44" spans="1:24" ht="15.75" customHeight="1" x14ac:dyDescent="0.3">
      <c r="A44" s="177" t="s">
        <v>47</v>
      </c>
      <c r="B44" s="178">
        <f t="shared" si="2"/>
        <v>22</v>
      </c>
      <c r="C44" s="179">
        <v>0</v>
      </c>
      <c r="D44" s="179">
        <v>2</v>
      </c>
      <c r="E44" s="179">
        <v>0</v>
      </c>
      <c r="F44" s="179">
        <v>5</v>
      </c>
      <c r="G44" s="179">
        <v>0</v>
      </c>
      <c r="H44" s="179">
        <v>1</v>
      </c>
      <c r="I44" s="179">
        <v>0</v>
      </c>
      <c r="J44" s="179">
        <v>2</v>
      </c>
      <c r="K44" s="179">
        <v>1</v>
      </c>
      <c r="L44" s="179">
        <v>0</v>
      </c>
      <c r="M44" s="179">
        <v>0</v>
      </c>
      <c r="N44" s="179">
        <v>0</v>
      </c>
      <c r="O44" s="179">
        <v>0</v>
      </c>
      <c r="P44" s="179">
        <v>0</v>
      </c>
      <c r="Q44" s="179">
        <v>0</v>
      </c>
      <c r="R44" s="179">
        <v>8</v>
      </c>
      <c r="S44" s="179">
        <v>0</v>
      </c>
      <c r="T44" s="179">
        <v>0</v>
      </c>
      <c r="U44" s="179">
        <v>0</v>
      </c>
      <c r="V44" s="179">
        <v>0</v>
      </c>
      <c r="W44" s="180">
        <v>0</v>
      </c>
      <c r="X44" s="173">
        <v>3</v>
      </c>
    </row>
    <row r="45" spans="1:24" ht="15.75" customHeight="1" x14ac:dyDescent="0.3">
      <c r="A45" s="184" t="s">
        <v>315</v>
      </c>
      <c r="B45" s="178">
        <f t="shared" si="2"/>
        <v>2</v>
      </c>
      <c r="C45" s="179">
        <v>0</v>
      </c>
      <c r="D45" s="179">
        <v>0</v>
      </c>
      <c r="E45" s="179">
        <v>0</v>
      </c>
      <c r="F45" s="179">
        <v>0</v>
      </c>
      <c r="G45" s="179">
        <v>0</v>
      </c>
      <c r="H45" s="179">
        <v>0</v>
      </c>
      <c r="I45" s="179">
        <v>0</v>
      </c>
      <c r="J45" s="179">
        <v>0</v>
      </c>
      <c r="K45" s="179">
        <v>0</v>
      </c>
      <c r="L45" s="179">
        <v>0</v>
      </c>
      <c r="M45" s="179">
        <v>0</v>
      </c>
      <c r="N45" s="179">
        <v>0</v>
      </c>
      <c r="O45" s="179">
        <v>0</v>
      </c>
      <c r="P45" s="179">
        <v>0</v>
      </c>
      <c r="Q45" s="179">
        <v>1</v>
      </c>
      <c r="R45" s="179">
        <v>0</v>
      </c>
      <c r="S45" s="179">
        <v>1</v>
      </c>
      <c r="T45" s="179">
        <v>0</v>
      </c>
      <c r="U45" s="179">
        <v>0</v>
      </c>
      <c r="V45" s="179">
        <v>0</v>
      </c>
      <c r="W45" s="180">
        <v>0</v>
      </c>
      <c r="X45" s="173">
        <v>0</v>
      </c>
    </row>
    <row r="46" spans="1:24" ht="15.75" customHeight="1" x14ac:dyDescent="0.3">
      <c r="A46" s="184" t="s">
        <v>403</v>
      </c>
      <c r="B46" s="178">
        <f t="shared" si="2"/>
        <v>1</v>
      </c>
      <c r="C46" s="179">
        <v>0</v>
      </c>
      <c r="D46" s="179">
        <v>0</v>
      </c>
      <c r="E46" s="179">
        <v>0</v>
      </c>
      <c r="F46" s="179">
        <v>0</v>
      </c>
      <c r="G46" s="179">
        <v>0</v>
      </c>
      <c r="H46" s="179">
        <v>0</v>
      </c>
      <c r="I46" s="179">
        <v>0</v>
      </c>
      <c r="J46" s="179">
        <v>0</v>
      </c>
      <c r="K46" s="179">
        <v>0</v>
      </c>
      <c r="L46" s="179">
        <v>0</v>
      </c>
      <c r="M46" s="179">
        <v>0</v>
      </c>
      <c r="N46" s="179">
        <v>0</v>
      </c>
      <c r="O46" s="179">
        <v>1</v>
      </c>
      <c r="P46" s="179">
        <v>0</v>
      </c>
      <c r="Q46" s="179">
        <v>0</v>
      </c>
      <c r="R46" s="179">
        <v>0</v>
      </c>
      <c r="S46" s="179">
        <v>0</v>
      </c>
      <c r="T46" s="179">
        <v>0</v>
      </c>
      <c r="U46" s="179">
        <v>0</v>
      </c>
      <c r="V46" s="179">
        <v>0</v>
      </c>
      <c r="W46" s="180">
        <v>0</v>
      </c>
      <c r="X46" s="173">
        <v>0</v>
      </c>
    </row>
    <row r="47" spans="1:24" ht="15.75" customHeight="1" x14ac:dyDescent="0.3">
      <c r="A47" s="177" t="s">
        <v>239</v>
      </c>
      <c r="B47" s="178">
        <f t="shared" si="2"/>
        <v>8</v>
      </c>
      <c r="C47" s="179">
        <v>0</v>
      </c>
      <c r="D47" s="179">
        <v>0</v>
      </c>
      <c r="E47" s="179">
        <v>0</v>
      </c>
      <c r="F47" s="179">
        <v>0</v>
      </c>
      <c r="G47" s="179">
        <v>0</v>
      </c>
      <c r="H47" s="179">
        <v>0</v>
      </c>
      <c r="I47" s="179">
        <v>6</v>
      </c>
      <c r="J47" s="179">
        <v>0</v>
      </c>
      <c r="K47" s="179">
        <v>0</v>
      </c>
      <c r="L47" s="179">
        <v>0</v>
      </c>
      <c r="M47" s="179">
        <v>0</v>
      </c>
      <c r="N47" s="179">
        <v>0</v>
      </c>
      <c r="O47" s="179">
        <v>0</v>
      </c>
      <c r="P47" s="179">
        <v>0</v>
      </c>
      <c r="Q47" s="179">
        <v>0</v>
      </c>
      <c r="R47" s="179">
        <v>0</v>
      </c>
      <c r="S47" s="179">
        <v>0</v>
      </c>
      <c r="T47" s="179">
        <v>0</v>
      </c>
      <c r="U47" s="179">
        <v>2</v>
      </c>
      <c r="V47" s="179">
        <v>0</v>
      </c>
      <c r="W47" s="180">
        <v>0</v>
      </c>
      <c r="X47" s="173">
        <v>0</v>
      </c>
    </row>
    <row r="48" spans="1:24" ht="15.75" customHeight="1" x14ac:dyDescent="0.3">
      <c r="A48" s="177" t="s">
        <v>199</v>
      </c>
      <c r="B48" s="178">
        <f t="shared" si="2"/>
        <v>426</v>
      </c>
      <c r="C48" s="179">
        <v>0</v>
      </c>
      <c r="D48" s="179">
        <v>16</v>
      </c>
      <c r="E48" s="179">
        <v>1</v>
      </c>
      <c r="F48" s="179">
        <v>247</v>
      </c>
      <c r="G48" s="179">
        <v>5</v>
      </c>
      <c r="H48" s="179">
        <v>31</v>
      </c>
      <c r="I48" s="179">
        <v>10</v>
      </c>
      <c r="J48" s="179">
        <v>19</v>
      </c>
      <c r="K48" s="179">
        <v>9</v>
      </c>
      <c r="L48" s="179">
        <v>8</v>
      </c>
      <c r="M48" s="179">
        <v>1</v>
      </c>
      <c r="N48" s="179">
        <v>0</v>
      </c>
      <c r="O48" s="179">
        <v>0</v>
      </c>
      <c r="P48" s="179">
        <v>9</v>
      </c>
      <c r="Q48" s="179">
        <v>11</v>
      </c>
      <c r="R48" s="179">
        <v>11</v>
      </c>
      <c r="S48" s="179">
        <v>0</v>
      </c>
      <c r="T48" s="179">
        <v>25</v>
      </c>
      <c r="U48" s="179">
        <v>6</v>
      </c>
      <c r="V48" s="179">
        <v>2</v>
      </c>
      <c r="W48" s="180">
        <v>2</v>
      </c>
      <c r="X48" s="173">
        <v>13</v>
      </c>
    </row>
    <row r="49" spans="1:24" ht="15.75" customHeight="1" x14ac:dyDescent="0.3">
      <c r="A49" s="177" t="s">
        <v>200</v>
      </c>
      <c r="B49" s="178">
        <f t="shared" si="2"/>
        <v>0</v>
      </c>
      <c r="C49" s="179">
        <v>0</v>
      </c>
      <c r="D49" s="179">
        <v>0</v>
      </c>
      <c r="E49" s="179">
        <v>0</v>
      </c>
      <c r="F49" s="179">
        <v>0</v>
      </c>
      <c r="G49" s="179">
        <v>0</v>
      </c>
      <c r="H49" s="179">
        <v>0</v>
      </c>
      <c r="I49" s="179">
        <v>0</v>
      </c>
      <c r="J49" s="179">
        <v>0</v>
      </c>
      <c r="K49" s="179">
        <v>0</v>
      </c>
      <c r="L49" s="179">
        <v>0</v>
      </c>
      <c r="M49" s="179">
        <v>0</v>
      </c>
      <c r="N49" s="179">
        <v>0</v>
      </c>
      <c r="O49" s="179">
        <v>0</v>
      </c>
      <c r="P49" s="179">
        <v>0</v>
      </c>
      <c r="Q49" s="179">
        <v>0</v>
      </c>
      <c r="R49" s="179">
        <v>0</v>
      </c>
      <c r="S49" s="179">
        <v>0</v>
      </c>
      <c r="T49" s="179">
        <v>0</v>
      </c>
      <c r="U49" s="179">
        <v>0</v>
      </c>
      <c r="V49" s="179">
        <v>0</v>
      </c>
      <c r="W49" s="180">
        <v>0</v>
      </c>
      <c r="X49" s="173">
        <v>0</v>
      </c>
    </row>
    <row r="50" spans="1:24" ht="15.75" customHeight="1" x14ac:dyDescent="0.3">
      <c r="A50" s="177" t="s">
        <v>311</v>
      </c>
      <c r="B50" s="178">
        <f t="shared" si="2"/>
        <v>7</v>
      </c>
      <c r="C50" s="179">
        <v>0</v>
      </c>
      <c r="D50" s="179">
        <v>0</v>
      </c>
      <c r="E50" s="179">
        <v>0</v>
      </c>
      <c r="F50" s="179">
        <v>2</v>
      </c>
      <c r="G50" s="179">
        <v>0</v>
      </c>
      <c r="H50" s="179">
        <v>2</v>
      </c>
      <c r="I50" s="179">
        <v>0</v>
      </c>
      <c r="J50" s="179">
        <v>0</v>
      </c>
      <c r="K50" s="179">
        <v>0</v>
      </c>
      <c r="L50" s="179">
        <v>0</v>
      </c>
      <c r="M50" s="179">
        <v>0</v>
      </c>
      <c r="N50" s="179">
        <v>0</v>
      </c>
      <c r="O50" s="179">
        <v>0</v>
      </c>
      <c r="P50" s="179">
        <v>1</v>
      </c>
      <c r="Q50" s="179">
        <v>1</v>
      </c>
      <c r="R50" s="179">
        <v>0</v>
      </c>
      <c r="S50" s="179">
        <v>0</v>
      </c>
      <c r="T50" s="179">
        <v>0</v>
      </c>
      <c r="U50" s="179">
        <v>0</v>
      </c>
      <c r="V50" s="179">
        <v>0</v>
      </c>
      <c r="W50" s="180">
        <v>0</v>
      </c>
      <c r="X50" s="173">
        <v>1</v>
      </c>
    </row>
    <row r="51" spans="1:24" ht="15.75" customHeight="1" x14ac:dyDescent="0.3">
      <c r="A51" s="184" t="s">
        <v>395</v>
      </c>
      <c r="B51" s="178">
        <f t="shared" si="2"/>
        <v>1</v>
      </c>
      <c r="C51" s="179">
        <v>0</v>
      </c>
      <c r="D51" s="179">
        <v>0</v>
      </c>
      <c r="E51" s="179">
        <v>0</v>
      </c>
      <c r="F51" s="179">
        <v>1</v>
      </c>
      <c r="G51" s="179">
        <v>0</v>
      </c>
      <c r="H51" s="179">
        <v>0</v>
      </c>
      <c r="I51" s="179">
        <v>0</v>
      </c>
      <c r="J51" s="179">
        <v>0</v>
      </c>
      <c r="K51" s="179">
        <v>0</v>
      </c>
      <c r="L51" s="179">
        <v>0</v>
      </c>
      <c r="M51" s="179">
        <v>0</v>
      </c>
      <c r="N51" s="179">
        <v>0</v>
      </c>
      <c r="O51" s="179">
        <v>0</v>
      </c>
      <c r="P51" s="179">
        <v>0</v>
      </c>
      <c r="Q51" s="179">
        <v>0</v>
      </c>
      <c r="R51" s="179">
        <v>0</v>
      </c>
      <c r="S51" s="179">
        <v>0</v>
      </c>
      <c r="T51" s="179">
        <v>0</v>
      </c>
      <c r="U51" s="179">
        <v>0</v>
      </c>
      <c r="V51" s="179">
        <v>0</v>
      </c>
      <c r="W51" s="180">
        <v>0</v>
      </c>
      <c r="X51" s="173">
        <v>0</v>
      </c>
    </row>
    <row r="52" spans="1:24" ht="15.75" customHeight="1" x14ac:dyDescent="0.3">
      <c r="A52" s="184" t="s">
        <v>342</v>
      </c>
      <c r="B52" s="178">
        <f t="shared" si="2"/>
        <v>1</v>
      </c>
      <c r="C52" s="179">
        <v>0</v>
      </c>
      <c r="D52" s="179">
        <v>0</v>
      </c>
      <c r="E52" s="179">
        <v>0</v>
      </c>
      <c r="F52" s="179">
        <v>1</v>
      </c>
      <c r="G52" s="179">
        <v>0</v>
      </c>
      <c r="H52" s="179">
        <v>0</v>
      </c>
      <c r="I52" s="179">
        <v>0</v>
      </c>
      <c r="J52" s="179">
        <v>0</v>
      </c>
      <c r="K52" s="179">
        <v>0</v>
      </c>
      <c r="L52" s="179">
        <v>0</v>
      </c>
      <c r="M52" s="179">
        <v>0</v>
      </c>
      <c r="N52" s="179">
        <v>0</v>
      </c>
      <c r="O52" s="179">
        <v>0</v>
      </c>
      <c r="P52" s="179">
        <v>0</v>
      </c>
      <c r="Q52" s="179">
        <v>0</v>
      </c>
      <c r="R52" s="179">
        <v>0</v>
      </c>
      <c r="S52" s="179">
        <v>0</v>
      </c>
      <c r="T52" s="179">
        <v>0</v>
      </c>
      <c r="U52" s="179">
        <v>0</v>
      </c>
      <c r="V52" s="179">
        <v>0</v>
      </c>
      <c r="W52" s="180">
        <v>0</v>
      </c>
      <c r="X52" s="173">
        <v>0</v>
      </c>
    </row>
    <row r="53" spans="1:24" ht="15.75" customHeight="1" x14ac:dyDescent="0.3">
      <c r="A53" s="177" t="s">
        <v>204</v>
      </c>
      <c r="B53" s="178">
        <f t="shared" si="2"/>
        <v>20</v>
      </c>
      <c r="C53" s="179">
        <v>0</v>
      </c>
      <c r="D53" s="179">
        <v>2</v>
      </c>
      <c r="E53" s="179">
        <v>0</v>
      </c>
      <c r="F53" s="179">
        <v>14</v>
      </c>
      <c r="G53" s="179">
        <v>0</v>
      </c>
      <c r="H53" s="179">
        <v>1</v>
      </c>
      <c r="I53" s="179">
        <v>0</v>
      </c>
      <c r="J53" s="179">
        <v>3</v>
      </c>
      <c r="K53" s="179">
        <v>0</v>
      </c>
      <c r="L53" s="179">
        <v>0</v>
      </c>
      <c r="M53" s="179">
        <v>0</v>
      </c>
      <c r="N53" s="179">
        <v>0</v>
      </c>
      <c r="O53" s="179">
        <v>0</v>
      </c>
      <c r="P53" s="179">
        <v>0</v>
      </c>
      <c r="Q53" s="179">
        <v>0</v>
      </c>
      <c r="R53" s="179">
        <v>0</v>
      </c>
      <c r="S53" s="179">
        <v>0</v>
      </c>
      <c r="T53" s="179">
        <v>0</v>
      </c>
      <c r="U53" s="179">
        <v>0</v>
      </c>
      <c r="V53" s="179">
        <v>0</v>
      </c>
      <c r="W53" s="180">
        <v>0</v>
      </c>
      <c r="X53" s="173">
        <v>0</v>
      </c>
    </row>
    <row r="54" spans="1:24" ht="15.75" customHeight="1" x14ac:dyDescent="0.3">
      <c r="A54" s="183" t="s">
        <v>240</v>
      </c>
      <c r="B54" s="178">
        <f t="shared" si="2"/>
        <v>300</v>
      </c>
      <c r="C54" s="179">
        <v>0</v>
      </c>
      <c r="D54" s="179">
        <v>13</v>
      </c>
      <c r="E54" s="179">
        <v>2</v>
      </c>
      <c r="F54" s="179">
        <v>59</v>
      </c>
      <c r="G54" s="179">
        <v>2</v>
      </c>
      <c r="H54" s="179">
        <v>33</v>
      </c>
      <c r="I54" s="179">
        <v>1</v>
      </c>
      <c r="J54" s="179">
        <v>23</v>
      </c>
      <c r="K54" s="179">
        <v>2</v>
      </c>
      <c r="L54" s="179">
        <v>22</v>
      </c>
      <c r="M54" s="179">
        <v>0</v>
      </c>
      <c r="N54" s="179">
        <v>0</v>
      </c>
      <c r="O54" s="179">
        <v>3</v>
      </c>
      <c r="P54" s="179">
        <v>21</v>
      </c>
      <c r="Q54" s="179">
        <v>18</v>
      </c>
      <c r="R54" s="179">
        <v>14</v>
      </c>
      <c r="S54" s="179">
        <v>5</v>
      </c>
      <c r="T54" s="179">
        <v>47</v>
      </c>
      <c r="U54" s="179">
        <v>14</v>
      </c>
      <c r="V54" s="179">
        <v>11</v>
      </c>
      <c r="W54" s="180">
        <v>9</v>
      </c>
      <c r="X54" s="173">
        <v>1</v>
      </c>
    </row>
    <row r="55" spans="1:24" ht="15.75" customHeight="1" x14ac:dyDescent="0.3">
      <c r="A55" s="177" t="s">
        <v>241</v>
      </c>
      <c r="B55" s="178">
        <f t="shared" si="2"/>
        <v>123</v>
      </c>
      <c r="C55" s="179">
        <v>0</v>
      </c>
      <c r="D55" s="179">
        <v>2</v>
      </c>
      <c r="E55" s="179">
        <v>5</v>
      </c>
      <c r="F55" s="179">
        <v>8</v>
      </c>
      <c r="G55" s="179">
        <v>0</v>
      </c>
      <c r="H55" s="179">
        <v>6</v>
      </c>
      <c r="I55" s="179">
        <v>11</v>
      </c>
      <c r="J55" s="179">
        <v>6</v>
      </c>
      <c r="K55" s="179">
        <v>3</v>
      </c>
      <c r="L55" s="179">
        <v>8</v>
      </c>
      <c r="M55" s="179">
        <v>0</v>
      </c>
      <c r="N55" s="179">
        <v>0</v>
      </c>
      <c r="O55" s="179">
        <v>7</v>
      </c>
      <c r="P55" s="179">
        <v>25</v>
      </c>
      <c r="Q55" s="179">
        <v>2</v>
      </c>
      <c r="R55" s="179">
        <v>9</v>
      </c>
      <c r="S55" s="179">
        <v>8</v>
      </c>
      <c r="T55" s="179">
        <v>9</v>
      </c>
      <c r="U55" s="179">
        <v>4</v>
      </c>
      <c r="V55" s="179">
        <v>4</v>
      </c>
      <c r="W55" s="180">
        <v>3</v>
      </c>
      <c r="X55" s="173">
        <v>3</v>
      </c>
    </row>
    <row r="56" spans="1:24" ht="15.75" customHeight="1" x14ac:dyDescent="0.3">
      <c r="A56" s="177" t="s">
        <v>48</v>
      </c>
      <c r="B56" s="178">
        <f t="shared" si="2"/>
        <v>3</v>
      </c>
      <c r="C56" s="179">
        <v>0</v>
      </c>
      <c r="D56" s="179">
        <v>0</v>
      </c>
      <c r="E56" s="179">
        <v>0</v>
      </c>
      <c r="F56" s="179">
        <v>0</v>
      </c>
      <c r="G56" s="179">
        <v>0</v>
      </c>
      <c r="H56" s="179">
        <v>1</v>
      </c>
      <c r="I56" s="179">
        <v>0</v>
      </c>
      <c r="J56" s="179">
        <v>1</v>
      </c>
      <c r="K56" s="179">
        <v>0</v>
      </c>
      <c r="L56" s="179">
        <v>1</v>
      </c>
      <c r="M56" s="179">
        <v>0</v>
      </c>
      <c r="N56" s="179">
        <v>0</v>
      </c>
      <c r="O56" s="179">
        <v>0</v>
      </c>
      <c r="P56" s="179">
        <v>0</v>
      </c>
      <c r="Q56" s="179">
        <v>0</v>
      </c>
      <c r="R56" s="179">
        <v>0</v>
      </c>
      <c r="S56" s="179">
        <v>0</v>
      </c>
      <c r="T56" s="179">
        <v>0</v>
      </c>
      <c r="U56" s="179">
        <v>0</v>
      </c>
      <c r="V56" s="179">
        <v>0</v>
      </c>
      <c r="W56" s="180">
        <v>0</v>
      </c>
      <c r="X56" s="173">
        <v>0</v>
      </c>
    </row>
    <row r="57" spans="1:24" ht="15.75" customHeight="1" x14ac:dyDescent="0.3">
      <c r="A57" s="177" t="s">
        <v>205</v>
      </c>
      <c r="B57" s="178">
        <f t="shared" ref="B57:B86" si="3">SUM(C57:X57)</f>
        <v>400</v>
      </c>
      <c r="C57" s="179">
        <v>0</v>
      </c>
      <c r="D57" s="179">
        <v>10</v>
      </c>
      <c r="E57" s="179">
        <v>2</v>
      </c>
      <c r="F57" s="179">
        <v>71</v>
      </c>
      <c r="G57" s="179">
        <v>10</v>
      </c>
      <c r="H57" s="179">
        <v>30</v>
      </c>
      <c r="I57" s="179">
        <v>11</v>
      </c>
      <c r="J57" s="179">
        <v>15</v>
      </c>
      <c r="K57" s="179">
        <v>2</v>
      </c>
      <c r="L57" s="179">
        <v>4</v>
      </c>
      <c r="M57" s="179">
        <v>1</v>
      </c>
      <c r="N57" s="179">
        <v>2</v>
      </c>
      <c r="O57" s="179">
        <v>5</v>
      </c>
      <c r="P57" s="179">
        <v>59</v>
      </c>
      <c r="Q57" s="179">
        <v>19</v>
      </c>
      <c r="R57" s="179">
        <v>21</v>
      </c>
      <c r="S57" s="179">
        <v>5</v>
      </c>
      <c r="T57" s="179">
        <v>48</v>
      </c>
      <c r="U57" s="179">
        <v>35</v>
      </c>
      <c r="V57" s="179">
        <v>26</v>
      </c>
      <c r="W57" s="180">
        <v>13</v>
      </c>
      <c r="X57" s="173">
        <v>11</v>
      </c>
    </row>
    <row r="58" spans="1:24" ht="15.75" customHeight="1" x14ac:dyDescent="0.3">
      <c r="A58" s="177" t="s">
        <v>49</v>
      </c>
      <c r="B58" s="178">
        <f t="shared" si="3"/>
        <v>8</v>
      </c>
      <c r="C58" s="179">
        <v>0</v>
      </c>
      <c r="D58" s="179">
        <v>0</v>
      </c>
      <c r="E58" s="179">
        <v>0</v>
      </c>
      <c r="F58" s="179">
        <v>2</v>
      </c>
      <c r="G58" s="179">
        <v>0</v>
      </c>
      <c r="H58" s="179">
        <v>0</v>
      </c>
      <c r="I58" s="179">
        <v>0</v>
      </c>
      <c r="J58" s="179">
        <v>0</v>
      </c>
      <c r="K58" s="179">
        <v>0</v>
      </c>
      <c r="L58" s="179">
        <v>0</v>
      </c>
      <c r="M58" s="179">
        <v>0</v>
      </c>
      <c r="N58" s="179">
        <v>0</v>
      </c>
      <c r="O58" s="179">
        <v>0</v>
      </c>
      <c r="P58" s="179">
        <v>1</v>
      </c>
      <c r="Q58" s="179">
        <v>0</v>
      </c>
      <c r="R58" s="179">
        <v>0</v>
      </c>
      <c r="S58" s="179">
        <v>2</v>
      </c>
      <c r="T58" s="179">
        <v>0</v>
      </c>
      <c r="U58" s="179">
        <v>0</v>
      </c>
      <c r="V58" s="179">
        <v>0</v>
      </c>
      <c r="W58" s="180">
        <v>0</v>
      </c>
      <c r="X58" s="173">
        <v>3</v>
      </c>
    </row>
    <row r="59" spans="1:24" ht="15.75" customHeight="1" x14ac:dyDescent="0.3">
      <c r="A59" s="183" t="s">
        <v>242</v>
      </c>
      <c r="B59" s="178">
        <f t="shared" si="3"/>
        <v>20</v>
      </c>
      <c r="C59" s="179">
        <v>0</v>
      </c>
      <c r="D59" s="179">
        <v>3</v>
      </c>
      <c r="E59" s="179">
        <v>0</v>
      </c>
      <c r="F59" s="179">
        <v>5</v>
      </c>
      <c r="G59" s="179">
        <v>0</v>
      </c>
      <c r="H59" s="179">
        <v>1</v>
      </c>
      <c r="I59" s="179">
        <v>3</v>
      </c>
      <c r="J59" s="179">
        <v>1</v>
      </c>
      <c r="K59" s="179">
        <v>0</v>
      </c>
      <c r="L59" s="179">
        <v>1</v>
      </c>
      <c r="M59" s="179">
        <v>0</v>
      </c>
      <c r="N59" s="179">
        <v>0</v>
      </c>
      <c r="O59" s="179">
        <v>0</v>
      </c>
      <c r="P59" s="179">
        <v>1</v>
      </c>
      <c r="Q59" s="179">
        <v>1</v>
      </c>
      <c r="R59" s="179">
        <v>2</v>
      </c>
      <c r="S59" s="179">
        <v>0</v>
      </c>
      <c r="T59" s="179">
        <v>0</v>
      </c>
      <c r="U59" s="179">
        <v>2</v>
      </c>
      <c r="V59" s="179">
        <v>0</v>
      </c>
      <c r="W59" s="180">
        <v>0</v>
      </c>
      <c r="X59" s="173">
        <v>0</v>
      </c>
    </row>
    <row r="60" spans="1:24" ht="15.75" customHeight="1" x14ac:dyDescent="0.3">
      <c r="A60" s="177" t="s">
        <v>159</v>
      </c>
      <c r="B60" s="178">
        <f t="shared" si="3"/>
        <v>54</v>
      </c>
      <c r="C60" s="179">
        <v>0</v>
      </c>
      <c r="D60" s="179">
        <v>1</v>
      </c>
      <c r="E60" s="179">
        <v>0</v>
      </c>
      <c r="F60" s="179">
        <v>3</v>
      </c>
      <c r="G60" s="179">
        <v>0</v>
      </c>
      <c r="H60" s="179">
        <f>1+6</f>
        <v>7</v>
      </c>
      <c r="I60" s="179">
        <v>2</v>
      </c>
      <c r="J60" s="179">
        <v>9</v>
      </c>
      <c r="K60" s="179">
        <v>0</v>
      </c>
      <c r="L60" s="179">
        <v>0</v>
      </c>
      <c r="M60" s="179">
        <v>1</v>
      </c>
      <c r="N60" s="179">
        <v>0</v>
      </c>
      <c r="O60" s="179">
        <v>0</v>
      </c>
      <c r="P60" s="179">
        <v>10</v>
      </c>
      <c r="Q60" s="179">
        <v>2</v>
      </c>
      <c r="R60" s="179">
        <v>1</v>
      </c>
      <c r="S60" s="179">
        <v>0</v>
      </c>
      <c r="T60" s="179">
        <v>3</v>
      </c>
      <c r="U60" s="179">
        <v>1</v>
      </c>
      <c r="V60" s="179">
        <v>11</v>
      </c>
      <c r="W60" s="180">
        <v>0</v>
      </c>
      <c r="X60" s="173">
        <v>3</v>
      </c>
    </row>
    <row r="61" spans="1:24" ht="15.75" customHeight="1" x14ac:dyDescent="0.3">
      <c r="A61" s="177" t="s">
        <v>179</v>
      </c>
      <c r="B61" s="178">
        <f t="shared" si="3"/>
        <v>14</v>
      </c>
      <c r="C61" s="179">
        <v>0</v>
      </c>
      <c r="D61" s="179">
        <v>1</v>
      </c>
      <c r="E61" s="179">
        <v>0</v>
      </c>
      <c r="F61" s="179">
        <v>1</v>
      </c>
      <c r="G61" s="179">
        <v>0</v>
      </c>
      <c r="H61" s="179">
        <v>1</v>
      </c>
      <c r="I61" s="179">
        <v>0</v>
      </c>
      <c r="J61" s="179">
        <v>2</v>
      </c>
      <c r="K61" s="179">
        <v>0</v>
      </c>
      <c r="L61" s="179">
        <v>0</v>
      </c>
      <c r="M61" s="179">
        <v>0</v>
      </c>
      <c r="N61" s="179">
        <v>0</v>
      </c>
      <c r="O61" s="179">
        <v>0</v>
      </c>
      <c r="P61" s="179">
        <v>2</v>
      </c>
      <c r="Q61" s="179">
        <v>3</v>
      </c>
      <c r="R61" s="179">
        <v>1</v>
      </c>
      <c r="S61" s="179">
        <v>0</v>
      </c>
      <c r="T61" s="179">
        <v>1</v>
      </c>
      <c r="U61" s="179">
        <v>1</v>
      </c>
      <c r="V61" s="179">
        <v>1</v>
      </c>
      <c r="W61" s="180">
        <v>0</v>
      </c>
      <c r="X61" s="173">
        <v>0</v>
      </c>
    </row>
    <row r="62" spans="1:24" ht="15.75" customHeight="1" x14ac:dyDescent="0.3">
      <c r="A62" s="177" t="s">
        <v>160</v>
      </c>
      <c r="B62" s="178">
        <f t="shared" si="3"/>
        <v>4</v>
      </c>
      <c r="C62" s="179">
        <v>0</v>
      </c>
      <c r="D62" s="179">
        <v>0</v>
      </c>
      <c r="E62" s="179">
        <v>0</v>
      </c>
      <c r="F62" s="179">
        <v>0</v>
      </c>
      <c r="G62" s="179">
        <v>0</v>
      </c>
      <c r="H62" s="179">
        <v>1</v>
      </c>
      <c r="I62" s="179">
        <v>0</v>
      </c>
      <c r="J62" s="179">
        <v>0</v>
      </c>
      <c r="K62" s="179">
        <v>0</v>
      </c>
      <c r="L62" s="179">
        <v>1</v>
      </c>
      <c r="M62" s="179">
        <v>0</v>
      </c>
      <c r="N62" s="179">
        <v>0</v>
      </c>
      <c r="O62" s="179">
        <v>0</v>
      </c>
      <c r="P62" s="179">
        <v>0</v>
      </c>
      <c r="Q62" s="179">
        <v>1</v>
      </c>
      <c r="R62" s="179">
        <v>0</v>
      </c>
      <c r="S62" s="179">
        <v>0</v>
      </c>
      <c r="T62" s="179">
        <v>1</v>
      </c>
      <c r="U62" s="179">
        <v>0</v>
      </c>
      <c r="V62" s="179">
        <v>0</v>
      </c>
      <c r="W62" s="180">
        <v>0</v>
      </c>
      <c r="X62" s="173">
        <v>0</v>
      </c>
    </row>
    <row r="63" spans="1:24" ht="15.75" customHeight="1" x14ac:dyDescent="0.3">
      <c r="A63" s="177" t="s">
        <v>50</v>
      </c>
      <c r="B63" s="178">
        <f t="shared" si="3"/>
        <v>10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0</v>
      </c>
      <c r="K63" s="179">
        <v>0</v>
      </c>
      <c r="L63" s="179">
        <v>8</v>
      </c>
      <c r="M63" s="179">
        <v>0</v>
      </c>
      <c r="N63" s="179">
        <v>0</v>
      </c>
      <c r="O63" s="179">
        <v>0</v>
      </c>
      <c r="P63" s="179">
        <v>0</v>
      </c>
      <c r="Q63" s="179">
        <v>1</v>
      </c>
      <c r="R63" s="179">
        <v>0</v>
      </c>
      <c r="S63" s="179">
        <v>0</v>
      </c>
      <c r="T63" s="179">
        <v>0</v>
      </c>
      <c r="U63" s="179">
        <v>0</v>
      </c>
      <c r="V63" s="179">
        <v>0</v>
      </c>
      <c r="W63" s="180">
        <v>0</v>
      </c>
      <c r="X63" s="173">
        <v>1</v>
      </c>
    </row>
    <row r="64" spans="1:24" ht="15.75" customHeight="1" x14ac:dyDescent="0.3">
      <c r="A64" s="184" t="s">
        <v>358</v>
      </c>
      <c r="B64" s="178">
        <f t="shared" si="3"/>
        <v>3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  <c r="H64" s="179">
        <v>1</v>
      </c>
      <c r="I64" s="179">
        <v>0</v>
      </c>
      <c r="J64" s="179">
        <v>0</v>
      </c>
      <c r="K64" s="179">
        <v>0</v>
      </c>
      <c r="L64" s="179">
        <v>0</v>
      </c>
      <c r="M64" s="179">
        <v>0</v>
      </c>
      <c r="N64" s="179">
        <v>0</v>
      </c>
      <c r="O64" s="179">
        <v>0</v>
      </c>
      <c r="P64" s="179">
        <v>0</v>
      </c>
      <c r="Q64" s="179">
        <v>1</v>
      </c>
      <c r="R64" s="179">
        <v>0</v>
      </c>
      <c r="S64" s="179">
        <v>0</v>
      </c>
      <c r="T64" s="179">
        <v>1</v>
      </c>
      <c r="U64" s="179">
        <v>0</v>
      </c>
      <c r="V64" s="179">
        <v>0</v>
      </c>
      <c r="W64" s="180">
        <v>0</v>
      </c>
      <c r="X64" s="173">
        <v>0</v>
      </c>
    </row>
    <row r="65" spans="1:24" ht="15.75" customHeight="1" x14ac:dyDescent="0.3">
      <c r="A65" s="177" t="s">
        <v>243</v>
      </c>
      <c r="B65" s="178">
        <f t="shared" si="3"/>
        <v>0</v>
      </c>
      <c r="C65" s="179">
        <v>0</v>
      </c>
      <c r="D65" s="179">
        <v>0</v>
      </c>
      <c r="E65" s="179">
        <v>0</v>
      </c>
      <c r="F65" s="179">
        <v>0</v>
      </c>
      <c r="G65" s="179">
        <v>0</v>
      </c>
      <c r="H65" s="179">
        <v>0</v>
      </c>
      <c r="I65" s="179">
        <v>0</v>
      </c>
      <c r="J65" s="179">
        <v>0</v>
      </c>
      <c r="K65" s="179">
        <v>0</v>
      </c>
      <c r="L65" s="179">
        <v>0</v>
      </c>
      <c r="M65" s="179">
        <v>0</v>
      </c>
      <c r="N65" s="179">
        <v>0</v>
      </c>
      <c r="O65" s="179">
        <v>0</v>
      </c>
      <c r="P65" s="179">
        <v>0</v>
      </c>
      <c r="Q65" s="179">
        <v>0</v>
      </c>
      <c r="R65" s="179">
        <v>0</v>
      </c>
      <c r="S65" s="179">
        <v>0</v>
      </c>
      <c r="T65" s="179">
        <v>0</v>
      </c>
      <c r="U65" s="179">
        <v>0</v>
      </c>
      <c r="V65" s="179">
        <v>0</v>
      </c>
      <c r="W65" s="180">
        <v>0</v>
      </c>
      <c r="X65" s="173">
        <v>0</v>
      </c>
    </row>
    <row r="66" spans="1:24" ht="15.75" customHeight="1" x14ac:dyDescent="0.3">
      <c r="A66" s="177" t="s">
        <v>244</v>
      </c>
      <c r="B66" s="178">
        <f t="shared" si="3"/>
        <v>0</v>
      </c>
      <c r="C66" s="179">
        <v>0</v>
      </c>
      <c r="D66" s="179">
        <v>0</v>
      </c>
      <c r="E66" s="179">
        <v>0</v>
      </c>
      <c r="F66" s="179">
        <v>0</v>
      </c>
      <c r="G66" s="179">
        <v>0</v>
      </c>
      <c r="H66" s="179">
        <v>0</v>
      </c>
      <c r="I66" s="179">
        <v>0</v>
      </c>
      <c r="J66" s="179">
        <v>0</v>
      </c>
      <c r="K66" s="179">
        <v>0</v>
      </c>
      <c r="L66" s="179">
        <v>0</v>
      </c>
      <c r="M66" s="179">
        <v>0</v>
      </c>
      <c r="N66" s="179">
        <v>0</v>
      </c>
      <c r="O66" s="179">
        <v>0</v>
      </c>
      <c r="P66" s="179">
        <v>0</v>
      </c>
      <c r="Q66" s="179">
        <v>0</v>
      </c>
      <c r="R66" s="179">
        <v>0</v>
      </c>
      <c r="S66" s="179">
        <v>0</v>
      </c>
      <c r="T66" s="179">
        <v>0</v>
      </c>
      <c r="U66" s="179">
        <v>0</v>
      </c>
      <c r="V66" s="179">
        <v>0</v>
      </c>
      <c r="W66" s="180">
        <v>0</v>
      </c>
      <c r="X66" s="173">
        <v>0</v>
      </c>
    </row>
    <row r="67" spans="1:24" ht="15.75" customHeight="1" x14ac:dyDescent="0.3">
      <c r="A67" s="177" t="s">
        <v>245</v>
      </c>
      <c r="B67" s="178">
        <f t="shared" si="3"/>
        <v>0</v>
      </c>
      <c r="C67" s="179">
        <v>0</v>
      </c>
      <c r="D67" s="179">
        <v>0</v>
      </c>
      <c r="E67" s="179">
        <v>0</v>
      </c>
      <c r="F67" s="179">
        <v>0</v>
      </c>
      <c r="G67" s="179">
        <v>0</v>
      </c>
      <c r="H67" s="179">
        <v>0</v>
      </c>
      <c r="I67" s="179">
        <v>0</v>
      </c>
      <c r="J67" s="179">
        <v>0</v>
      </c>
      <c r="K67" s="179">
        <v>0</v>
      </c>
      <c r="L67" s="179">
        <v>0</v>
      </c>
      <c r="M67" s="179">
        <v>0</v>
      </c>
      <c r="N67" s="179">
        <v>0</v>
      </c>
      <c r="O67" s="179">
        <v>0</v>
      </c>
      <c r="P67" s="179">
        <v>0</v>
      </c>
      <c r="Q67" s="179">
        <v>0</v>
      </c>
      <c r="R67" s="179">
        <v>0</v>
      </c>
      <c r="S67" s="179">
        <v>0</v>
      </c>
      <c r="T67" s="179">
        <v>0</v>
      </c>
      <c r="U67" s="179">
        <v>0</v>
      </c>
      <c r="V67" s="179">
        <v>0</v>
      </c>
      <c r="W67" s="180">
        <v>0</v>
      </c>
      <c r="X67" s="173">
        <v>0</v>
      </c>
    </row>
    <row r="68" spans="1:24" ht="15.75" customHeight="1" x14ac:dyDescent="0.3">
      <c r="A68" s="177" t="s">
        <v>246</v>
      </c>
      <c r="B68" s="178">
        <f t="shared" si="3"/>
        <v>0</v>
      </c>
      <c r="C68" s="179">
        <v>0</v>
      </c>
      <c r="D68" s="179">
        <v>0</v>
      </c>
      <c r="E68" s="179">
        <v>0</v>
      </c>
      <c r="F68" s="179">
        <v>0</v>
      </c>
      <c r="G68" s="179">
        <v>0</v>
      </c>
      <c r="H68" s="179">
        <v>0</v>
      </c>
      <c r="I68" s="179">
        <v>0</v>
      </c>
      <c r="J68" s="179">
        <v>0</v>
      </c>
      <c r="K68" s="179">
        <v>0</v>
      </c>
      <c r="L68" s="179">
        <v>0</v>
      </c>
      <c r="M68" s="179">
        <v>0</v>
      </c>
      <c r="N68" s="179">
        <v>0</v>
      </c>
      <c r="O68" s="179">
        <v>0</v>
      </c>
      <c r="P68" s="179">
        <v>0</v>
      </c>
      <c r="Q68" s="179">
        <v>0</v>
      </c>
      <c r="R68" s="179">
        <v>0</v>
      </c>
      <c r="S68" s="179">
        <v>0</v>
      </c>
      <c r="T68" s="179">
        <v>0</v>
      </c>
      <c r="U68" s="179">
        <v>0</v>
      </c>
      <c r="V68" s="179">
        <v>0</v>
      </c>
      <c r="W68" s="180">
        <v>0</v>
      </c>
      <c r="X68" s="173">
        <v>0</v>
      </c>
    </row>
    <row r="69" spans="1:24" ht="15.75" customHeight="1" x14ac:dyDescent="0.3">
      <c r="A69" s="184" t="s">
        <v>405</v>
      </c>
      <c r="B69" s="178">
        <f t="shared" si="3"/>
        <v>1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79">
        <v>0</v>
      </c>
      <c r="I69" s="179">
        <v>0</v>
      </c>
      <c r="J69" s="179">
        <v>0</v>
      </c>
      <c r="K69" s="179">
        <v>0</v>
      </c>
      <c r="L69" s="179">
        <v>0</v>
      </c>
      <c r="M69" s="179">
        <v>0</v>
      </c>
      <c r="N69" s="179">
        <v>0</v>
      </c>
      <c r="O69" s="179">
        <v>0</v>
      </c>
      <c r="P69" s="179">
        <v>0</v>
      </c>
      <c r="Q69" s="179">
        <v>0</v>
      </c>
      <c r="R69" s="179">
        <v>0</v>
      </c>
      <c r="S69" s="179">
        <v>1</v>
      </c>
      <c r="T69" s="179">
        <v>0</v>
      </c>
      <c r="U69" s="179">
        <v>0</v>
      </c>
      <c r="V69" s="179">
        <v>0</v>
      </c>
      <c r="W69" s="180">
        <v>0</v>
      </c>
      <c r="X69" s="173">
        <v>0</v>
      </c>
    </row>
    <row r="70" spans="1:24" ht="15.75" customHeight="1" x14ac:dyDescent="0.3">
      <c r="A70" s="177" t="s">
        <v>247</v>
      </c>
      <c r="B70" s="178">
        <f t="shared" si="3"/>
        <v>0</v>
      </c>
      <c r="C70" s="179">
        <v>0</v>
      </c>
      <c r="D70" s="179">
        <v>0</v>
      </c>
      <c r="E70" s="179">
        <v>0</v>
      </c>
      <c r="F70" s="179">
        <v>0</v>
      </c>
      <c r="G70" s="179">
        <v>0</v>
      </c>
      <c r="H70" s="179">
        <v>0</v>
      </c>
      <c r="I70" s="179">
        <v>0</v>
      </c>
      <c r="J70" s="179">
        <v>0</v>
      </c>
      <c r="K70" s="179">
        <v>0</v>
      </c>
      <c r="L70" s="179">
        <v>0</v>
      </c>
      <c r="M70" s="179">
        <v>0</v>
      </c>
      <c r="N70" s="179">
        <v>0</v>
      </c>
      <c r="O70" s="179">
        <v>0</v>
      </c>
      <c r="P70" s="179">
        <v>0</v>
      </c>
      <c r="Q70" s="179">
        <v>0</v>
      </c>
      <c r="R70" s="179">
        <v>0</v>
      </c>
      <c r="S70" s="179">
        <v>0</v>
      </c>
      <c r="T70" s="179">
        <v>0</v>
      </c>
      <c r="U70" s="179">
        <v>0</v>
      </c>
      <c r="V70" s="179">
        <v>0</v>
      </c>
      <c r="W70" s="180">
        <v>0</v>
      </c>
      <c r="X70" s="173">
        <v>0</v>
      </c>
    </row>
    <row r="71" spans="1:24" ht="15.75" customHeight="1" x14ac:dyDescent="0.3">
      <c r="A71" s="177" t="s">
        <v>161</v>
      </c>
      <c r="B71" s="178">
        <f t="shared" si="3"/>
        <v>18</v>
      </c>
      <c r="C71" s="179">
        <v>0</v>
      </c>
      <c r="D71" s="179">
        <v>0</v>
      </c>
      <c r="E71" s="179">
        <v>0</v>
      </c>
      <c r="F71" s="179">
        <v>4</v>
      </c>
      <c r="G71" s="179">
        <v>1</v>
      </c>
      <c r="H71" s="179">
        <v>1</v>
      </c>
      <c r="I71" s="179">
        <v>0</v>
      </c>
      <c r="J71" s="179">
        <v>0</v>
      </c>
      <c r="K71" s="179">
        <v>0</v>
      </c>
      <c r="L71" s="179">
        <v>1</v>
      </c>
      <c r="M71" s="179">
        <v>0</v>
      </c>
      <c r="N71" s="179">
        <v>0</v>
      </c>
      <c r="O71" s="179">
        <v>0</v>
      </c>
      <c r="P71" s="179">
        <v>2</v>
      </c>
      <c r="Q71" s="179">
        <v>1</v>
      </c>
      <c r="R71" s="179">
        <v>4</v>
      </c>
      <c r="S71" s="179">
        <v>0</v>
      </c>
      <c r="T71" s="179">
        <v>0</v>
      </c>
      <c r="U71" s="179">
        <v>2</v>
      </c>
      <c r="V71" s="179">
        <v>1</v>
      </c>
      <c r="W71" s="180">
        <v>1</v>
      </c>
      <c r="X71" s="173">
        <v>0</v>
      </c>
    </row>
    <row r="72" spans="1:24" ht="15.75" customHeight="1" x14ac:dyDescent="0.3">
      <c r="A72" s="177" t="s">
        <v>209</v>
      </c>
      <c r="B72" s="178">
        <f t="shared" si="3"/>
        <v>0</v>
      </c>
      <c r="C72" s="179">
        <v>0</v>
      </c>
      <c r="D72" s="179">
        <v>0</v>
      </c>
      <c r="E72" s="179">
        <v>0</v>
      </c>
      <c r="F72" s="179">
        <v>0</v>
      </c>
      <c r="G72" s="179">
        <v>0</v>
      </c>
      <c r="H72" s="179">
        <v>0</v>
      </c>
      <c r="I72" s="179">
        <v>0</v>
      </c>
      <c r="J72" s="179">
        <v>0</v>
      </c>
      <c r="K72" s="179">
        <v>0</v>
      </c>
      <c r="L72" s="179">
        <v>0</v>
      </c>
      <c r="M72" s="179">
        <v>0</v>
      </c>
      <c r="N72" s="179">
        <v>0</v>
      </c>
      <c r="O72" s="179">
        <v>0</v>
      </c>
      <c r="P72" s="179">
        <v>0</v>
      </c>
      <c r="Q72" s="179">
        <v>0</v>
      </c>
      <c r="R72" s="179">
        <v>0</v>
      </c>
      <c r="S72" s="179">
        <v>0</v>
      </c>
      <c r="T72" s="179">
        <v>0</v>
      </c>
      <c r="U72" s="179">
        <v>0</v>
      </c>
      <c r="V72" s="179">
        <v>0</v>
      </c>
      <c r="W72" s="180">
        <v>0</v>
      </c>
      <c r="X72" s="173">
        <v>0</v>
      </c>
    </row>
    <row r="73" spans="1:24" ht="15.75" customHeight="1" x14ac:dyDescent="0.3">
      <c r="A73" s="177" t="s">
        <v>206</v>
      </c>
      <c r="B73" s="178">
        <f t="shared" si="3"/>
        <v>5</v>
      </c>
      <c r="C73" s="179">
        <v>0</v>
      </c>
      <c r="D73" s="179">
        <v>0</v>
      </c>
      <c r="E73" s="179">
        <v>0</v>
      </c>
      <c r="F73" s="179">
        <v>0</v>
      </c>
      <c r="G73" s="179">
        <v>0</v>
      </c>
      <c r="H73" s="179">
        <v>0</v>
      </c>
      <c r="I73" s="179">
        <v>1</v>
      </c>
      <c r="J73" s="179">
        <v>1</v>
      </c>
      <c r="K73" s="179">
        <v>0</v>
      </c>
      <c r="L73" s="179">
        <v>0</v>
      </c>
      <c r="M73" s="179">
        <v>0</v>
      </c>
      <c r="N73" s="179">
        <v>0</v>
      </c>
      <c r="O73" s="179">
        <v>0</v>
      </c>
      <c r="P73" s="179">
        <v>0</v>
      </c>
      <c r="Q73" s="179">
        <v>0</v>
      </c>
      <c r="R73" s="179">
        <v>1</v>
      </c>
      <c r="S73" s="179">
        <v>0</v>
      </c>
      <c r="T73" s="179">
        <v>0</v>
      </c>
      <c r="U73" s="179">
        <v>0</v>
      </c>
      <c r="V73" s="179">
        <v>0</v>
      </c>
      <c r="W73" s="180">
        <v>0</v>
      </c>
      <c r="X73" s="173">
        <v>2</v>
      </c>
    </row>
    <row r="74" spans="1:24" ht="15.75" customHeight="1" x14ac:dyDescent="0.3">
      <c r="A74" s="177" t="s">
        <v>207</v>
      </c>
      <c r="B74" s="178">
        <f t="shared" si="3"/>
        <v>0</v>
      </c>
      <c r="C74" s="179">
        <v>0</v>
      </c>
      <c r="D74" s="179">
        <v>0</v>
      </c>
      <c r="E74" s="179">
        <v>0</v>
      </c>
      <c r="F74" s="179">
        <v>0</v>
      </c>
      <c r="G74" s="179">
        <v>0</v>
      </c>
      <c r="H74" s="179">
        <v>0</v>
      </c>
      <c r="I74" s="179">
        <v>0</v>
      </c>
      <c r="J74" s="179">
        <v>0</v>
      </c>
      <c r="K74" s="179">
        <v>0</v>
      </c>
      <c r="L74" s="179">
        <v>0</v>
      </c>
      <c r="M74" s="179">
        <v>0</v>
      </c>
      <c r="N74" s="179">
        <v>0</v>
      </c>
      <c r="O74" s="179">
        <v>0</v>
      </c>
      <c r="P74" s="179">
        <v>0</v>
      </c>
      <c r="Q74" s="179">
        <v>0</v>
      </c>
      <c r="R74" s="179">
        <v>0</v>
      </c>
      <c r="S74" s="179">
        <v>0</v>
      </c>
      <c r="T74" s="179">
        <v>0</v>
      </c>
      <c r="U74" s="179">
        <v>0</v>
      </c>
      <c r="V74" s="179">
        <v>0</v>
      </c>
      <c r="W74" s="180">
        <v>0</v>
      </c>
      <c r="X74" s="173">
        <v>0</v>
      </c>
    </row>
    <row r="75" spans="1:24" ht="15.75" customHeight="1" x14ac:dyDescent="0.3">
      <c r="A75" s="184" t="s">
        <v>404</v>
      </c>
      <c r="B75" s="178">
        <f t="shared" si="3"/>
        <v>1</v>
      </c>
      <c r="C75" s="179">
        <v>0</v>
      </c>
      <c r="D75" s="179">
        <v>0</v>
      </c>
      <c r="E75" s="179">
        <v>0</v>
      </c>
      <c r="F75" s="179">
        <v>0</v>
      </c>
      <c r="G75" s="179">
        <v>0</v>
      </c>
      <c r="H75" s="179">
        <v>0</v>
      </c>
      <c r="I75" s="179">
        <v>0</v>
      </c>
      <c r="J75" s="179">
        <v>0</v>
      </c>
      <c r="K75" s="179">
        <v>0</v>
      </c>
      <c r="L75" s="179">
        <v>0</v>
      </c>
      <c r="M75" s="179">
        <v>0</v>
      </c>
      <c r="N75" s="179">
        <v>0</v>
      </c>
      <c r="O75" s="179">
        <v>0</v>
      </c>
      <c r="P75" s="179">
        <v>0</v>
      </c>
      <c r="Q75" s="179">
        <v>0</v>
      </c>
      <c r="R75" s="179">
        <v>0</v>
      </c>
      <c r="S75" s="179">
        <v>0</v>
      </c>
      <c r="T75" s="179">
        <v>1</v>
      </c>
      <c r="U75" s="179">
        <v>0</v>
      </c>
      <c r="V75" s="179">
        <v>0</v>
      </c>
      <c r="W75" s="180">
        <v>0</v>
      </c>
      <c r="X75" s="173">
        <v>0</v>
      </c>
    </row>
    <row r="76" spans="1:24" ht="15.75" customHeight="1" x14ac:dyDescent="0.3">
      <c r="A76" s="184" t="s">
        <v>356</v>
      </c>
      <c r="B76" s="178">
        <f t="shared" si="3"/>
        <v>1</v>
      </c>
      <c r="C76" s="179">
        <v>0</v>
      </c>
      <c r="D76" s="179">
        <v>0</v>
      </c>
      <c r="E76" s="179">
        <v>0</v>
      </c>
      <c r="F76" s="179">
        <v>0</v>
      </c>
      <c r="G76" s="179">
        <v>0</v>
      </c>
      <c r="H76" s="179">
        <v>0</v>
      </c>
      <c r="I76" s="179">
        <v>0</v>
      </c>
      <c r="J76" s="179">
        <v>0</v>
      </c>
      <c r="K76" s="179">
        <v>0</v>
      </c>
      <c r="L76" s="179">
        <v>0</v>
      </c>
      <c r="M76" s="179">
        <v>0</v>
      </c>
      <c r="N76" s="179">
        <v>0</v>
      </c>
      <c r="O76" s="179">
        <v>0</v>
      </c>
      <c r="P76" s="179">
        <v>0</v>
      </c>
      <c r="Q76" s="179">
        <v>0</v>
      </c>
      <c r="R76" s="179">
        <v>0</v>
      </c>
      <c r="S76" s="179">
        <v>0</v>
      </c>
      <c r="T76" s="179">
        <v>0</v>
      </c>
      <c r="U76" s="179">
        <v>0</v>
      </c>
      <c r="V76" s="179">
        <v>0</v>
      </c>
      <c r="W76" s="180">
        <v>0</v>
      </c>
      <c r="X76" s="173">
        <v>1</v>
      </c>
    </row>
    <row r="77" spans="1:24" ht="15.75" customHeight="1" x14ac:dyDescent="0.3">
      <c r="A77" s="177" t="s">
        <v>248</v>
      </c>
      <c r="B77" s="178">
        <f t="shared" si="3"/>
        <v>0</v>
      </c>
      <c r="C77" s="179">
        <v>0</v>
      </c>
      <c r="D77" s="179">
        <v>0</v>
      </c>
      <c r="E77" s="179">
        <v>0</v>
      </c>
      <c r="F77" s="179">
        <v>0</v>
      </c>
      <c r="G77" s="179">
        <v>0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79">
        <v>0</v>
      </c>
      <c r="N77" s="179">
        <v>0</v>
      </c>
      <c r="O77" s="179">
        <v>0</v>
      </c>
      <c r="P77" s="179">
        <v>0</v>
      </c>
      <c r="Q77" s="179">
        <v>0</v>
      </c>
      <c r="R77" s="179">
        <v>0</v>
      </c>
      <c r="S77" s="179">
        <v>0</v>
      </c>
      <c r="T77" s="179">
        <v>0</v>
      </c>
      <c r="U77" s="179">
        <v>0</v>
      </c>
      <c r="V77" s="179">
        <v>0</v>
      </c>
      <c r="W77" s="180">
        <v>0</v>
      </c>
      <c r="X77" s="173">
        <v>0</v>
      </c>
    </row>
    <row r="78" spans="1:24" ht="15.75" customHeight="1" x14ac:dyDescent="0.3">
      <c r="A78" s="177" t="s">
        <v>208</v>
      </c>
      <c r="B78" s="178">
        <f t="shared" si="3"/>
        <v>2</v>
      </c>
      <c r="C78" s="179">
        <v>0</v>
      </c>
      <c r="D78" s="179">
        <v>2</v>
      </c>
      <c r="E78" s="179">
        <v>0</v>
      </c>
      <c r="F78" s="179">
        <v>0</v>
      </c>
      <c r="G78" s="179">
        <v>0</v>
      </c>
      <c r="H78" s="179">
        <v>0</v>
      </c>
      <c r="I78" s="179">
        <v>0</v>
      </c>
      <c r="J78" s="179">
        <v>0</v>
      </c>
      <c r="K78" s="179">
        <v>0</v>
      </c>
      <c r="L78" s="179">
        <v>0</v>
      </c>
      <c r="M78" s="179">
        <v>0</v>
      </c>
      <c r="N78" s="179">
        <v>0</v>
      </c>
      <c r="O78" s="179">
        <v>0</v>
      </c>
      <c r="P78" s="179">
        <v>0</v>
      </c>
      <c r="Q78" s="179">
        <v>0</v>
      </c>
      <c r="R78" s="179">
        <v>0</v>
      </c>
      <c r="S78" s="179">
        <v>0</v>
      </c>
      <c r="T78" s="179">
        <v>0</v>
      </c>
      <c r="U78" s="179">
        <v>0</v>
      </c>
      <c r="V78" s="179">
        <v>0</v>
      </c>
      <c r="W78" s="180">
        <v>0</v>
      </c>
      <c r="X78" s="173">
        <v>0</v>
      </c>
    </row>
    <row r="79" spans="1:24" ht="15.75" customHeight="1" x14ac:dyDescent="0.3">
      <c r="A79" s="184" t="s">
        <v>357</v>
      </c>
      <c r="B79" s="178">
        <f t="shared" si="3"/>
        <v>0</v>
      </c>
      <c r="C79" s="179">
        <v>0</v>
      </c>
      <c r="D79" s="179">
        <v>0</v>
      </c>
      <c r="E79" s="179">
        <v>0</v>
      </c>
      <c r="F79" s="179">
        <v>0</v>
      </c>
      <c r="G79" s="179">
        <v>0</v>
      </c>
      <c r="H79" s="179">
        <v>0</v>
      </c>
      <c r="I79" s="179">
        <v>0</v>
      </c>
      <c r="J79" s="179">
        <v>0</v>
      </c>
      <c r="K79" s="179">
        <v>0</v>
      </c>
      <c r="L79" s="179">
        <v>0</v>
      </c>
      <c r="M79" s="179">
        <v>0</v>
      </c>
      <c r="N79" s="179">
        <v>0</v>
      </c>
      <c r="O79" s="179">
        <v>0</v>
      </c>
      <c r="P79" s="179">
        <v>0</v>
      </c>
      <c r="Q79" s="179">
        <v>0</v>
      </c>
      <c r="R79" s="179">
        <v>0</v>
      </c>
      <c r="S79" s="179">
        <v>0</v>
      </c>
      <c r="T79" s="179">
        <v>0</v>
      </c>
      <c r="U79" s="179">
        <v>0</v>
      </c>
      <c r="V79" s="179">
        <v>0</v>
      </c>
      <c r="W79" s="180">
        <v>0</v>
      </c>
      <c r="X79" s="173">
        <v>0</v>
      </c>
    </row>
    <row r="80" spans="1:24" ht="15.75" customHeight="1" x14ac:dyDescent="0.3">
      <c r="A80" s="177" t="s">
        <v>249</v>
      </c>
      <c r="B80" s="178">
        <f t="shared" si="3"/>
        <v>24</v>
      </c>
      <c r="C80" s="179">
        <v>0</v>
      </c>
      <c r="D80" s="179">
        <v>6</v>
      </c>
      <c r="E80" s="179">
        <v>0</v>
      </c>
      <c r="F80" s="179">
        <v>8</v>
      </c>
      <c r="G80" s="179">
        <v>2</v>
      </c>
      <c r="H80" s="179">
        <v>0</v>
      </c>
      <c r="I80" s="179">
        <v>0</v>
      </c>
      <c r="J80" s="179">
        <v>2</v>
      </c>
      <c r="K80" s="179">
        <v>1</v>
      </c>
      <c r="L80" s="179">
        <v>0</v>
      </c>
      <c r="M80" s="179">
        <v>2</v>
      </c>
      <c r="N80" s="179">
        <v>0</v>
      </c>
      <c r="O80" s="179">
        <v>0</v>
      </c>
      <c r="P80" s="179">
        <v>0</v>
      </c>
      <c r="Q80" s="179">
        <v>2</v>
      </c>
      <c r="R80" s="179">
        <v>0</v>
      </c>
      <c r="S80" s="179">
        <v>0</v>
      </c>
      <c r="T80" s="179">
        <v>0</v>
      </c>
      <c r="U80" s="179">
        <v>0</v>
      </c>
      <c r="V80" s="179">
        <v>1</v>
      </c>
      <c r="W80" s="180">
        <v>0</v>
      </c>
      <c r="X80" s="173">
        <v>0</v>
      </c>
    </row>
    <row r="81" spans="1:24" ht="15.75" customHeight="1" x14ac:dyDescent="0.3">
      <c r="A81" s="184" t="s">
        <v>343</v>
      </c>
      <c r="B81" s="178">
        <f t="shared" si="3"/>
        <v>6</v>
      </c>
      <c r="C81" s="179">
        <v>0</v>
      </c>
      <c r="D81" s="179">
        <v>0</v>
      </c>
      <c r="E81" s="179">
        <v>3</v>
      </c>
      <c r="F81" s="179">
        <v>3</v>
      </c>
      <c r="G81" s="179">
        <v>0</v>
      </c>
      <c r="H81" s="179">
        <v>0</v>
      </c>
      <c r="I81" s="179">
        <v>0</v>
      </c>
      <c r="J81" s="179">
        <v>0</v>
      </c>
      <c r="K81" s="179">
        <v>0</v>
      </c>
      <c r="L81" s="179">
        <v>0</v>
      </c>
      <c r="M81" s="179">
        <v>0</v>
      </c>
      <c r="N81" s="179">
        <v>0</v>
      </c>
      <c r="O81" s="179">
        <v>0</v>
      </c>
      <c r="P81" s="179">
        <v>0</v>
      </c>
      <c r="Q81" s="179">
        <v>0</v>
      </c>
      <c r="R81" s="179">
        <v>0</v>
      </c>
      <c r="S81" s="179">
        <v>0</v>
      </c>
      <c r="T81" s="179">
        <v>0</v>
      </c>
      <c r="U81" s="179">
        <v>0</v>
      </c>
      <c r="V81" s="179">
        <v>0</v>
      </c>
      <c r="W81" s="180">
        <v>0</v>
      </c>
      <c r="X81" s="173">
        <v>0</v>
      </c>
    </row>
    <row r="82" spans="1:24" ht="15.75" customHeight="1" x14ac:dyDescent="0.3">
      <c r="A82" s="184" t="s">
        <v>396</v>
      </c>
      <c r="B82" s="178">
        <f t="shared" si="3"/>
        <v>2</v>
      </c>
      <c r="C82" s="179">
        <v>0</v>
      </c>
      <c r="D82" s="179">
        <v>0</v>
      </c>
      <c r="E82" s="179">
        <v>0</v>
      </c>
      <c r="F82" s="179">
        <v>1</v>
      </c>
      <c r="G82" s="179">
        <v>0</v>
      </c>
      <c r="H82" s="179">
        <v>1</v>
      </c>
      <c r="I82" s="179">
        <v>0</v>
      </c>
      <c r="J82" s="179">
        <v>0</v>
      </c>
      <c r="K82" s="179">
        <v>0</v>
      </c>
      <c r="L82" s="179">
        <v>0</v>
      </c>
      <c r="M82" s="179">
        <v>0</v>
      </c>
      <c r="N82" s="179">
        <v>0</v>
      </c>
      <c r="O82" s="179">
        <v>0</v>
      </c>
      <c r="P82" s="179">
        <v>0</v>
      </c>
      <c r="Q82" s="179">
        <v>0</v>
      </c>
      <c r="R82" s="179">
        <v>0</v>
      </c>
      <c r="S82" s="179">
        <v>0</v>
      </c>
      <c r="T82" s="179">
        <v>0</v>
      </c>
      <c r="U82" s="179">
        <v>0</v>
      </c>
      <c r="V82" s="179">
        <v>0</v>
      </c>
      <c r="W82" s="180">
        <v>0</v>
      </c>
      <c r="X82" s="173">
        <v>0</v>
      </c>
    </row>
    <row r="83" spans="1:24" ht="15.75" customHeight="1" x14ac:dyDescent="0.3">
      <c r="A83" s="177" t="s">
        <v>262</v>
      </c>
      <c r="B83" s="178">
        <f t="shared" si="3"/>
        <v>56</v>
      </c>
      <c r="C83" s="179">
        <v>0</v>
      </c>
      <c r="D83" s="179">
        <v>6</v>
      </c>
      <c r="E83" s="179">
        <v>0</v>
      </c>
      <c r="F83" s="179">
        <v>13</v>
      </c>
      <c r="G83" s="179">
        <v>3</v>
      </c>
      <c r="H83" s="179">
        <v>3</v>
      </c>
      <c r="I83" s="179">
        <v>0</v>
      </c>
      <c r="J83" s="179">
        <v>3</v>
      </c>
      <c r="K83" s="179">
        <v>1</v>
      </c>
      <c r="L83" s="179">
        <v>2</v>
      </c>
      <c r="M83" s="179">
        <v>0</v>
      </c>
      <c r="N83" s="179">
        <v>0</v>
      </c>
      <c r="O83" s="179">
        <v>1</v>
      </c>
      <c r="P83" s="179">
        <v>1</v>
      </c>
      <c r="Q83" s="179">
        <v>3</v>
      </c>
      <c r="R83" s="179">
        <v>6</v>
      </c>
      <c r="S83" s="179">
        <v>6</v>
      </c>
      <c r="T83" s="179">
        <v>0</v>
      </c>
      <c r="U83" s="179">
        <v>2</v>
      </c>
      <c r="V83" s="179">
        <v>1</v>
      </c>
      <c r="W83" s="180">
        <v>0</v>
      </c>
      <c r="X83" s="173">
        <v>5</v>
      </c>
    </row>
    <row r="84" spans="1:24" ht="15.75" customHeight="1" x14ac:dyDescent="0.3">
      <c r="A84" s="177" t="s">
        <v>263</v>
      </c>
      <c r="B84" s="178">
        <f t="shared" si="3"/>
        <v>122</v>
      </c>
      <c r="C84" s="179">
        <v>0</v>
      </c>
      <c r="D84" s="179">
        <v>3</v>
      </c>
      <c r="E84" s="179">
        <v>0</v>
      </c>
      <c r="F84" s="179">
        <v>17</v>
      </c>
      <c r="G84" s="179">
        <v>6</v>
      </c>
      <c r="H84" s="179">
        <v>4</v>
      </c>
      <c r="I84" s="179">
        <v>0</v>
      </c>
      <c r="J84" s="179">
        <v>34</v>
      </c>
      <c r="K84" s="179">
        <v>2</v>
      </c>
      <c r="L84" s="179">
        <v>1</v>
      </c>
      <c r="M84" s="179">
        <v>1</v>
      </c>
      <c r="N84" s="179">
        <v>0</v>
      </c>
      <c r="O84" s="179">
        <v>3</v>
      </c>
      <c r="P84" s="179">
        <v>11</v>
      </c>
      <c r="Q84" s="179">
        <v>10</v>
      </c>
      <c r="R84" s="179">
        <v>3</v>
      </c>
      <c r="S84" s="179">
        <v>0</v>
      </c>
      <c r="T84" s="179">
        <v>6</v>
      </c>
      <c r="U84" s="179">
        <v>4</v>
      </c>
      <c r="V84" s="179">
        <v>5</v>
      </c>
      <c r="W84" s="180">
        <v>2</v>
      </c>
      <c r="X84" s="173">
        <v>10</v>
      </c>
    </row>
    <row r="85" spans="1:24" ht="15.75" customHeight="1" x14ac:dyDescent="0.3">
      <c r="A85" s="184" t="s">
        <v>344</v>
      </c>
      <c r="B85" s="178">
        <f t="shared" si="3"/>
        <v>4</v>
      </c>
      <c r="C85" s="179">
        <v>0</v>
      </c>
      <c r="D85" s="179">
        <v>0</v>
      </c>
      <c r="E85" s="179">
        <v>0</v>
      </c>
      <c r="F85" s="179">
        <v>0</v>
      </c>
      <c r="G85" s="179">
        <v>0</v>
      </c>
      <c r="H85" s="179">
        <v>0</v>
      </c>
      <c r="I85" s="179">
        <v>0</v>
      </c>
      <c r="J85" s="179">
        <v>1</v>
      </c>
      <c r="K85" s="179">
        <v>0</v>
      </c>
      <c r="L85" s="179">
        <v>0</v>
      </c>
      <c r="M85" s="179">
        <v>0</v>
      </c>
      <c r="N85" s="179">
        <v>0</v>
      </c>
      <c r="O85" s="179">
        <v>0</v>
      </c>
      <c r="P85" s="179">
        <v>1</v>
      </c>
      <c r="Q85" s="179">
        <v>0</v>
      </c>
      <c r="R85" s="179">
        <v>0</v>
      </c>
      <c r="S85" s="179">
        <v>0</v>
      </c>
      <c r="T85" s="179">
        <v>0</v>
      </c>
      <c r="U85" s="179">
        <v>0</v>
      </c>
      <c r="V85" s="179">
        <v>0</v>
      </c>
      <c r="W85" s="180">
        <v>2</v>
      </c>
      <c r="X85" s="173">
        <v>0</v>
      </c>
    </row>
    <row r="86" spans="1:24" ht="15.75" customHeight="1" x14ac:dyDescent="0.3">
      <c r="A86" s="184" t="s">
        <v>345</v>
      </c>
      <c r="B86" s="178">
        <f t="shared" si="3"/>
        <v>4</v>
      </c>
      <c r="C86" s="179">
        <v>0</v>
      </c>
      <c r="D86" s="179">
        <v>0</v>
      </c>
      <c r="E86" s="179">
        <v>0</v>
      </c>
      <c r="F86" s="179">
        <v>2</v>
      </c>
      <c r="G86" s="179">
        <v>0</v>
      </c>
      <c r="H86" s="179">
        <v>0</v>
      </c>
      <c r="I86" s="179">
        <v>0</v>
      </c>
      <c r="J86" s="179">
        <v>1</v>
      </c>
      <c r="K86" s="179">
        <v>0</v>
      </c>
      <c r="L86" s="179">
        <v>0</v>
      </c>
      <c r="M86" s="179">
        <v>0</v>
      </c>
      <c r="N86" s="179">
        <v>0</v>
      </c>
      <c r="O86" s="179">
        <v>0</v>
      </c>
      <c r="P86" s="179">
        <v>1</v>
      </c>
      <c r="Q86" s="179">
        <v>0</v>
      </c>
      <c r="R86" s="179">
        <v>0</v>
      </c>
      <c r="S86" s="179">
        <v>0</v>
      </c>
      <c r="T86" s="179">
        <v>0</v>
      </c>
      <c r="U86" s="179">
        <v>0</v>
      </c>
      <c r="V86" s="179">
        <v>0</v>
      </c>
      <c r="W86" s="180">
        <v>0</v>
      </c>
      <c r="X86" s="173">
        <v>0</v>
      </c>
    </row>
    <row r="87" spans="1:24" ht="15.75" customHeight="1" x14ac:dyDescent="0.3">
      <c r="A87" s="184" t="s">
        <v>346</v>
      </c>
      <c r="B87" s="178">
        <f t="shared" ref="B87:B105" si="4">SUM(C87:X87)</f>
        <v>2</v>
      </c>
      <c r="C87" s="179">
        <v>0</v>
      </c>
      <c r="D87" s="179">
        <v>0</v>
      </c>
      <c r="E87" s="179">
        <v>0</v>
      </c>
      <c r="F87" s="179">
        <v>2</v>
      </c>
      <c r="G87" s="179">
        <v>0</v>
      </c>
      <c r="H87" s="179">
        <v>0</v>
      </c>
      <c r="I87" s="179">
        <v>0</v>
      </c>
      <c r="J87" s="179">
        <v>0</v>
      </c>
      <c r="K87" s="179">
        <v>0</v>
      </c>
      <c r="L87" s="179">
        <v>0</v>
      </c>
      <c r="M87" s="179">
        <v>0</v>
      </c>
      <c r="N87" s="179">
        <v>0</v>
      </c>
      <c r="O87" s="179">
        <v>0</v>
      </c>
      <c r="P87" s="179">
        <v>0</v>
      </c>
      <c r="Q87" s="179">
        <v>0</v>
      </c>
      <c r="R87" s="179">
        <v>0</v>
      </c>
      <c r="S87" s="179">
        <v>0</v>
      </c>
      <c r="T87" s="179">
        <v>0</v>
      </c>
      <c r="U87" s="179">
        <v>0</v>
      </c>
      <c r="V87" s="179">
        <v>0</v>
      </c>
      <c r="W87" s="180">
        <v>0</v>
      </c>
      <c r="X87" s="173">
        <v>0</v>
      </c>
    </row>
    <row r="88" spans="1:24" ht="15.75" customHeight="1" x14ac:dyDescent="0.3">
      <c r="A88" s="177" t="s">
        <v>215</v>
      </c>
      <c r="B88" s="178">
        <f t="shared" si="4"/>
        <v>5</v>
      </c>
      <c r="C88" s="179">
        <v>0</v>
      </c>
      <c r="D88" s="179">
        <v>0</v>
      </c>
      <c r="E88" s="179">
        <v>0</v>
      </c>
      <c r="F88" s="179">
        <v>1</v>
      </c>
      <c r="G88" s="179">
        <v>0</v>
      </c>
      <c r="H88" s="179">
        <v>1</v>
      </c>
      <c r="I88" s="179">
        <v>0</v>
      </c>
      <c r="J88" s="179">
        <v>1</v>
      </c>
      <c r="K88" s="179">
        <v>0</v>
      </c>
      <c r="L88" s="179">
        <v>0</v>
      </c>
      <c r="M88" s="179">
        <v>0</v>
      </c>
      <c r="N88" s="179">
        <v>0</v>
      </c>
      <c r="O88" s="179">
        <v>0</v>
      </c>
      <c r="P88" s="179">
        <v>2</v>
      </c>
      <c r="Q88" s="179">
        <v>0</v>
      </c>
      <c r="R88" s="179">
        <v>0</v>
      </c>
      <c r="S88" s="179">
        <v>0</v>
      </c>
      <c r="T88" s="179">
        <v>0</v>
      </c>
      <c r="U88" s="179">
        <v>0</v>
      </c>
      <c r="V88" s="179">
        <v>0</v>
      </c>
      <c r="W88" s="180">
        <v>0</v>
      </c>
      <c r="X88" s="173">
        <v>0</v>
      </c>
    </row>
    <row r="89" spans="1:24" ht="15.75" customHeight="1" x14ac:dyDescent="0.3">
      <c r="A89" s="177" t="s">
        <v>51</v>
      </c>
      <c r="B89" s="178">
        <f t="shared" si="4"/>
        <v>368</v>
      </c>
      <c r="C89" s="179">
        <v>0</v>
      </c>
      <c r="D89" s="179">
        <v>19</v>
      </c>
      <c r="E89" s="179">
        <v>0</v>
      </c>
      <c r="F89" s="179">
        <v>57</v>
      </c>
      <c r="G89" s="179">
        <v>7</v>
      </c>
      <c r="H89" s="179">
        <v>9</v>
      </c>
      <c r="I89" s="179">
        <v>7</v>
      </c>
      <c r="J89" s="179">
        <v>16</v>
      </c>
      <c r="K89" s="179">
        <v>4</v>
      </c>
      <c r="L89" s="179">
        <v>9</v>
      </c>
      <c r="M89" s="179">
        <v>0</v>
      </c>
      <c r="N89" s="179">
        <v>3</v>
      </c>
      <c r="O89" s="179">
        <v>10</v>
      </c>
      <c r="P89" s="179">
        <v>25</v>
      </c>
      <c r="Q89" s="179">
        <v>18</v>
      </c>
      <c r="R89" s="179">
        <v>19</v>
      </c>
      <c r="S89" s="179">
        <v>17</v>
      </c>
      <c r="T89" s="179">
        <v>7</v>
      </c>
      <c r="U89" s="179">
        <v>27</v>
      </c>
      <c r="V89" s="179">
        <v>48</v>
      </c>
      <c r="W89" s="180">
        <v>26</v>
      </c>
      <c r="X89" s="173">
        <v>40</v>
      </c>
    </row>
    <row r="90" spans="1:24" ht="15.75" customHeight="1" x14ac:dyDescent="0.3">
      <c r="A90" s="177" t="s">
        <v>210</v>
      </c>
      <c r="B90" s="178">
        <f t="shared" si="4"/>
        <v>0</v>
      </c>
      <c r="C90" s="179">
        <v>0</v>
      </c>
      <c r="D90" s="179">
        <v>0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0</v>
      </c>
      <c r="K90" s="179">
        <v>0</v>
      </c>
      <c r="L90" s="179">
        <v>0</v>
      </c>
      <c r="M90" s="179">
        <v>0</v>
      </c>
      <c r="N90" s="179">
        <v>0</v>
      </c>
      <c r="O90" s="179">
        <v>0</v>
      </c>
      <c r="P90" s="179">
        <v>0</v>
      </c>
      <c r="Q90" s="179">
        <v>0</v>
      </c>
      <c r="R90" s="179">
        <v>0</v>
      </c>
      <c r="S90" s="179">
        <v>0</v>
      </c>
      <c r="T90" s="179">
        <v>0</v>
      </c>
      <c r="U90" s="179">
        <v>0</v>
      </c>
      <c r="V90" s="179">
        <v>0</v>
      </c>
      <c r="W90" s="180">
        <v>0</v>
      </c>
      <c r="X90" s="173">
        <v>0</v>
      </c>
    </row>
    <row r="91" spans="1:24" ht="15.75" customHeight="1" x14ac:dyDescent="0.3">
      <c r="A91" s="177" t="s">
        <v>52</v>
      </c>
      <c r="B91" s="178">
        <f t="shared" si="4"/>
        <v>15</v>
      </c>
      <c r="C91" s="179">
        <v>0</v>
      </c>
      <c r="D91" s="179">
        <v>1</v>
      </c>
      <c r="E91" s="179">
        <v>0</v>
      </c>
      <c r="F91" s="179">
        <v>0</v>
      </c>
      <c r="G91" s="179">
        <v>0</v>
      </c>
      <c r="H91" s="179">
        <v>0</v>
      </c>
      <c r="I91" s="179">
        <v>0</v>
      </c>
      <c r="J91" s="179">
        <v>2</v>
      </c>
      <c r="K91" s="179">
        <v>0</v>
      </c>
      <c r="L91" s="179">
        <v>0</v>
      </c>
      <c r="M91" s="179">
        <v>0</v>
      </c>
      <c r="N91" s="179">
        <v>0</v>
      </c>
      <c r="O91" s="179">
        <v>1</v>
      </c>
      <c r="P91" s="179">
        <v>4</v>
      </c>
      <c r="Q91" s="179">
        <v>1</v>
      </c>
      <c r="R91" s="179">
        <v>1</v>
      </c>
      <c r="S91" s="179">
        <v>0</v>
      </c>
      <c r="T91" s="179">
        <v>0</v>
      </c>
      <c r="U91" s="179">
        <v>0</v>
      </c>
      <c r="V91" s="179">
        <v>2</v>
      </c>
      <c r="W91" s="180">
        <v>1</v>
      </c>
      <c r="X91" s="173">
        <v>2</v>
      </c>
    </row>
    <row r="92" spans="1:24" ht="15.75" customHeight="1" x14ac:dyDescent="0.3">
      <c r="A92" s="177" t="s">
        <v>53</v>
      </c>
      <c r="B92" s="178">
        <f t="shared" si="4"/>
        <v>9</v>
      </c>
      <c r="C92" s="179">
        <v>0</v>
      </c>
      <c r="D92" s="179">
        <v>0</v>
      </c>
      <c r="E92" s="179">
        <v>2</v>
      </c>
      <c r="F92" s="179">
        <v>0</v>
      </c>
      <c r="G92" s="179">
        <v>0</v>
      </c>
      <c r="H92" s="179">
        <v>0</v>
      </c>
      <c r="I92" s="179">
        <v>0</v>
      </c>
      <c r="J92" s="179">
        <v>0</v>
      </c>
      <c r="K92" s="179">
        <v>1</v>
      </c>
      <c r="L92" s="179">
        <v>0</v>
      </c>
      <c r="M92" s="179">
        <v>0</v>
      </c>
      <c r="N92" s="179">
        <v>0</v>
      </c>
      <c r="O92" s="179">
        <v>0</v>
      </c>
      <c r="P92" s="179">
        <v>0</v>
      </c>
      <c r="Q92" s="179">
        <v>0</v>
      </c>
      <c r="R92" s="179">
        <v>0</v>
      </c>
      <c r="S92" s="179">
        <v>0</v>
      </c>
      <c r="T92" s="179">
        <v>0</v>
      </c>
      <c r="U92" s="179">
        <v>0</v>
      </c>
      <c r="V92" s="179">
        <v>0</v>
      </c>
      <c r="W92" s="180">
        <v>1</v>
      </c>
      <c r="X92" s="173">
        <v>5</v>
      </c>
    </row>
    <row r="93" spans="1:24" ht="15.75" customHeight="1" x14ac:dyDescent="0.3">
      <c r="A93" s="177" t="s">
        <v>55</v>
      </c>
      <c r="B93" s="178">
        <f t="shared" si="4"/>
        <v>529</v>
      </c>
      <c r="C93" s="179">
        <v>0</v>
      </c>
      <c r="D93" s="179">
        <v>19</v>
      </c>
      <c r="E93" s="179">
        <v>0</v>
      </c>
      <c r="F93" s="179">
        <v>60</v>
      </c>
      <c r="G93" s="179">
        <v>2</v>
      </c>
      <c r="H93" s="179">
        <v>5</v>
      </c>
      <c r="I93" s="179">
        <v>12</v>
      </c>
      <c r="J93" s="179">
        <v>59</v>
      </c>
      <c r="K93" s="179">
        <v>5</v>
      </c>
      <c r="L93" s="179">
        <v>18</v>
      </c>
      <c r="M93" s="179">
        <v>2</v>
      </c>
      <c r="N93" s="179">
        <v>2</v>
      </c>
      <c r="O93" s="179">
        <v>22</v>
      </c>
      <c r="P93" s="179">
        <v>44</v>
      </c>
      <c r="Q93" s="179">
        <v>29</v>
      </c>
      <c r="R93" s="179">
        <v>37</v>
      </c>
      <c r="S93" s="179">
        <v>6</v>
      </c>
      <c r="T93" s="179">
        <v>29</v>
      </c>
      <c r="U93" s="179">
        <v>46</v>
      </c>
      <c r="V93" s="179">
        <v>81</v>
      </c>
      <c r="W93" s="180">
        <v>16</v>
      </c>
      <c r="X93" s="173">
        <v>35</v>
      </c>
    </row>
    <row r="94" spans="1:24" ht="15.75" customHeight="1" x14ac:dyDescent="0.3">
      <c r="A94" s="175" t="s">
        <v>56</v>
      </c>
      <c r="B94" s="185">
        <f t="shared" si="4"/>
        <v>1060</v>
      </c>
      <c r="C94" s="179">
        <v>0</v>
      </c>
      <c r="D94" s="179">
        <v>15</v>
      </c>
      <c r="E94" s="179">
        <v>0</v>
      </c>
      <c r="F94" s="179">
        <v>111</v>
      </c>
      <c r="G94" s="179">
        <v>5</v>
      </c>
      <c r="H94" s="179">
        <v>46</v>
      </c>
      <c r="I94" s="179">
        <v>55</v>
      </c>
      <c r="J94" s="179">
        <v>58</v>
      </c>
      <c r="K94" s="179">
        <v>17</v>
      </c>
      <c r="L94" s="179">
        <v>40</v>
      </c>
      <c r="M94" s="179">
        <v>11</v>
      </c>
      <c r="N94" s="179">
        <v>20</v>
      </c>
      <c r="O94" s="179">
        <v>30</v>
      </c>
      <c r="P94" s="179">
        <v>97</v>
      </c>
      <c r="Q94" s="179">
        <v>69</v>
      </c>
      <c r="R94" s="179">
        <v>56</v>
      </c>
      <c r="S94" s="179">
        <v>6</v>
      </c>
      <c r="T94" s="179">
        <v>79</v>
      </c>
      <c r="U94" s="179">
        <v>117</v>
      </c>
      <c r="V94" s="179">
        <v>131</v>
      </c>
      <c r="W94" s="180">
        <v>51</v>
      </c>
      <c r="X94" s="173">
        <v>46</v>
      </c>
    </row>
    <row r="95" spans="1:24" ht="15.75" customHeight="1" x14ac:dyDescent="0.3">
      <c r="A95" s="175" t="s">
        <v>57</v>
      </c>
      <c r="B95" s="185">
        <f t="shared" si="4"/>
        <v>104</v>
      </c>
      <c r="C95" s="179">
        <v>0</v>
      </c>
      <c r="D95" s="179">
        <v>2</v>
      </c>
      <c r="E95" s="179">
        <v>0</v>
      </c>
      <c r="F95" s="179">
        <v>17</v>
      </c>
      <c r="G95" s="179">
        <v>0</v>
      </c>
      <c r="H95" s="179">
        <v>2</v>
      </c>
      <c r="I95" s="179">
        <v>5</v>
      </c>
      <c r="J95" s="179">
        <v>11</v>
      </c>
      <c r="K95" s="179">
        <v>1</v>
      </c>
      <c r="L95" s="179">
        <v>5</v>
      </c>
      <c r="M95" s="179">
        <v>0</v>
      </c>
      <c r="N95" s="179">
        <v>1</v>
      </c>
      <c r="O95" s="179">
        <v>1</v>
      </c>
      <c r="P95" s="179">
        <v>8</v>
      </c>
      <c r="Q95" s="179">
        <v>5</v>
      </c>
      <c r="R95" s="179">
        <v>2</v>
      </c>
      <c r="S95" s="179">
        <v>0</v>
      </c>
      <c r="T95" s="179">
        <v>1</v>
      </c>
      <c r="U95" s="179">
        <v>10</v>
      </c>
      <c r="V95" s="179">
        <v>14</v>
      </c>
      <c r="W95" s="180">
        <v>1</v>
      </c>
      <c r="X95" s="173">
        <v>18</v>
      </c>
    </row>
    <row r="96" spans="1:24" ht="15.75" customHeight="1" x14ac:dyDescent="0.3">
      <c r="A96" s="175" t="s">
        <v>58</v>
      </c>
      <c r="B96" s="185">
        <f t="shared" si="4"/>
        <v>2</v>
      </c>
      <c r="C96" s="179">
        <v>0</v>
      </c>
      <c r="D96" s="179">
        <v>0</v>
      </c>
      <c r="E96" s="179">
        <v>0</v>
      </c>
      <c r="F96" s="179">
        <v>0</v>
      </c>
      <c r="G96" s="179">
        <v>0</v>
      </c>
      <c r="H96" s="179">
        <v>0</v>
      </c>
      <c r="I96" s="179">
        <v>0</v>
      </c>
      <c r="J96" s="179">
        <v>0</v>
      </c>
      <c r="K96" s="179">
        <v>0</v>
      </c>
      <c r="L96" s="179">
        <v>0</v>
      </c>
      <c r="M96" s="179">
        <v>0</v>
      </c>
      <c r="N96" s="179">
        <v>0</v>
      </c>
      <c r="O96" s="179">
        <v>0</v>
      </c>
      <c r="P96" s="179">
        <v>0</v>
      </c>
      <c r="Q96" s="179">
        <v>0</v>
      </c>
      <c r="R96" s="179">
        <v>1</v>
      </c>
      <c r="S96" s="179">
        <v>0</v>
      </c>
      <c r="T96" s="179">
        <v>0</v>
      </c>
      <c r="U96" s="179">
        <v>0</v>
      </c>
      <c r="V96" s="179">
        <v>0</v>
      </c>
      <c r="W96" s="180">
        <v>0</v>
      </c>
      <c r="X96" s="173">
        <v>1</v>
      </c>
    </row>
    <row r="97" spans="1:24" ht="15.75" customHeight="1" x14ac:dyDescent="0.3">
      <c r="A97" s="175" t="s">
        <v>212</v>
      </c>
      <c r="B97" s="185">
        <f t="shared" si="4"/>
        <v>3</v>
      </c>
      <c r="C97" s="179">
        <v>0</v>
      </c>
      <c r="D97" s="179">
        <v>0</v>
      </c>
      <c r="E97" s="179">
        <v>0</v>
      </c>
      <c r="F97" s="179">
        <v>1</v>
      </c>
      <c r="G97" s="179">
        <v>0</v>
      </c>
      <c r="H97" s="179">
        <v>0</v>
      </c>
      <c r="I97" s="179">
        <v>0</v>
      </c>
      <c r="J97" s="179">
        <v>0</v>
      </c>
      <c r="K97" s="179">
        <v>1</v>
      </c>
      <c r="L97" s="179">
        <v>0</v>
      </c>
      <c r="M97" s="179">
        <v>0</v>
      </c>
      <c r="N97" s="179">
        <v>0</v>
      </c>
      <c r="O97" s="179">
        <v>0</v>
      </c>
      <c r="P97" s="179">
        <v>0</v>
      </c>
      <c r="Q97" s="179">
        <v>0</v>
      </c>
      <c r="R97" s="179">
        <v>0</v>
      </c>
      <c r="S97" s="179">
        <v>0</v>
      </c>
      <c r="T97" s="179">
        <v>0</v>
      </c>
      <c r="U97" s="179">
        <v>0</v>
      </c>
      <c r="V97" s="179">
        <v>0</v>
      </c>
      <c r="W97" s="180">
        <v>0</v>
      </c>
      <c r="X97" s="173">
        <v>1</v>
      </c>
    </row>
    <row r="98" spans="1:24" ht="15.75" customHeight="1" x14ac:dyDescent="0.3">
      <c r="A98" s="175" t="s">
        <v>59</v>
      </c>
      <c r="B98" s="185">
        <f t="shared" si="4"/>
        <v>9</v>
      </c>
      <c r="C98" s="179">
        <v>0</v>
      </c>
      <c r="D98" s="179">
        <v>1</v>
      </c>
      <c r="E98" s="179">
        <v>0</v>
      </c>
      <c r="F98" s="179">
        <v>1</v>
      </c>
      <c r="G98" s="179">
        <v>0</v>
      </c>
      <c r="H98" s="179">
        <v>0</v>
      </c>
      <c r="I98" s="179">
        <v>0</v>
      </c>
      <c r="J98" s="179">
        <v>0</v>
      </c>
      <c r="K98" s="179">
        <v>0</v>
      </c>
      <c r="L98" s="179">
        <v>3</v>
      </c>
      <c r="M98" s="179">
        <v>0</v>
      </c>
      <c r="N98" s="179">
        <v>0</v>
      </c>
      <c r="O98" s="179">
        <v>0</v>
      </c>
      <c r="P98" s="179">
        <v>0</v>
      </c>
      <c r="Q98" s="179">
        <v>0</v>
      </c>
      <c r="R98" s="179">
        <v>1</v>
      </c>
      <c r="S98" s="179">
        <v>0</v>
      </c>
      <c r="T98" s="179">
        <v>0</v>
      </c>
      <c r="U98" s="179">
        <v>1</v>
      </c>
      <c r="V98" s="179">
        <v>1</v>
      </c>
      <c r="W98" s="180">
        <v>0</v>
      </c>
      <c r="X98" s="173">
        <v>1</v>
      </c>
    </row>
    <row r="99" spans="1:24" ht="15.75" customHeight="1" x14ac:dyDescent="0.3">
      <c r="A99" s="175" t="s">
        <v>163</v>
      </c>
      <c r="B99" s="185">
        <f t="shared" si="4"/>
        <v>97</v>
      </c>
      <c r="C99" s="179">
        <v>0</v>
      </c>
      <c r="D99" s="179">
        <v>1</v>
      </c>
      <c r="E99" s="179">
        <v>0</v>
      </c>
      <c r="F99" s="179">
        <v>14</v>
      </c>
      <c r="G99" s="179">
        <v>1</v>
      </c>
      <c r="H99" s="179">
        <v>4</v>
      </c>
      <c r="I99" s="179">
        <v>2</v>
      </c>
      <c r="J99" s="179">
        <v>2</v>
      </c>
      <c r="K99" s="179">
        <v>6</v>
      </c>
      <c r="L99" s="179">
        <v>10</v>
      </c>
      <c r="M99" s="179">
        <v>0</v>
      </c>
      <c r="N99" s="179">
        <v>3</v>
      </c>
      <c r="O99" s="179">
        <v>3</v>
      </c>
      <c r="P99" s="179">
        <v>5</v>
      </c>
      <c r="Q99" s="179">
        <v>6</v>
      </c>
      <c r="R99" s="179">
        <v>3</v>
      </c>
      <c r="S99" s="179">
        <v>0</v>
      </c>
      <c r="T99" s="179">
        <v>7</v>
      </c>
      <c r="U99" s="179">
        <v>13</v>
      </c>
      <c r="V99" s="179">
        <v>8</v>
      </c>
      <c r="W99" s="180">
        <v>0</v>
      </c>
      <c r="X99" s="173">
        <v>9</v>
      </c>
    </row>
    <row r="100" spans="1:24" ht="15.75" customHeight="1" x14ac:dyDescent="0.3">
      <c r="A100" s="175" t="s">
        <v>181</v>
      </c>
      <c r="B100" s="185">
        <f t="shared" si="4"/>
        <v>26</v>
      </c>
      <c r="C100" s="179">
        <v>0</v>
      </c>
      <c r="D100" s="179">
        <v>0</v>
      </c>
      <c r="E100" s="179">
        <v>0</v>
      </c>
      <c r="F100" s="179">
        <v>6</v>
      </c>
      <c r="G100" s="179">
        <v>0</v>
      </c>
      <c r="H100" s="179">
        <v>0</v>
      </c>
      <c r="I100" s="179">
        <v>1</v>
      </c>
      <c r="J100" s="179">
        <v>2</v>
      </c>
      <c r="K100" s="179">
        <v>0</v>
      </c>
      <c r="L100" s="179">
        <v>2</v>
      </c>
      <c r="M100" s="179">
        <v>0</v>
      </c>
      <c r="N100" s="179">
        <v>1</v>
      </c>
      <c r="O100" s="179">
        <v>0</v>
      </c>
      <c r="P100" s="179">
        <v>1</v>
      </c>
      <c r="Q100" s="179">
        <v>2</v>
      </c>
      <c r="R100" s="179">
        <v>3</v>
      </c>
      <c r="S100" s="179">
        <v>0</v>
      </c>
      <c r="T100" s="179">
        <v>1</v>
      </c>
      <c r="U100" s="179">
        <v>3</v>
      </c>
      <c r="V100" s="179">
        <v>2</v>
      </c>
      <c r="W100" s="180">
        <v>0</v>
      </c>
      <c r="X100" s="173">
        <v>2</v>
      </c>
    </row>
    <row r="101" spans="1:24" ht="15.75" customHeight="1" x14ac:dyDescent="0.3">
      <c r="A101" s="175" t="s">
        <v>182</v>
      </c>
      <c r="B101" s="185">
        <f t="shared" si="4"/>
        <v>5</v>
      </c>
      <c r="C101" s="179">
        <v>0</v>
      </c>
      <c r="D101" s="179">
        <v>0</v>
      </c>
      <c r="E101" s="179">
        <v>0</v>
      </c>
      <c r="F101" s="179">
        <v>4</v>
      </c>
      <c r="G101" s="179">
        <v>0</v>
      </c>
      <c r="H101" s="179">
        <v>0</v>
      </c>
      <c r="I101" s="179">
        <v>0</v>
      </c>
      <c r="J101" s="179">
        <v>0</v>
      </c>
      <c r="K101" s="179">
        <v>0</v>
      </c>
      <c r="L101" s="179">
        <v>0</v>
      </c>
      <c r="M101" s="179">
        <v>0</v>
      </c>
      <c r="N101" s="179">
        <v>0</v>
      </c>
      <c r="O101" s="179">
        <v>0</v>
      </c>
      <c r="P101" s="179">
        <v>0</v>
      </c>
      <c r="Q101" s="179">
        <v>0</v>
      </c>
      <c r="R101" s="179">
        <v>0</v>
      </c>
      <c r="S101" s="179">
        <v>0</v>
      </c>
      <c r="T101" s="179">
        <v>1</v>
      </c>
      <c r="U101" s="179">
        <v>0</v>
      </c>
      <c r="V101" s="179">
        <v>0</v>
      </c>
      <c r="W101" s="180">
        <v>0</v>
      </c>
      <c r="X101" s="173">
        <v>0</v>
      </c>
    </row>
    <row r="102" spans="1:24" ht="15.75" customHeight="1" x14ac:dyDescent="0.3">
      <c r="A102" s="176" t="s">
        <v>347</v>
      </c>
      <c r="B102" s="185">
        <f t="shared" si="4"/>
        <v>7</v>
      </c>
      <c r="C102" s="179">
        <v>0</v>
      </c>
      <c r="D102" s="179">
        <v>1</v>
      </c>
      <c r="E102" s="179">
        <v>0</v>
      </c>
      <c r="F102" s="179">
        <v>1</v>
      </c>
      <c r="G102" s="179">
        <v>0</v>
      </c>
      <c r="H102" s="179">
        <v>1</v>
      </c>
      <c r="I102" s="179">
        <v>1</v>
      </c>
      <c r="J102" s="179">
        <v>1</v>
      </c>
      <c r="K102" s="179">
        <v>0</v>
      </c>
      <c r="L102" s="179">
        <v>0</v>
      </c>
      <c r="M102" s="179">
        <v>0</v>
      </c>
      <c r="N102" s="179">
        <v>0</v>
      </c>
      <c r="O102" s="179">
        <v>0</v>
      </c>
      <c r="P102" s="179">
        <v>1</v>
      </c>
      <c r="Q102" s="179">
        <v>0</v>
      </c>
      <c r="R102" s="179">
        <v>0</v>
      </c>
      <c r="S102" s="179">
        <v>0</v>
      </c>
      <c r="T102" s="179">
        <v>0</v>
      </c>
      <c r="U102" s="179">
        <v>1</v>
      </c>
      <c r="V102" s="179">
        <v>0</v>
      </c>
      <c r="W102" s="180">
        <v>0</v>
      </c>
      <c r="X102" s="173">
        <v>0</v>
      </c>
    </row>
    <row r="103" spans="1:24" ht="15.75" customHeight="1" x14ac:dyDescent="0.3">
      <c r="A103" s="175" t="s">
        <v>166</v>
      </c>
      <c r="B103" s="185">
        <f t="shared" si="4"/>
        <v>112</v>
      </c>
      <c r="C103" s="179">
        <v>0</v>
      </c>
      <c r="D103" s="179">
        <v>0</v>
      </c>
      <c r="E103" s="179">
        <v>0</v>
      </c>
      <c r="F103" s="179">
        <v>33</v>
      </c>
      <c r="G103" s="179">
        <v>0</v>
      </c>
      <c r="H103" s="179">
        <v>6</v>
      </c>
      <c r="I103" s="179">
        <v>3</v>
      </c>
      <c r="J103" s="179">
        <v>7</v>
      </c>
      <c r="K103" s="179">
        <v>3</v>
      </c>
      <c r="L103" s="179">
        <v>10</v>
      </c>
      <c r="M103" s="179">
        <v>0</v>
      </c>
      <c r="N103" s="179">
        <v>0</v>
      </c>
      <c r="O103" s="179">
        <v>1</v>
      </c>
      <c r="P103" s="179">
        <v>11</v>
      </c>
      <c r="Q103" s="179">
        <v>8</v>
      </c>
      <c r="R103" s="179">
        <v>4</v>
      </c>
      <c r="S103" s="179">
        <v>3</v>
      </c>
      <c r="T103" s="179">
        <v>10</v>
      </c>
      <c r="U103" s="179">
        <v>5</v>
      </c>
      <c r="V103" s="179">
        <v>6</v>
      </c>
      <c r="W103" s="180">
        <v>2</v>
      </c>
      <c r="X103" s="173">
        <v>0</v>
      </c>
    </row>
    <row r="104" spans="1:24" ht="15.75" customHeight="1" x14ac:dyDescent="0.3">
      <c r="A104" s="176" t="s">
        <v>402</v>
      </c>
      <c r="B104" s="185">
        <f t="shared" si="4"/>
        <v>2</v>
      </c>
      <c r="C104" s="186">
        <v>0</v>
      </c>
      <c r="D104" s="179">
        <v>0</v>
      </c>
      <c r="E104" s="179">
        <v>0</v>
      </c>
      <c r="F104" s="179">
        <v>0</v>
      </c>
      <c r="G104" s="179">
        <v>0</v>
      </c>
      <c r="H104" s="179">
        <v>0</v>
      </c>
      <c r="I104" s="179">
        <v>0</v>
      </c>
      <c r="J104" s="179">
        <v>0</v>
      </c>
      <c r="K104" s="179">
        <v>1</v>
      </c>
      <c r="L104" s="179">
        <v>1</v>
      </c>
      <c r="M104" s="179">
        <v>0</v>
      </c>
      <c r="N104" s="179">
        <v>0</v>
      </c>
      <c r="O104" s="179">
        <v>0</v>
      </c>
      <c r="P104" s="179">
        <v>0</v>
      </c>
      <c r="Q104" s="179">
        <v>0</v>
      </c>
      <c r="R104" s="179">
        <v>0</v>
      </c>
      <c r="S104" s="179">
        <v>0</v>
      </c>
      <c r="T104" s="179">
        <v>0</v>
      </c>
      <c r="U104" s="179">
        <v>0</v>
      </c>
      <c r="V104" s="179">
        <v>0</v>
      </c>
      <c r="W104" s="180">
        <v>0</v>
      </c>
      <c r="X104" s="173">
        <v>0</v>
      </c>
    </row>
    <row r="105" spans="1:24" ht="15.75" customHeight="1" x14ac:dyDescent="0.3">
      <c r="A105" s="175" t="s">
        <v>219</v>
      </c>
      <c r="B105" s="185">
        <f t="shared" si="4"/>
        <v>18</v>
      </c>
      <c r="C105" s="179">
        <v>0</v>
      </c>
      <c r="D105" s="179">
        <v>0</v>
      </c>
      <c r="E105" s="179">
        <v>10</v>
      </c>
      <c r="F105" s="179">
        <v>1</v>
      </c>
      <c r="G105" s="179">
        <v>0</v>
      </c>
      <c r="H105" s="179">
        <v>0</v>
      </c>
      <c r="I105" s="179">
        <v>0</v>
      </c>
      <c r="J105" s="179">
        <v>1</v>
      </c>
      <c r="K105" s="179">
        <v>2</v>
      </c>
      <c r="L105" s="179">
        <v>2</v>
      </c>
      <c r="M105" s="179">
        <v>0</v>
      </c>
      <c r="N105" s="179">
        <v>0</v>
      </c>
      <c r="O105" s="179">
        <v>0</v>
      </c>
      <c r="P105" s="179">
        <v>0</v>
      </c>
      <c r="Q105" s="179">
        <v>0</v>
      </c>
      <c r="R105" s="179">
        <v>1</v>
      </c>
      <c r="S105" s="179">
        <v>0</v>
      </c>
      <c r="T105" s="179">
        <v>1</v>
      </c>
      <c r="U105" s="179">
        <v>0</v>
      </c>
      <c r="V105" s="179">
        <v>0</v>
      </c>
      <c r="W105" s="180">
        <v>0</v>
      </c>
      <c r="X105" s="173">
        <v>0</v>
      </c>
    </row>
    <row r="106" spans="1:24" ht="15.75" customHeight="1" x14ac:dyDescent="0.3">
      <c r="A106" s="175" t="s">
        <v>167</v>
      </c>
      <c r="B106" s="185">
        <f t="shared" ref="B106:B117" si="5">SUM(C106:X106)</f>
        <v>18</v>
      </c>
      <c r="C106" s="179">
        <v>0</v>
      </c>
      <c r="D106" s="179">
        <v>0</v>
      </c>
      <c r="E106" s="179">
        <v>0</v>
      </c>
      <c r="F106" s="179">
        <v>4</v>
      </c>
      <c r="G106" s="179">
        <v>2</v>
      </c>
      <c r="H106" s="179">
        <v>0</v>
      </c>
      <c r="I106" s="179">
        <v>0</v>
      </c>
      <c r="J106" s="179">
        <v>1</v>
      </c>
      <c r="K106" s="179">
        <v>1</v>
      </c>
      <c r="L106" s="179">
        <v>1</v>
      </c>
      <c r="M106" s="179">
        <v>0</v>
      </c>
      <c r="N106" s="179">
        <v>0</v>
      </c>
      <c r="O106" s="179">
        <v>6</v>
      </c>
      <c r="P106" s="179">
        <v>1</v>
      </c>
      <c r="Q106" s="179">
        <v>0</v>
      </c>
      <c r="R106" s="179">
        <v>0</v>
      </c>
      <c r="S106" s="179">
        <v>0</v>
      </c>
      <c r="T106" s="179">
        <v>1</v>
      </c>
      <c r="U106" s="179">
        <v>1</v>
      </c>
      <c r="V106" s="179">
        <v>0</v>
      </c>
      <c r="W106" s="180">
        <v>0</v>
      </c>
      <c r="X106" s="173">
        <v>0</v>
      </c>
    </row>
    <row r="107" spans="1:24" ht="15.75" customHeight="1" x14ac:dyDescent="0.3">
      <c r="A107" s="175" t="s">
        <v>221</v>
      </c>
      <c r="B107" s="185">
        <f t="shared" si="5"/>
        <v>4</v>
      </c>
      <c r="C107" s="179">
        <v>0</v>
      </c>
      <c r="D107" s="179">
        <v>0</v>
      </c>
      <c r="E107" s="179">
        <v>0</v>
      </c>
      <c r="F107" s="179">
        <v>1</v>
      </c>
      <c r="G107" s="179">
        <v>0</v>
      </c>
      <c r="H107" s="179">
        <v>0</v>
      </c>
      <c r="I107" s="179">
        <v>0</v>
      </c>
      <c r="J107" s="179">
        <v>1</v>
      </c>
      <c r="K107" s="179">
        <v>0</v>
      </c>
      <c r="L107" s="179">
        <v>0</v>
      </c>
      <c r="M107" s="179">
        <v>0</v>
      </c>
      <c r="N107" s="179">
        <v>0</v>
      </c>
      <c r="O107" s="179">
        <v>0</v>
      </c>
      <c r="P107" s="179">
        <v>0</v>
      </c>
      <c r="Q107" s="179">
        <v>0</v>
      </c>
      <c r="R107" s="179">
        <v>0</v>
      </c>
      <c r="S107" s="179">
        <v>0</v>
      </c>
      <c r="T107" s="179">
        <v>0</v>
      </c>
      <c r="U107" s="179">
        <v>1</v>
      </c>
      <c r="V107" s="179">
        <v>0</v>
      </c>
      <c r="W107" s="180">
        <v>0</v>
      </c>
      <c r="X107" s="173">
        <v>1</v>
      </c>
    </row>
    <row r="108" spans="1:24" ht="15.75" customHeight="1" x14ac:dyDescent="0.3">
      <c r="A108" s="175" t="s">
        <v>60</v>
      </c>
      <c r="B108" s="185">
        <f t="shared" si="5"/>
        <v>257</v>
      </c>
      <c r="C108" s="179">
        <v>0</v>
      </c>
      <c r="D108" s="179">
        <v>20</v>
      </c>
      <c r="E108" s="179">
        <v>11</v>
      </c>
      <c r="F108" s="179">
        <v>33</v>
      </c>
      <c r="G108" s="179">
        <v>6</v>
      </c>
      <c r="H108" s="179">
        <v>11</v>
      </c>
      <c r="I108" s="179">
        <v>14</v>
      </c>
      <c r="J108" s="179">
        <v>21</v>
      </c>
      <c r="K108" s="179">
        <v>6</v>
      </c>
      <c r="L108" s="179">
        <v>6</v>
      </c>
      <c r="M108" s="179">
        <v>3</v>
      </c>
      <c r="N108" s="179">
        <v>0</v>
      </c>
      <c r="O108" s="179">
        <v>7</v>
      </c>
      <c r="P108" s="179">
        <v>22</v>
      </c>
      <c r="Q108" s="179">
        <v>19</v>
      </c>
      <c r="R108" s="179">
        <v>14</v>
      </c>
      <c r="S108" s="179">
        <v>9</v>
      </c>
      <c r="T108" s="179">
        <v>11</v>
      </c>
      <c r="U108" s="179">
        <v>5</v>
      </c>
      <c r="V108" s="179">
        <v>9</v>
      </c>
      <c r="W108" s="180">
        <v>15</v>
      </c>
      <c r="X108" s="173">
        <v>15</v>
      </c>
    </row>
    <row r="109" spans="1:24" ht="15.75" customHeight="1" x14ac:dyDescent="0.3">
      <c r="A109" s="175" t="s">
        <v>222</v>
      </c>
      <c r="B109" s="185">
        <f t="shared" si="5"/>
        <v>11</v>
      </c>
      <c r="C109" s="179">
        <v>0</v>
      </c>
      <c r="D109" s="179">
        <v>0</v>
      </c>
      <c r="E109" s="179">
        <v>0</v>
      </c>
      <c r="F109" s="179">
        <v>0</v>
      </c>
      <c r="G109" s="179">
        <v>1</v>
      </c>
      <c r="H109" s="179">
        <v>1</v>
      </c>
      <c r="I109" s="179">
        <v>0</v>
      </c>
      <c r="J109" s="179">
        <v>0</v>
      </c>
      <c r="K109" s="179">
        <v>0</v>
      </c>
      <c r="L109" s="179">
        <v>0</v>
      </c>
      <c r="M109" s="179">
        <v>0</v>
      </c>
      <c r="N109" s="179">
        <v>0</v>
      </c>
      <c r="O109" s="179">
        <v>0</v>
      </c>
      <c r="P109" s="179">
        <v>4</v>
      </c>
      <c r="Q109" s="179">
        <v>1</v>
      </c>
      <c r="R109" s="179">
        <v>3</v>
      </c>
      <c r="S109" s="179">
        <v>0</v>
      </c>
      <c r="T109" s="179">
        <v>0</v>
      </c>
      <c r="U109" s="179">
        <v>0</v>
      </c>
      <c r="V109" s="179">
        <v>0</v>
      </c>
      <c r="W109" s="180">
        <v>0</v>
      </c>
      <c r="X109" s="173">
        <v>1</v>
      </c>
    </row>
    <row r="110" spans="1:24" ht="15.75" customHeight="1" x14ac:dyDescent="0.3">
      <c r="A110" s="175" t="s">
        <v>61</v>
      </c>
      <c r="B110" s="185">
        <f t="shared" si="5"/>
        <v>53</v>
      </c>
      <c r="C110" s="179">
        <v>0</v>
      </c>
      <c r="D110" s="179">
        <v>1</v>
      </c>
      <c r="E110" s="179">
        <v>0</v>
      </c>
      <c r="F110" s="179">
        <v>16</v>
      </c>
      <c r="G110" s="179">
        <v>1</v>
      </c>
      <c r="H110" s="179">
        <v>0</v>
      </c>
      <c r="I110" s="179">
        <v>1</v>
      </c>
      <c r="J110" s="179">
        <v>7</v>
      </c>
      <c r="K110" s="179">
        <v>5</v>
      </c>
      <c r="L110" s="179">
        <v>5</v>
      </c>
      <c r="M110" s="179">
        <v>0</v>
      </c>
      <c r="N110" s="179">
        <v>0</v>
      </c>
      <c r="O110" s="179">
        <v>0</v>
      </c>
      <c r="P110" s="179">
        <v>4</v>
      </c>
      <c r="Q110" s="179">
        <v>5</v>
      </c>
      <c r="R110" s="179">
        <v>1</v>
      </c>
      <c r="S110" s="179">
        <v>0</v>
      </c>
      <c r="T110" s="179">
        <v>3</v>
      </c>
      <c r="U110" s="179">
        <v>0</v>
      </c>
      <c r="V110" s="179">
        <v>0</v>
      </c>
      <c r="W110" s="180">
        <v>3</v>
      </c>
      <c r="X110" s="173">
        <v>1</v>
      </c>
    </row>
    <row r="111" spans="1:24" ht="15.75" customHeight="1" x14ac:dyDescent="0.3">
      <c r="A111" s="175" t="s">
        <v>168</v>
      </c>
      <c r="B111" s="185">
        <f t="shared" si="5"/>
        <v>62</v>
      </c>
      <c r="C111" s="179">
        <v>0</v>
      </c>
      <c r="D111" s="179">
        <v>0</v>
      </c>
      <c r="E111" s="179">
        <v>11</v>
      </c>
      <c r="F111" s="179">
        <v>25</v>
      </c>
      <c r="G111" s="179">
        <v>0</v>
      </c>
      <c r="H111" s="179">
        <v>1</v>
      </c>
      <c r="I111" s="179">
        <v>5</v>
      </c>
      <c r="J111" s="179">
        <v>2</v>
      </c>
      <c r="K111" s="179">
        <v>1</v>
      </c>
      <c r="L111" s="179">
        <v>1</v>
      </c>
      <c r="M111" s="179">
        <v>0</v>
      </c>
      <c r="N111" s="179">
        <v>0</v>
      </c>
      <c r="O111" s="179">
        <v>0</v>
      </c>
      <c r="P111" s="179">
        <v>4</v>
      </c>
      <c r="Q111" s="179">
        <v>1</v>
      </c>
      <c r="R111" s="179">
        <v>1</v>
      </c>
      <c r="S111" s="179">
        <v>3</v>
      </c>
      <c r="T111" s="179">
        <v>1</v>
      </c>
      <c r="U111" s="179">
        <v>0</v>
      </c>
      <c r="V111" s="179">
        <v>0</v>
      </c>
      <c r="W111" s="180">
        <v>0</v>
      </c>
      <c r="X111" s="173">
        <v>6</v>
      </c>
    </row>
    <row r="112" spans="1:24" ht="15.75" customHeight="1" x14ac:dyDescent="0.3">
      <c r="A112" s="175" t="s">
        <v>169</v>
      </c>
      <c r="B112" s="185">
        <f t="shared" si="5"/>
        <v>4</v>
      </c>
      <c r="C112" s="179">
        <v>0</v>
      </c>
      <c r="D112" s="179">
        <v>0</v>
      </c>
      <c r="E112" s="179">
        <v>0</v>
      </c>
      <c r="F112" s="179">
        <v>1</v>
      </c>
      <c r="G112" s="179">
        <v>0</v>
      </c>
      <c r="H112" s="179">
        <v>0</v>
      </c>
      <c r="I112" s="179">
        <v>0</v>
      </c>
      <c r="J112" s="179">
        <v>0</v>
      </c>
      <c r="K112" s="179">
        <v>0</v>
      </c>
      <c r="L112" s="179">
        <v>0</v>
      </c>
      <c r="M112" s="179">
        <v>0</v>
      </c>
      <c r="N112" s="179">
        <v>0</v>
      </c>
      <c r="O112" s="179">
        <v>0</v>
      </c>
      <c r="P112" s="179">
        <v>2</v>
      </c>
      <c r="Q112" s="179">
        <v>0</v>
      </c>
      <c r="R112" s="179">
        <v>1</v>
      </c>
      <c r="S112" s="179">
        <v>0</v>
      </c>
      <c r="T112" s="179">
        <v>0</v>
      </c>
      <c r="U112" s="179">
        <v>0</v>
      </c>
      <c r="V112" s="179">
        <v>0</v>
      </c>
      <c r="W112" s="180">
        <v>0</v>
      </c>
      <c r="X112" s="173">
        <v>0</v>
      </c>
    </row>
    <row r="113" spans="1:24" ht="15.75" customHeight="1" x14ac:dyDescent="0.3">
      <c r="A113" s="176" t="s">
        <v>348</v>
      </c>
      <c r="B113" s="185">
        <f t="shared" si="5"/>
        <v>1</v>
      </c>
      <c r="C113" s="179">
        <v>0</v>
      </c>
      <c r="D113" s="179">
        <v>0</v>
      </c>
      <c r="E113" s="179">
        <v>0</v>
      </c>
      <c r="F113" s="179">
        <v>0</v>
      </c>
      <c r="G113" s="179">
        <v>0</v>
      </c>
      <c r="H113" s="179">
        <v>0</v>
      </c>
      <c r="I113" s="179">
        <v>0</v>
      </c>
      <c r="J113" s="179">
        <v>1</v>
      </c>
      <c r="K113" s="179">
        <v>0</v>
      </c>
      <c r="L113" s="179">
        <v>0</v>
      </c>
      <c r="M113" s="179">
        <v>0</v>
      </c>
      <c r="N113" s="179">
        <v>0</v>
      </c>
      <c r="O113" s="179">
        <v>0</v>
      </c>
      <c r="P113" s="179">
        <v>0</v>
      </c>
      <c r="Q113" s="179">
        <v>0</v>
      </c>
      <c r="R113" s="179">
        <v>0</v>
      </c>
      <c r="S113" s="179">
        <v>0</v>
      </c>
      <c r="T113" s="179">
        <v>0</v>
      </c>
      <c r="U113" s="179">
        <v>0</v>
      </c>
      <c r="V113" s="179">
        <v>0</v>
      </c>
      <c r="W113" s="180">
        <v>0</v>
      </c>
      <c r="X113" s="173">
        <v>0</v>
      </c>
    </row>
    <row r="114" spans="1:24" ht="15.75" customHeight="1" x14ac:dyDescent="0.3">
      <c r="A114" s="175" t="s">
        <v>224</v>
      </c>
      <c r="B114" s="185">
        <f t="shared" si="5"/>
        <v>0</v>
      </c>
      <c r="C114" s="179">
        <v>0</v>
      </c>
      <c r="D114" s="179">
        <v>0</v>
      </c>
      <c r="E114" s="179">
        <v>0</v>
      </c>
      <c r="F114" s="179">
        <v>0</v>
      </c>
      <c r="G114" s="179">
        <v>0</v>
      </c>
      <c r="H114" s="179">
        <v>0</v>
      </c>
      <c r="I114" s="179">
        <v>0</v>
      </c>
      <c r="J114" s="179">
        <v>0</v>
      </c>
      <c r="K114" s="179">
        <v>0</v>
      </c>
      <c r="L114" s="179">
        <v>0</v>
      </c>
      <c r="M114" s="179">
        <v>0</v>
      </c>
      <c r="N114" s="179">
        <v>0</v>
      </c>
      <c r="O114" s="179">
        <v>0</v>
      </c>
      <c r="P114" s="179">
        <v>0</v>
      </c>
      <c r="Q114" s="179">
        <v>0</v>
      </c>
      <c r="R114" s="179">
        <v>0</v>
      </c>
      <c r="S114" s="179">
        <v>0</v>
      </c>
      <c r="T114" s="179">
        <v>0</v>
      </c>
      <c r="U114" s="179">
        <v>0</v>
      </c>
      <c r="V114" s="179">
        <v>0</v>
      </c>
      <c r="W114" s="180">
        <v>0</v>
      </c>
      <c r="X114" s="173">
        <v>0</v>
      </c>
    </row>
    <row r="115" spans="1:24" ht="15.75" customHeight="1" x14ac:dyDescent="0.3">
      <c r="A115" s="176" t="s">
        <v>397</v>
      </c>
      <c r="B115" s="185">
        <f t="shared" si="5"/>
        <v>6</v>
      </c>
      <c r="C115" s="179">
        <v>0</v>
      </c>
      <c r="D115" s="179">
        <v>1</v>
      </c>
      <c r="E115" s="179">
        <v>0</v>
      </c>
      <c r="F115" s="179">
        <v>2</v>
      </c>
      <c r="G115" s="179">
        <v>0</v>
      </c>
      <c r="H115" s="179">
        <v>0</v>
      </c>
      <c r="I115" s="179">
        <v>2</v>
      </c>
      <c r="J115" s="179">
        <v>0</v>
      </c>
      <c r="K115" s="179">
        <v>0</v>
      </c>
      <c r="L115" s="179">
        <v>0</v>
      </c>
      <c r="M115" s="179">
        <v>0</v>
      </c>
      <c r="N115" s="179">
        <v>0</v>
      </c>
      <c r="O115" s="179">
        <v>0</v>
      </c>
      <c r="P115" s="179">
        <v>0</v>
      </c>
      <c r="Q115" s="179">
        <v>0</v>
      </c>
      <c r="R115" s="179">
        <v>0</v>
      </c>
      <c r="S115" s="179">
        <v>0</v>
      </c>
      <c r="T115" s="179">
        <v>0</v>
      </c>
      <c r="U115" s="179">
        <v>0</v>
      </c>
      <c r="V115" s="179">
        <v>0</v>
      </c>
      <c r="W115" s="180">
        <v>0</v>
      </c>
      <c r="X115" s="173">
        <v>1</v>
      </c>
    </row>
    <row r="116" spans="1:24" ht="15.75" customHeight="1" x14ac:dyDescent="0.3">
      <c r="A116" s="175" t="s">
        <v>183</v>
      </c>
      <c r="B116" s="185">
        <f t="shared" si="5"/>
        <v>5</v>
      </c>
      <c r="C116" s="179">
        <v>0</v>
      </c>
      <c r="D116" s="179">
        <v>0</v>
      </c>
      <c r="E116" s="179">
        <v>0</v>
      </c>
      <c r="F116" s="179">
        <v>0</v>
      </c>
      <c r="G116" s="179">
        <v>0</v>
      </c>
      <c r="H116" s="179">
        <v>0</v>
      </c>
      <c r="I116" s="179">
        <v>0</v>
      </c>
      <c r="J116" s="179">
        <v>1</v>
      </c>
      <c r="K116" s="179">
        <v>0</v>
      </c>
      <c r="L116" s="179">
        <v>0</v>
      </c>
      <c r="M116" s="179">
        <v>0</v>
      </c>
      <c r="N116" s="179">
        <v>0</v>
      </c>
      <c r="O116" s="179">
        <v>0</v>
      </c>
      <c r="P116" s="179">
        <v>0</v>
      </c>
      <c r="Q116" s="179">
        <v>0</v>
      </c>
      <c r="R116" s="179">
        <v>0</v>
      </c>
      <c r="S116" s="179">
        <v>0</v>
      </c>
      <c r="T116" s="179">
        <v>0</v>
      </c>
      <c r="U116" s="179">
        <v>4</v>
      </c>
      <c r="V116" s="179">
        <v>0</v>
      </c>
      <c r="W116" s="180">
        <v>0</v>
      </c>
      <c r="X116" s="173">
        <v>0</v>
      </c>
    </row>
    <row r="117" spans="1:24" ht="15.75" customHeight="1" x14ac:dyDescent="0.3">
      <c r="A117" s="176" t="s">
        <v>354</v>
      </c>
      <c r="B117" s="185">
        <f t="shared" si="5"/>
        <v>1</v>
      </c>
      <c r="C117" s="179">
        <v>0</v>
      </c>
      <c r="D117" s="179">
        <v>0</v>
      </c>
      <c r="E117" s="179">
        <v>0</v>
      </c>
      <c r="F117" s="179">
        <v>1</v>
      </c>
      <c r="G117" s="179">
        <v>0</v>
      </c>
      <c r="H117" s="179">
        <v>0</v>
      </c>
      <c r="I117" s="179">
        <v>0</v>
      </c>
      <c r="J117" s="179">
        <v>0</v>
      </c>
      <c r="K117" s="179">
        <v>0</v>
      </c>
      <c r="L117" s="179">
        <v>0</v>
      </c>
      <c r="M117" s="179">
        <v>0</v>
      </c>
      <c r="N117" s="179">
        <v>0</v>
      </c>
      <c r="O117" s="179">
        <v>0</v>
      </c>
      <c r="P117" s="179">
        <v>0</v>
      </c>
      <c r="Q117" s="179">
        <v>0</v>
      </c>
      <c r="R117" s="179">
        <v>0</v>
      </c>
      <c r="S117" s="179">
        <v>0</v>
      </c>
      <c r="T117" s="179">
        <v>0</v>
      </c>
      <c r="U117" s="179">
        <v>0</v>
      </c>
      <c r="V117" s="179">
        <v>0</v>
      </c>
      <c r="W117" s="180">
        <v>0</v>
      </c>
      <c r="X117" s="173">
        <v>0</v>
      </c>
    </row>
    <row r="118" spans="1:24" ht="15.75" customHeight="1" x14ac:dyDescent="0.3">
      <c r="A118" s="105" t="s">
        <v>257</v>
      </c>
      <c r="B118" s="185">
        <f t="shared" ref="B118:B134" si="6">SUM(C118:X118)</f>
        <v>37</v>
      </c>
      <c r="C118" s="179">
        <v>0</v>
      </c>
      <c r="D118" s="179">
        <v>0</v>
      </c>
      <c r="E118" s="179">
        <v>0</v>
      </c>
      <c r="F118" s="179">
        <v>37</v>
      </c>
      <c r="G118" s="179">
        <v>0</v>
      </c>
      <c r="H118" s="179">
        <v>0</v>
      </c>
      <c r="I118" s="179">
        <v>0</v>
      </c>
      <c r="J118" s="179">
        <v>0</v>
      </c>
      <c r="K118" s="179">
        <v>0</v>
      </c>
      <c r="L118" s="179">
        <v>0</v>
      </c>
      <c r="M118" s="179">
        <v>0</v>
      </c>
      <c r="N118" s="179">
        <v>0</v>
      </c>
      <c r="O118" s="179">
        <v>0</v>
      </c>
      <c r="P118" s="179">
        <v>0</v>
      </c>
      <c r="Q118" s="179">
        <v>0</v>
      </c>
      <c r="R118" s="179">
        <v>0</v>
      </c>
      <c r="S118" s="179">
        <v>0</v>
      </c>
      <c r="T118" s="179">
        <v>0</v>
      </c>
      <c r="U118" s="179">
        <v>0</v>
      </c>
      <c r="V118" s="179">
        <v>0</v>
      </c>
      <c r="W118" s="180">
        <v>0</v>
      </c>
      <c r="X118" s="173">
        <v>0</v>
      </c>
    </row>
    <row r="119" spans="1:24" ht="15.75" customHeight="1" x14ac:dyDescent="0.3">
      <c r="A119" s="105" t="s">
        <v>399</v>
      </c>
      <c r="B119" s="185">
        <f t="shared" si="6"/>
        <v>37</v>
      </c>
      <c r="C119" s="179">
        <v>0</v>
      </c>
      <c r="D119" s="179">
        <v>0</v>
      </c>
      <c r="E119" s="179">
        <v>13</v>
      </c>
      <c r="F119" s="179">
        <v>7</v>
      </c>
      <c r="G119" s="179">
        <v>0</v>
      </c>
      <c r="H119" s="179">
        <v>0</v>
      </c>
      <c r="I119" s="179">
        <v>0</v>
      </c>
      <c r="J119" s="179">
        <v>0</v>
      </c>
      <c r="K119" s="179">
        <v>0</v>
      </c>
      <c r="L119" s="179">
        <v>0</v>
      </c>
      <c r="M119" s="179">
        <v>0</v>
      </c>
      <c r="N119" s="179">
        <v>0</v>
      </c>
      <c r="O119" s="179">
        <v>0</v>
      </c>
      <c r="P119" s="179">
        <v>0</v>
      </c>
      <c r="Q119" s="179">
        <v>0</v>
      </c>
      <c r="R119" s="179">
        <v>0</v>
      </c>
      <c r="S119" s="179">
        <v>0</v>
      </c>
      <c r="T119" s="179">
        <v>0</v>
      </c>
      <c r="U119" s="179">
        <v>0</v>
      </c>
      <c r="V119" s="179">
        <v>0</v>
      </c>
      <c r="W119" s="180">
        <v>0</v>
      </c>
      <c r="X119" s="173">
        <v>17</v>
      </c>
    </row>
    <row r="120" spans="1:24" ht="15.75" customHeight="1" x14ac:dyDescent="0.3">
      <c r="A120" s="105" t="s">
        <v>400</v>
      </c>
      <c r="B120" s="185">
        <f t="shared" si="6"/>
        <v>1</v>
      </c>
      <c r="C120" s="179">
        <v>0</v>
      </c>
      <c r="D120" s="179">
        <v>0</v>
      </c>
      <c r="E120" s="179">
        <v>1</v>
      </c>
      <c r="F120" s="179">
        <v>0</v>
      </c>
      <c r="G120" s="179">
        <v>0</v>
      </c>
      <c r="H120" s="179">
        <v>0</v>
      </c>
      <c r="I120" s="179">
        <v>0</v>
      </c>
      <c r="J120" s="179">
        <v>0</v>
      </c>
      <c r="K120" s="179">
        <v>0</v>
      </c>
      <c r="L120" s="179">
        <v>0</v>
      </c>
      <c r="M120" s="179">
        <v>0</v>
      </c>
      <c r="N120" s="179">
        <v>0</v>
      </c>
      <c r="O120" s="179">
        <v>0</v>
      </c>
      <c r="P120" s="179">
        <v>0</v>
      </c>
      <c r="Q120" s="179">
        <v>0</v>
      </c>
      <c r="R120" s="179">
        <v>0</v>
      </c>
      <c r="S120" s="179">
        <v>0</v>
      </c>
      <c r="T120" s="179">
        <v>0</v>
      </c>
      <c r="U120" s="179">
        <v>0</v>
      </c>
      <c r="V120" s="179">
        <v>0</v>
      </c>
      <c r="W120" s="180">
        <v>0</v>
      </c>
      <c r="X120" s="173">
        <v>0</v>
      </c>
    </row>
    <row r="121" spans="1:24" ht="15.75" customHeight="1" x14ac:dyDescent="0.3">
      <c r="A121" s="175" t="s">
        <v>225</v>
      </c>
      <c r="B121" s="185">
        <f t="shared" si="6"/>
        <v>1</v>
      </c>
      <c r="C121" s="179">
        <v>0</v>
      </c>
      <c r="D121" s="179">
        <v>0</v>
      </c>
      <c r="E121" s="179">
        <v>0</v>
      </c>
      <c r="F121" s="179">
        <v>1</v>
      </c>
      <c r="G121" s="179">
        <v>0</v>
      </c>
      <c r="H121" s="179">
        <v>0</v>
      </c>
      <c r="I121" s="179">
        <v>0</v>
      </c>
      <c r="J121" s="179">
        <v>0</v>
      </c>
      <c r="K121" s="179">
        <v>0</v>
      </c>
      <c r="L121" s="179">
        <v>0</v>
      </c>
      <c r="M121" s="179">
        <v>0</v>
      </c>
      <c r="N121" s="179">
        <v>0</v>
      </c>
      <c r="O121" s="179">
        <v>0</v>
      </c>
      <c r="P121" s="179">
        <v>0</v>
      </c>
      <c r="Q121" s="179">
        <v>0</v>
      </c>
      <c r="R121" s="179">
        <v>0</v>
      </c>
      <c r="S121" s="179">
        <v>0</v>
      </c>
      <c r="T121" s="179">
        <v>0</v>
      </c>
      <c r="U121" s="179">
        <v>0</v>
      </c>
      <c r="V121" s="179">
        <v>0</v>
      </c>
      <c r="W121" s="180">
        <v>0</v>
      </c>
      <c r="X121" s="173">
        <v>0</v>
      </c>
    </row>
    <row r="122" spans="1:24" ht="15.75" customHeight="1" x14ac:dyDescent="0.3">
      <c r="A122" s="175" t="s">
        <v>184</v>
      </c>
      <c r="B122" s="185">
        <f t="shared" si="6"/>
        <v>2</v>
      </c>
      <c r="C122" s="179">
        <v>0</v>
      </c>
      <c r="D122" s="179">
        <v>0</v>
      </c>
      <c r="E122" s="179">
        <v>0</v>
      </c>
      <c r="F122" s="179">
        <v>0</v>
      </c>
      <c r="G122" s="179">
        <v>0</v>
      </c>
      <c r="H122" s="179">
        <v>0</v>
      </c>
      <c r="I122" s="179">
        <v>0</v>
      </c>
      <c r="J122" s="179">
        <v>0</v>
      </c>
      <c r="K122" s="179">
        <v>0</v>
      </c>
      <c r="L122" s="179">
        <v>0</v>
      </c>
      <c r="M122" s="179">
        <v>0</v>
      </c>
      <c r="N122" s="179">
        <v>0</v>
      </c>
      <c r="O122" s="179">
        <v>0</v>
      </c>
      <c r="P122" s="179">
        <v>0</v>
      </c>
      <c r="Q122" s="179">
        <v>0</v>
      </c>
      <c r="R122" s="179">
        <v>0</v>
      </c>
      <c r="S122" s="179">
        <v>0</v>
      </c>
      <c r="T122" s="179">
        <v>0</v>
      </c>
      <c r="U122" s="179">
        <v>1</v>
      </c>
      <c r="V122" s="179">
        <v>0</v>
      </c>
      <c r="W122" s="180">
        <v>1</v>
      </c>
      <c r="X122" s="173">
        <v>0</v>
      </c>
    </row>
    <row r="123" spans="1:24" ht="15.75" customHeight="1" x14ac:dyDescent="0.3">
      <c r="A123" s="105" t="s">
        <v>258</v>
      </c>
      <c r="B123" s="185">
        <f t="shared" si="6"/>
        <v>4</v>
      </c>
      <c r="C123" s="179">
        <v>0</v>
      </c>
      <c r="D123" s="179">
        <v>0</v>
      </c>
      <c r="E123" s="179">
        <v>0</v>
      </c>
      <c r="F123" s="179">
        <v>4</v>
      </c>
      <c r="G123" s="179">
        <v>0</v>
      </c>
      <c r="H123" s="179">
        <v>0</v>
      </c>
      <c r="I123" s="179">
        <v>0</v>
      </c>
      <c r="J123" s="179">
        <v>0</v>
      </c>
      <c r="K123" s="179">
        <v>0</v>
      </c>
      <c r="L123" s="179">
        <v>0</v>
      </c>
      <c r="M123" s="179">
        <v>0</v>
      </c>
      <c r="N123" s="179">
        <v>0</v>
      </c>
      <c r="O123" s="179">
        <v>0</v>
      </c>
      <c r="P123" s="179">
        <v>0</v>
      </c>
      <c r="Q123" s="179">
        <v>0</v>
      </c>
      <c r="R123" s="179">
        <v>0</v>
      </c>
      <c r="S123" s="179">
        <v>0</v>
      </c>
      <c r="T123" s="179">
        <v>0</v>
      </c>
      <c r="U123" s="179">
        <v>0</v>
      </c>
      <c r="V123" s="179">
        <v>0</v>
      </c>
      <c r="W123" s="180">
        <v>0</v>
      </c>
      <c r="X123" s="173">
        <v>0</v>
      </c>
    </row>
    <row r="124" spans="1:24" ht="15.75" customHeight="1" x14ac:dyDescent="0.3">
      <c r="A124" s="176" t="s">
        <v>352</v>
      </c>
      <c r="B124" s="185">
        <f t="shared" si="6"/>
        <v>4</v>
      </c>
      <c r="C124" s="179">
        <v>0</v>
      </c>
      <c r="D124" s="179">
        <v>0</v>
      </c>
      <c r="E124" s="179">
        <v>0</v>
      </c>
      <c r="F124" s="179">
        <v>4</v>
      </c>
      <c r="G124" s="179">
        <v>0</v>
      </c>
      <c r="H124" s="179">
        <v>0</v>
      </c>
      <c r="I124" s="179">
        <v>0</v>
      </c>
      <c r="J124" s="179">
        <v>0</v>
      </c>
      <c r="K124" s="179">
        <v>0</v>
      </c>
      <c r="L124" s="179">
        <v>0</v>
      </c>
      <c r="M124" s="179">
        <v>0</v>
      </c>
      <c r="N124" s="179">
        <v>0</v>
      </c>
      <c r="O124" s="179">
        <v>0</v>
      </c>
      <c r="P124" s="179">
        <v>0</v>
      </c>
      <c r="Q124" s="179">
        <v>0</v>
      </c>
      <c r="R124" s="179">
        <v>0</v>
      </c>
      <c r="S124" s="179">
        <v>0</v>
      </c>
      <c r="T124" s="179">
        <v>0</v>
      </c>
      <c r="U124" s="179">
        <v>0</v>
      </c>
      <c r="V124" s="179">
        <v>0</v>
      </c>
      <c r="W124" s="180">
        <v>0</v>
      </c>
      <c r="X124" s="173">
        <v>0</v>
      </c>
    </row>
    <row r="125" spans="1:24" ht="15.75" customHeight="1" x14ac:dyDescent="0.3">
      <c r="A125" s="175" t="s">
        <v>171</v>
      </c>
      <c r="B125" s="185">
        <f t="shared" si="6"/>
        <v>15</v>
      </c>
      <c r="C125" s="179">
        <v>0</v>
      </c>
      <c r="D125" s="179">
        <v>0</v>
      </c>
      <c r="E125" s="179">
        <v>3</v>
      </c>
      <c r="F125" s="179">
        <v>7</v>
      </c>
      <c r="G125" s="179">
        <v>0</v>
      </c>
      <c r="H125" s="179">
        <v>0</v>
      </c>
      <c r="I125" s="179">
        <v>0</v>
      </c>
      <c r="J125" s="179">
        <v>2</v>
      </c>
      <c r="K125" s="179">
        <v>0</v>
      </c>
      <c r="L125" s="179">
        <v>0</v>
      </c>
      <c r="M125" s="179">
        <v>0</v>
      </c>
      <c r="N125" s="179">
        <v>0</v>
      </c>
      <c r="O125" s="179">
        <v>0</v>
      </c>
      <c r="P125" s="179">
        <v>0</v>
      </c>
      <c r="Q125" s="179">
        <v>1</v>
      </c>
      <c r="R125" s="179">
        <v>0</v>
      </c>
      <c r="S125" s="179">
        <v>0</v>
      </c>
      <c r="T125" s="179">
        <v>1</v>
      </c>
      <c r="U125" s="179">
        <v>0</v>
      </c>
      <c r="V125" s="179">
        <v>1</v>
      </c>
      <c r="W125" s="180">
        <v>0</v>
      </c>
      <c r="X125" s="173">
        <v>0</v>
      </c>
    </row>
    <row r="126" spans="1:24" ht="15.75" customHeight="1" x14ac:dyDescent="0.3">
      <c r="A126" s="175" t="s">
        <v>259</v>
      </c>
      <c r="B126" s="185">
        <f t="shared" si="6"/>
        <v>1</v>
      </c>
      <c r="C126" s="179">
        <v>0</v>
      </c>
      <c r="D126" s="179">
        <v>0</v>
      </c>
      <c r="E126" s="179">
        <v>0</v>
      </c>
      <c r="F126" s="179">
        <v>1</v>
      </c>
      <c r="G126" s="179">
        <v>0</v>
      </c>
      <c r="H126" s="179">
        <v>0</v>
      </c>
      <c r="I126" s="179">
        <v>0</v>
      </c>
      <c r="J126" s="179">
        <v>0</v>
      </c>
      <c r="K126" s="179">
        <v>0</v>
      </c>
      <c r="L126" s="179">
        <v>0</v>
      </c>
      <c r="M126" s="179">
        <v>0</v>
      </c>
      <c r="N126" s="179">
        <v>0</v>
      </c>
      <c r="O126" s="179">
        <v>0</v>
      </c>
      <c r="P126" s="179">
        <v>0</v>
      </c>
      <c r="Q126" s="179">
        <v>0</v>
      </c>
      <c r="R126" s="179">
        <v>0</v>
      </c>
      <c r="S126" s="179">
        <v>0</v>
      </c>
      <c r="T126" s="179">
        <v>0</v>
      </c>
      <c r="U126" s="179">
        <v>0</v>
      </c>
      <c r="V126" s="179">
        <v>0</v>
      </c>
      <c r="W126" s="180">
        <v>0</v>
      </c>
      <c r="X126" s="173">
        <v>0</v>
      </c>
    </row>
    <row r="127" spans="1:24" ht="15.75" customHeight="1" x14ac:dyDescent="0.3">
      <c r="A127" s="105" t="s">
        <v>293</v>
      </c>
      <c r="B127" s="185">
        <f t="shared" si="6"/>
        <v>10</v>
      </c>
      <c r="C127" s="179">
        <v>0</v>
      </c>
      <c r="D127" s="179">
        <v>0</v>
      </c>
      <c r="E127" s="179">
        <v>1</v>
      </c>
      <c r="F127" s="179">
        <v>1</v>
      </c>
      <c r="G127" s="179">
        <v>0</v>
      </c>
      <c r="H127" s="179">
        <v>0</v>
      </c>
      <c r="I127" s="179">
        <v>0</v>
      </c>
      <c r="J127" s="179">
        <v>1</v>
      </c>
      <c r="K127" s="179">
        <v>0</v>
      </c>
      <c r="L127" s="179">
        <v>0</v>
      </c>
      <c r="M127" s="179">
        <v>0</v>
      </c>
      <c r="N127" s="179">
        <v>0</v>
      </c>
      <c r="O127" s="179">
        <v>0</v>
      </c>
      <c r="P127" s="179">
        <v>1</v>
      </c>
      <c r="Q127" s="179">
        <v>0</v>
      </c>
      <c r="R127" s="179">
        <v>2</v>
      </c>
      <c r="S127" s="179">
        <v>0</v>
      </c>
      <c r="T127" s="179">
        <v>2</v>
      </c>
      <c r="U127" s="179">
        <v>0</v>
      </c>
      <c r="V127" s="179">
        <v>0</v>
      </c>
      <c r="W127" s="180">
        <v>0</v>
      </c>
      <c r="X127" s="173">
        <v>2</v>
      </c>
    </row>
    <row r="128" spans="1:24" ht="15.75" customHeight="1" x14ac:dyDescent="0.3">
      <c r="A128" s="176" t="s">
        <v>351</v>
      </c>
      <c r="B128" s="185">
        <f t="shared" si="6"/>
        <v>8</v>
      </c>
      <c r="C128" s="179">
        <v>0</v>
      </c>
      <c r="D128" s="179">
        <v>0</v>
      </c>
      <c r="E128" s="179">
        <v>0</v>
      </c>
      <c r="F128" s="179">
        <v>5</v>
      </c>
      <c r="G128" s="179">
        <v>0</v>
      </c>
      <c r="H128" s="179">
        <v>0</v>
      </c>
      <c r="I128" s="179">
        <v>0</v>
      </c>
      <c r="J128" s="179">
        <v>0</v>
      </c>
      <c r="K128" s="179">
        <v>0</v>
      </c>
      <c r="L128" s="179">
        <v>1</v>
      </c>
      <c r="M128" s="179">
        <v>0</v>
      </c>
      <c r="N128" s="179">
        <v>0</v>
      </c>
      <c r="O128" s="179">
        <v>0</v>
      </c>
      <c r="P128" s="179">
        <v>1</v>
      </c>
      <c r="Q128" s="179">
        <v>0</v>
      </c>
      <c r="R128" s="179">
        <v>0</v>
      </c>
      <c r="S128" s="179">
        <v>0</v>
      </c>
      <c r="T128" s="179">
        <v>1</v>
      </c>
      <c r="U128" s="179">
        <v>0</v>
      </c>
      <c r="V128" s="179">
        <v>0</v>
      </c>
      <c r="W128" s="180">
        <v>0</v>
      </c>
      <c r="X128" s="173">
        <v>0</v>
      </c>
    </row>
    <row r="129" spans="1:24" ht="15.75" customHeight="1" x14ac:dyDescent="0.3">
      <c r="A129" s="175" t="s">
        <v>260</v>
      </c>
      <c r="B129" s="185">
        <f t="shared" si="6"/>
        <v>1</v>
      </c>
      <c r="C129" s="179">
        <v>0</v>
      </c>
      <c r="D129" s="179">
        <v>0</v>
      </c>
      <c r="E129" s="179">
        <v>0</v>
      </c>
      <c r="F129" s="179">
        <v>1</v>
      </c>
      <c r="G129" s="179">
        <v>0</v>
      </c>
      <c r="H129" s="179">
        <v>0</v>
      </c>
      <c r="I129" s="179">
        <v>0</v>
      </c>
      <c r="J129" s="179">
        <v>0</v>
      </c>
      <c r="K129" s="179">
        <v>0</v>
      </c>
      <c r="L129" s="179">
        <v>0</v>
      </c>
      <c r="M129" s="179">
        <v>0</v>
      </c>
      <c r="N129" s="179">
        <v>0</v>
      </c>
      <c r="O129" s="179">
        <v>0</v>
      </c>
      <c r="P129" s="179">
        <v>0</v>
      </c>
      <c r="Q129" s="179">
        <v>0</v>
      </c>
      <c r="R129" s="179">
        <v>0</v>
      </c>
      <c r="S129" s="179">
        <v>0</v>
      </c>
      <c r="T129" s="179">
        <v>0</v>
      </c>
      <c r="U129" s="179">
        <v>0</v>
      </c>
      <c r="V129" s="179">
        <v>0</v>
      </c>
      <c r="W129" s="180">
        <v>0</v>
      </c>
      <c r="X129" s="173">
        <v>0</v>
      </c>
    </row>
    <row r="130" spans="1:24" ht="15.75" customHeight="1" x14ac:dyDescent="0.3">
      <c r="A130" s="175" t="s">
        <v>172</v>
      </c>
      <c r="B130" s="185">
        <f t="shared" si="6"/>
        <v>15</v>
      </c>
      <c r="C130" s="179">
        <v>0</v>
      </c>
      <c r="D130" s="179">
        <v>3</v>
      </c>
      <c r="E130" s="179">
        <v>0</v>
      </c>
      <c r="F130" s="179">
        <v>1</v>
      </c>
      <c r="G130" s="179">
        <v>0</v>
      </c>
      <c r="H130" s="179">
        <v>1</v>
      </c>
      <c r="I130" s="179">
        <v>0</v>
      </c>
      <c r="J130" s="179">
        <v>0</v>
      </c>
      <c r="K130" s="179">
        <v>0</v>
      </c>
      <c r="L130" s="179">
        <v>0</v>
      </c>
      <c r="M130" s="179">
        <v>0</v>
      </c>
      <c r="N130" s="179">
        <v>0</v>
      </c>
      <c r="O130" s="179">
        <v>1</v>
      </c>
      <c r="P130" s="179">
        <v>1</v>
      </c>
      <c r="Q130" s="179">
        <v>4</v>
      </c>
      <c r="R130" s="179">
        <v>1</v>
      </c>
      <c r="S130" s="179">
        <v>0</v>
      </c>
      <c r="T130" s="179">
        <v>0</v>
      </c>
      <c r="U130" s="179">
        <v>1</v>
      </c>
      <c r="V130" s="179">
        <v>1</v>
      </c>
      <c r="W130" s="180">
        <v>0</v>
      </c>
      <c r="X130" s="173">
        <v>1</v>
      </c>
    </row>
    <row r="131" spans="1:24" ht="15.75" customHeight="1" x14ac:dyDescent="0.3">
      <c r="A131" s="176" t="s">
        <v>398</v>
      </c>
      <c r="B131" s="185">
        <f t="shared" si="6"/>
        <v>6</v>
      </c>
      <c r="C131" s="179">
        <v>0</v>
      </c>
      <c r="D131" s="179">
        <v>0</v>
      </c>
      <c r="E131" s="179">
        <v>2</v>
      </c>
      <c r="F131" s="179">
        <v>2</v>
      </c>
      <c r="G131" s="179">
        <v>0</v>
      </c>
      <c r="H131" s="179">
        <v>0</v>
      </c>
      <c r="I131" s="179">
        <v>0</v>
      </c>
      <c r="J131" s="179">
        <v>0</v>
      </c>
      <c r="K131" s="179">
        <v>0</v>
      </c>
      <c r="L131" s="179">
        <v>0</v>
      </c>
      <c r="M131" s="179">
        <v>0</v>
      </c>
      <c r="N131" s="179">
        <v>0</v>
      </c>
      <c r="O131" s="179">
        <v>0</v>
      </c>
      <c r="P131" s="179">
        <v>1</v>
      </c>
      <c r="Q131" s="179">
        <v>0</v>
      </c>
      <c r="R131" s="179">
        <v>0</v>
      </c>
      <c r="S131" s="179">
        <v>0</v>
      </c>
      <c r="T131" s="179">
        <v>0</v>
      </c>
      <c r="U131" s="179">
        <v>0</v>
      </c>
      <c r="V131" s="179">
        <v>0</v>
      </c>
      <c r="W131" s="180">
        <v>0</v>
      </c>
      <c r="X131" s="173">
        <v>1</v>
      </c>
    </row>
    <row r="132" spans="1:24" ht="15.75" customHeight="1" x14ac:dyDescent="0.3">
      <c r="A132" s="175" t="s">
        <v>63</v>
      </c>
      <c r="B132" s="185">
        <f t="shared" si="6"/>
        <v>236</v>
      </c>
      <c r="C132" s="179">
        <v>0</v>
      </c>
      <c r="D132" s="179">
        <v>13</v>
      </c>
      <c r="E132" s="179">
        <v>0</v>
      </c>
      <c r="F132" s="179">
        <v>38</v>
      </c>
      <c r="G132" s="179">
        <v>1</v>
      </c>
      <c r="H132" s="179">
        <v>8</v>
      </c>
      <c r="I132" s="179">
        <v>7</v>
      </c>
      <c r="J132" s="179">
        <v>17</v>
      </c>
      <c r="K132" s="179">
        <v>2</v>
      </c>
      <c r="L132" s="179">
        <v>10</v>
      </c>
      <c r="M132" s="179">
        <v>0</v>
      </c>
      <c r="N132" s="179">
        <v>1</v>
      </c>
      <c r="O132" s="179">
        <v>8</v>
      </c>
      <c r="P132" s="179">
        <v>22</v>
      </c>
      <c r="Q132" s="179">
        <v>15</v>
      </c>
      <c r="R132" s="179">
        <v>15</v>
      </c>
      <c r="S132" s="179">
        <v>10</v>
      </c>
      <c r="T132" s="179">
        <v>14</v>
      </c>
      <c r="U132" s="179">
        <v>11</v>
      </c>
      <c r="V132" s="179">
        <v>19</v>
      </c>
      <c r="W132" s="180">
        <v>10</v>
      </c>
      <c r="X132" s="173">
        <v>15</v>
      </c>
    </row>
    <row r="133" spans="1:24" ht="15.75" customHeight="1" x14ac:dyDescent="0.3">
      <c r="A133" s="176" t="s">
        <v>349</v>
      </c>
      <c r="B133" s="185">
        <f t="shared" si="6"/>
        <v>4</v>
      </c>
      <c r="C133" s="179">
        <v>0</v>
      </c>
      <c r="D133" s="179">
        <v>0</v>
      </c>
      <c r="E133" s="179">
        <v>0</v>
      </c>
      <c r="F133" s="179">
        <v>4</v>
      </c>
      <c r="G133" s="179">
        <v>0</v>
      </c>
      <c r="H133" s="179">
        <v>0</v>
      </c>
      <c r="I133" s="179">
        <v>0</v>
      </c>
      <c r="J133" s="179">
        <v>0</v>
      </c>
      <c r="K133" s="179">
        <v>0</v>
      </c>
      <c r="L133" s="179">
        <v>0</v>
      </c>
      <c r="M133" s="179">
        <v>0</v>
      </c>
      <c r="N133" s="179">
        <v>0</v>
      </c>
      <c r="O133" s="179">
        <v>0</v>
      </c>
      <c r="P133" s="179">
        <v>0</v>
      </c>
      <c r="Q133" s="179">
        <v>0</v>
      </c>
      <c r="R133" s="179">
        <v>0</v>
      </c>
      <c r="S133" s="179">
        <v>0</v>
      </c>
      <c r="T133" s="179">
        <v>0</v>
      </c>
      <c r="U133" s="179">
        <v>0</v>
      </c>
      <c r="V133" s="179">
        <v>0</v>
      </c>
      <c r="W133" s="180">
        <v>0</v>
      </c>
      <c r="X133" s="173">
        <v>0</v>
      </c>
    </row>
    <row r="134" spans="1:24" ht="15.75" customHeight="1" x14ac:dyDescent="0.3">
      <c r="A134" s="187" t="s">
        <v>64</v>
      </c>
      <c r="B134" s="188">
        <f t="shared" si="6"/>
        <v>36</v>
      </c>
      <c r="C134" s="189">
        <v>0</v>
      </c>
      <c r="D134" s="189">
        <v>3</v>
      </c>
      <c r="E134" s="189">
        <v>0</v>
      </c>
      <c r="F134" s="189">
        <v>2</v>
      </c>
      <c r="G134" s="189">
        <v>1</v>
      </c>
      <c r="H134" s="189">
        <v>3</v>
      </c>
      <c r="I134" s="189">
        <v>2</v>
      </c>
      <c r="J134" s="189">
        <v>2</v>
      </c>
      <c r="K134" s="189">
        <v>1</v>
      </c>
      <c r="L134" s="189">
        <v>1</v>
      </c>
      <c r="M134" s="189">
        <v>0</v>
      </c>
      <c r="N134" s="189">
        <v>0</v>
      </c>
      <c r="O134" s="189">
        <v>0</v>
      </c>
      <c r="P134" s="189">
        <v>7</v>
      </c>
      <c r="Q134" s="189">
        <v>5</v>
      </c>
      <c r="R134" s="189">
        <v>3</v>
      </c>
      <c r="S134" s="189">
        <v>0</v>
      </c>
      <c r="T134" s="189">
        <v>1</v>
      </c>
      <c r="U134" s="189">
        <v>1</v>
      </c>
      <c r="V134" s="189">
        <v>1</v>
      </c>
      <c r="W134" s="189">
        <v>2</v>
      </c>
      <c r="X134" s="173">
        <v>1</v>
      </c>
    </row>
    <row r="136" spans="1:24" ht="15.75" customHeight="1" x14ac:dyDescent="0.3">
      <c r="A136" s="190" t="s">
        <v>142</v>
      </c>
    </row>
  </sheetData>
  <mergeCells count="29">
    <mergeCell ref="D8:X8"/>
    <mergeCell ref="C9:C10"/>
    <mergeCell ref="O9:O10"/>
    <mergeCell ref="Q9:Q10"/>
    <mergeCell ref="P9:P10"/>
    <mergeCell ref="S9:S10"/>
    <mergeCell ref="N9:N10"/>
    <mergeCell ref="I9:I10"/>
    <mergeCell ref="L9:L10"/>
    <mergeCell ref="J9:J10"/>
    <mergeCell ref="K9:K10"/>
    <mergeCell ref="T9:T10"/>
    <mergeCell ref="R9:R10"/>
    <mergeCell ref="A4:X4"/>
    <mergeCell ref="A3:X3"/>
    <mergeCell ref="W9:W10"/>
    <mergeCell ref="U9:U10"/>
    <mergeCell ref="V9:V10"/>
    <mergeCell ref="F9:F10"/>
    <mergeCell ref="G9:G10"/>
    <mergeCell ref="A8:A10"/>
    <mergeCell ref="B8:B10"/>
    <mergeCell ref="A6:X6"/>
    <mergeCell ref="D9:D10"/>
    <mergeCell ref="H9:H10"/>
    <mergeCell ref="X9:X10"/>
    <mergeCell ref="M9:M10"/>
    <mergeCell ref="E9:E10"/>
    <mergeCell ref="A5:X5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34"/>
  <sheetViews>
    <sheetView zoomScale="90" zoomScaleNormal="90" workbookViewId="0">
      <selection activeCell="A28" sqref="A28:XFD34"/>
    </sheetView>
  </sheetViews>
  <sheetFormatPr baseColWidth="10" defaultColWidth="0" defaultRowHeight="15" customHeight="1" zeroHeight="1" x14ac:dyDescent="0.25"/>
  <cols>
    <col min="1" max="1" width="92.77734375" style="195" customWidth="1"/>
    <col min="2" max="2" width="11.44140625" style="195" customWidth="1"/>
    <col min="3" max="6" width="15.77734375" style="195" customWidth="1"/>
    <col min="7" max="7" width="12" style="195" customWidth="1"/>
    <col min="8" max="8" width="14.21875" style="195" customWidth="1"/>
    <col min="9" max="11" width="12" style="195" customWidth="1"/>
    <col min="12" max="12" width="19.44140625" style="195" customWidth="1"/>
    <col min="13" max="13" width="16.21875" style="195" customWidth="1"/>
    <col min="14" max="14" width="12.77734375" style="195" customWidth="1"/>
    <col min="15" max="15" width="10.21875" style="195" customWidth="1"/>
    <col min="16" max="16" width="17.77734375" style="195" customWidth="1"/>
    <col min="17" max="17" width="10.77734375" style="195" customWidth="1"/>
    <col min="18" max="18" width="11.5546875" style="195" customWidth="1"/>
    <col min="19" max="19" width="14.77734375" style="195" customWidth="1"/>
    <col min="20" max="20" width="11.21875" style="195" customWidth="1"/>
    <col min="21" max="23" width="14.77734375" style="195" customWidth="1"/>
    <col min="24" max="45" width="11.5546875" style="195" hidden="1" customWidth="1"/>
    <col min="46" max="16384" width="14.44140625" style="195" hidden="1"/>
  </cols>
  <sheetData>
    <row r="1" spans="1:43" ht="15.75" customHeight="1" x14ac:dyDescent="0.3">
      <c r="A1" s="191" t="s">
        <v>66</v>
      </c>
      <c r="B1" s="192"/>
      <c r="C1" s="193"/>
      <c r="D1" s="193"/>
      <c r="E1" s="194"/>
      <c r="F1" s="193"/>
      <c r="G1" s="193"/>
      <c r="H1" s="193"/>
      <c r="I1" s="193"/>
      <c r="J1" s="193"/>
      <c r="K1" s="193"/>
      <c r="L1" s="194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</row>
    <row r="2" spans="1:43" ht="15.75" customHeight="1" x14ac:dyDescent="0.3">
      <c r="A2" s="191"/>
      <c r="B2" s="192"/>
      <c r="C2" s="193"/>
      <c r="D2" s="193"/>
      <c r="E2" s="194"/>
      <c r="F2" s="193"/>
      <c r="G2" s="193"/>
      <c r="H2" s="193"/>
      <c r="I2" s="193"/>
      <c r="J2" s="193"/>
      <c r="K2" s="193"/>
      <c r="L2" s="194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</row>
    <row r="3" spans="1:43" ht="15.75" customHeight="1" x14ac:dyDescent="0.3">
      <c r="A3" s="153" t="s">
        <v>13</v>
      </c>
      <c r="B3" s="196"/>
      <c r="C3" s="196"/>
      <c r="D3" s="196"/>
      <c r="E3" s="197"/>
      <c r="F3" s="196"/>
      <c r="G3" s="196"/>
      <c r="H3" s="196"/>
      <c r="I3" s="196"/>
      <c r="J3" s="196"/>
      <c r="K3" s="196"/>
      <c r="L3" s="197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8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</row>
    <row r="4" spans="1:43" ht="15.75" customHeight="1" x14ac:dyDescent="0.3">
      <c r="A4" s="154" t="s">
        <v>564</v>
      </c>
      <c r="B4" s="196"/>
      <c r="C4" s="196"/>
      <c r="D4" s="196"/>
      <c r="E4" s="197"/>
      <c r="F4" s="196"/>
      <c r="G4" s="196"/>
      <c r="H4" s="196"/>
      <c r="I4" s="196"/>
      <c r="J4" s="196"/>
      <c r="K4" s="196"/>
      <c r="L4" s="197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8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</row>
    <row r="5" spans="1:43" ht="15.75" customHeight="1" x14ac:dyDescent="0.3">
      <c r="A5" s="154" t="s">
        <v>556</v>
      </c>
      <c r="B5" s="196"/>
      <c r="C5" s="196"/>
      <c r="D5" s="196"/>
      <c r="E5" s="197"/>
      <c r="F5" s="196"/>
      <c r="G5" s="196"/>
      <c r="H5" s="196"/>
      <c r="I5" s="196"/>
      <c r="J5" s="196"/>
      <c r="K5" s="196"/>
      <c r="L5" s="197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8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</row>
    <row r="6" spans="1:43" ht="15.75" customHeight="1" x14ac:dyDescent="0.3">
      <c r="A6" s="154" t="s">
        <v>541</v>
      </c>
      <c r="B6" s="196"/>
      <c r="C6" s="196"/>
      <c r="D6" s="196"/>
      <c r="E6" s="197"/>
      <c r="F6" s="196"/>
      <c r="G6" s="196"/>
      <c r="H6" s="196"/>
      <c r="I6" s="196"/>
      <c r="J6" s="196"/>
      <c r="K6" s="196"/>
      <c r="L6" s="197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8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</row>
    <row r="7" spans="1:43" ht="15.75" customHeight="1" x14ac:dyDescent="0.3">
      <c r="A7" s="199"/>
      <c r="B7" s="199"/>
      <c r="C7" s="193"/>
      <c r="D7" s="193"/>
      <c r="E7" s="194"/>
      <c r="F7" s="193"/>
      <c r="G7" s="193"/>
      <c r="H7" s="193"/>
      <c r="I7" s="193"/>
      <c r="J7" s="193"/>
      <c r="K7" s="193"/>
      <c r="L7" s="194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</row>
    <row r="8" spans="1:43" ht="15.75" customHeight="1" x14ac:dyDescent="0.3">
      <c r="A8" s="200" t="s">
        <v>67</v>
      </c>
      <c r="B8" s="201" t="s">
        <v>6</v>
      </c>
      <c r="C8" s="202" t="s">
        <v>7</v>
      </c>
      <c r="D8" s="203"/>
      <c r="E8" s="204"/>
      <c r="F8" s="203"/>
      <c r="G8" s="203"/>
      <c r="H8" s="203"/>
      <c r="I8" s="203"/>
      <c r="J8" s="203"/>
      <c r="K8" s="203"/>
      <c r="L8" s="204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5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</row>
    <row r="9" spans="1:43" ht="15" customHeight="1" x14ac:dyDescent="0.3">
      <c r="A9" s="206"/>
      <c r="B9" s="207"/>
      <c r="C9" s="208" t="s">
        <v>9</v>
      </c>
      <c r="D9" s="208" t="s">
        <v>10</v>
      </c>
      <c r="E9" s="164" t="s">
        <v>394</v>
      </c>
      <c r="F9" s="208" t="s">
        <v>11</v>
      </c>
      <c r="G9" s="208" t="s">
        <v>12</v>
      </c>
      <c r="H9" s="208" t="s">
        <v>15</v>
      </c>
      <c r="I9" s="208" t="s">
        <v>16</v>
      </c>
      <c r="J9" s="208" t="s">
        <v>17</v>
      </c>
      <c r="K9" s="208" t="s">
        <v>19</v>
      </c>
      <c r="L9" s="164" t="s">
        <v>310</v>
      </c>
      <c r="M9" s="165" t="s">
        <v>38</v>
      </c>
      <c r="N9" s="209" t="s">
        <v>23</v>
      </c>
      <c r="O9" s="209" t="s">
        <v>24</v>
      </c>
      <c r="P9" s="209" t="s">
        <v>25</v>
      </c>
      <c r="Q9" s="209" t="s">
        <v>26</v>
      </c>
      <c r="R9" s="209" t="s">
        <v>27</v>
      </c>
      <c r="S9" s="209" t="s">
        <v>28</v>
      </c>
      <c r="T9" s="209" t="s">
        <v>29</v>
      </c>
      <c r="U9" s="209" t="s">
        <v>30</v>
      </c>
      <c r="V9" s="209" t="s">
        <v>31</v>
      </c>
      <c r="W9" s="209" t="s">
        <v>34</v>
      </c>
      <c r="X9" s="192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</row>
    <row r="10" spans="1:43" ht="15.75" customHeight="1" x14ac:dyDescent="0.3">
      <c r="A10" s="211"/>
      <c r="B10" s="212"/>
      <c r="C10" s="213"/>
      <c r="D10" s="213"/>
      <c r="E10" s="168"/>
      <c r="F10" s="213"/>
      <c r="G10" s="213"/>
      <c r="H10" s="213"/>
      <c r="I10" s="213"/>
      <c r="J10" s="213"/>
      <c r="K10" s="213"/>
      <c r="L10" s="168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192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</row>
    <row r="11" spans="1:43" ht="15.75" customHeight="1" x14ac:dyDescent="0.3">
      <c r="A11" s="216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</row>
    <row r="12" spans="1:43" ht="15.75" customHeight="1" x14ac:dyDescent="0.3">
      <c r="A12" s="218" t="s">
        <v>36</v>
      </c>
      <c r="B12" s="219">
        <f>SUM(B14:B25)</f>
        <v>9241</v>
      </c>
      <c r="C12" s="220">
        <f t="shared" ref="C12:W12" si="0">SUM(C14:C25)</f>
        <v>326</v>
      </c>
      <c r="D12" s="219">
        <f t="shared" si="0"/>
        <v>1918</v>
      </c>
      <c r="E12" s="220">
        <f t="shared" si="0"/>
        <v>45</v>
      </c>
      <c r="F12" s="219">
        <f t="shared" si="0"/>
        <v>134</v>
      </c>
      <c r="G12" s="220">
        <f t="shared" si="0"/>
        <v>487</v>
      </c>
      <c r="H12" s="219">
        <f t="shared" si="0"/>
        <v>299</v>
      </c>
      <c r="I12" s="220">
        <f t="shared" si="0"/>
        <v>809</v>
      </c>
      <c r="J12" s="219">
        <f t="shared" si="0"/>
        <v>119</v>
      </c>
      <c r="K12" s="220">
        <f t="shared" si="0"/>
        <v>308</v>
      </c>
      <c r="L12" s="219">
        <f t="shared" si="0"/>
        <v>30</v>
      </c>
      <c r="M12" s="220">
        <f t="shared" si="0"/>
        <v>43</v>
      </c>
      <c r="N12" s="219">
        <f t="shared" si="0"/>
        <v>199</v>
      </c>
      <c r="O12" s="220">
        <f t="shared" si="0"/>
        <v>895</v>
      </c>
      <c r="P12" s="219">
        <f t="shared" si="0"/>
        <v>648</v>
      </c>
      <c r="Q12" s="220">
        <f t="shared" si="0"/>
        <v>538</v>
      </c>
      <c r="R12" s="219">
        <f t="shared" si="0"/>
        <v>157</v>
      </c>
      <c r="S12" s="220">
        <f t="shared" si="0"/>
        <v>570</v>
      </c>
      <c r="T12" s="219">
        <f t="shared" si="0"/>
        <v>509</v>
      </c>
      <c r="U12" s="220">
        <f t="shared" si="0"/>
        <v>476</v>
      </c>
      <c r="V12" s="219">
        <f t="shared" si="0"/>
        <v>254</v>
      </c>
      <c r="W12" s="221">
        <f t="shared" si="0"/>
        <v>477</v>
      </c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</row>
    <row r="13" spans="1:43" ht="15.75" customHeight="1" x14ac:dyDescent="0.3">
      <c r="A13" s="222"/>
      <c r="B13" s="220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</row>
    <row r="14" spans="1:43" ht="15.75" customHeight="1" x14ac:dyDescent="0.3">
      <c r="A14" s="175" t="s">
        <v>266</v>
      </c>
      <c r="B14" s="225">
        <f>SUM(C14:W14)</f>
        <v>4694</v>
      </c>
      <c r="C14" s="226">
        <v>146</v>
      </c>
      <c r="D14" s="226">
        <v>989</v>
      </c>
      <c r="E14" s="226">
        <v>18</v>
      </c>
      <c r="F14" s="226">
        <v>68</v>
      </c>
      <c r="G14" s="226">
        <v>216</v>
      </c>
      <c r="H14" s="226">
        <v>121</v>
      </c>
      <c r="I14" s="226">
        <v>431</v>
      </c>
      <c r="J14" s="226">
        <v>22</v>
      </c>
      <c r="K14" s="226">
        <v>159</v>
      </c>
      <c r="L14" s="226">
        <v>13</v>
      </c>
      <c r="M14" s="226">
        <v>11</v>
      </c>
      <c r="N14" s="226">
        <v>110</v>
      </c>
      <c r="O14" s="226">
        <v>581</v>
      </c>
      <c r="P14" s="226">
        <v>456</v>
      </c>
      <c r="Q14" s="226">
        <v>367</v>
      </c>
      <c r="R14" s="226">
        <v>89</v>
      </c>
      <c r="S14" s="226">
        <v>188</v>
      </c>
      <c r="T14" s="226">
        <v>129</v>
      </c>
      <c r="U14" s="226">
        <v>194</v>
      </c>
      <c r="V14" s="226">
        <v>94</v>
      </c>
      <c r="W14" s="226">
        <v>292</v>
      </c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</row>
    <row r="15" spans="1:43" ht="12" customHeight="1" x14ac:dyDescent="0.3">
      <c r="A15" s="176" t="s">
        <v>70</v>
      </c>
      <c r="B15" s="225">
        <f>SUM(C15:W15)</f>
        <v>1304</v>
      </c>
      <c r="C15" s="226">
        <v>47</v>
      </c>
      <c r="D15" s="226">
        <v>236</v>
      </c>
      <c r="E15" s="226">
        <v>10</v>
      </c>
      <c r="F15" s="226">
        <v>8</v>
      </c>
      <c r="G15" s="226">
        <v>94</v>
      </c>
      <c r="H15" s="226">
        <v>50</v>
      </c>
      <c r="I15" s="226">
        <v>111</v>
      </c>
      <c r="J15" s="226">
        <v>16</v>
      </c>
      <c r="K15" s="226">
        <v>25</v>
      </c>
      <c r="L15" s="226">
        <v>4</v>
      </c>
      <c r="M15" s="226">
        <v>14</v>
      </c>
      <c r="N15" s="226">
        <v>24</v>
      </c>
      <c r="O15" s="226">
        <v>122</v>
      </c>
      <c r="P15" s="226">
        <v>49</v>
      </c>
      <c r="Q15" s="226">
        <v>57</v>
      </c>
      <c r="R15" s="226">
        <v>10</v>
      </c>
      <c r="S15" s="226">
        <v>101</v>
      </c>
      <c r="T15" s="226">
        <v>121</v>
      </c>
      <c r="U15" s="226">
        <v>89</v>
      </c>
      <c r="V15" s="226">
        <v>44</v>
      </c>
      <c r="W15" s="226">
        <v>72</v>
      </c>
    </row>
    <row r="16" spans="1:43" ht="15.75" customHeight="1" x14ac:dyDescent="0.3">
      <c r="A16" s="175" t="s">
        <v>264</v>
      </c>
      <c r="B16" s="227">
        <f t="shared" ref="B16:B25" si="1">SUM(C16:W16)</f>
        <v>949</v>
      </c>
      <c r="C16" s="226">
        <v>22</v>
      </c>
      <c r="D16" s="226">
        <v>171</v>
      </c>
      <c r="E16" s="226">
        <v>6</v>
      </c>
      <c r="F16" s="226">
        <v>20</v>
      </c>
      <c r="G16" s="226">
        <v>30</v>
      </c>
      <c r="H16" s="226">
        <v>34</v>
      </c>
      <c r="I16" s="226">
        <v>110</v>
      </c>
      <c r="J16" s="226">
        <v>26</v>
      </c>
      <c r="K16" s="226">
        <v>51</v>
      </c>
      <c r="L16" s="226">
        <v>1</v>
      </c>
      <c r="M16" s="226">
        <v>4</v>
      </c>
      <c r="N16" s="226">
        <v>22</v>
      </c>
      <c r="O16" s="226">
        <v>61</v>
      </c>
      <c r="P16" s="226">
        <v>74</v>
      </c>
      <c r="Q16" s="226">
        <v>16</v>
      </c>
      <c r="R16" s="226">
        <v>8</v>
      </c>
      <c r="S16" s="226">
        <v>90</v>
      </c>
      <c r="T16" s="226">
        <v>64</v>
      </c>
      <c r="U16" s="226">
        <v>56</v>
      </c>
      <c r="V16" s="226">
        <v>24</v>
      </c>
      <c r="W16" s="226">
        <v>59</v>
      </c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</row>
    <row r="17" spans="1:23" ht="15.75" customHeight="1" x14ac:dyDescent="0.3">
      <c r="A17" s="176" t="s">
        <v>73</v>
      </c>
      <c r="B17" s="225">
        <f>SUM(C17:W17)</f>
        <v>730</v>
      </c>
      <c r="C17" s="226">
        <v>38</v>
      </c>
      <c r="D17" s="226">
        <v>152</v>
      </c>
      <c r="E17" s="226">
        <v>3</v>
      </c>
      <c r="F17" s="226">
        <v>13</v>
      </c>
      <c r="G17" s="226">
        <v>61</v>
      </c>
      <c r="H17" s="226">
        <v>18</v>
      </c>
      <c r="I17" s="226">
        <v>40</v>
      </c>
      <c r="J17" s="226">
        <v>30</v>
      </c>
      <c r="K17" s="226">
        <v>20</v>
      </c>
      <c r="L17" s="226">
        <v>5</v>
      </c>
      <c r="M17" s="226">
        <v>0</v>
      </c>
      <c r="N17" s="226">
        <v>24</v>
      </c>
      <c r="O17" s="226">
        <v>37</v>
      </c>
      <c r="P17" s="226">
        <v>6</v>
      </c>
      <c r="Q17" s="226">
        <v>46</v>
      </c>
      <c r="R17" s="226">
        <v>21</v>
      </c>
      <c r="S17" s="226">
        <v>69</v>
      </c>
      <c r="T17" s="226">
        <v>63</v>
      </c>
      <c r="U17" s="226">
        <v>36</v>
      </c>
      <c r="V17" s="226">
        <v>28</v>
      </c>
      <c r="W17" s="226">
        <v>20</v>
      </c>
    </row>
    <row r="18" spans="1:23" ht="15.75" customHeight="1" x14ac:dyDescent="0.3">
      <c r="A18" s="175" t="s">
        <v>71</v>
      </c>
      <c r="B18" s="225">
        <f>SUM(C18:W18)</f>
        <v>537</v>
      </c>
      <c r="C18" s="226">
        <v>16</v>
      </c>
      <c r="D18" s="226">
        <v>144</v>
      </c>
      <c r="E18" s="226">
        <v>0</v>
      </c>
      <c r="F18" s="226">
        <v>11</v>
      </c>
      <c r="G18" s="226">
        <v>31</v>
      </c>
      <c r="H18" s="226">
        <v>22</v>
      </c>
      <c r="I18" s="226">
        <v>14</v>
      </c>
      <c r="J18" s="226">
        <v>8</v>
      </c>
      <c r="K18" s="226">
        <v>12</v>
      </c>
      <c r="L18" s="226">
        <v>0</v>
      </c>
      <c r="M18" s="226">
        <v>5</v>
      </c>
      <c r="N18" s="226">
        <v>13</v>
      </c>
      <c r="O18" s="226">
        <v>11</v>
      </c>
      <c r="P18" s="226">
        <v>10</v>
      </c>
      <c r="Q18" s="226">
        <v>8</v>
      </c>
      <c r="R18" s="226">
        <v>12</v>
      </c>
      <c r="S18" s="226">
        <v>65</v>
      </c>
      <c r="T18" s="226">
        <v>87</v>
      </c>
      <c r="U18" s="226">
        <v>30</v>
      </c>
      <c r="V18" s="226">
        <v>30</v>
      </c>
      <c r="W18" s="226">
        <v>8</v>
      </c>
    </row>
    <row r="19" spans="1:23" ht="15.75" customHeight="1" x14ac:dyDescent="0.3">
      <c r="A19" s="228" t="s">
        <v>72</v>
      </c>
      <c r="B19" s="225">
        <f>SUM(C19:W19)</f>
        <v>276</v>
      </c>
      <c r="C19" s="226">
        <v>6</v>
      </c>
      <c r="D19" s="226">
        <v>43</v>
      </c>
      <c r="E19" s="226">
        <v>4</v>
      </c>
      <c r="F19" s="226">
        <v>2</v>
      </c>
      <c r="G19" s="226">
        <v>11</v>
      </c>
      <c r="H19" s="226">
        <v>27</v>
      </c>
      <c r="I19" s="226">
        <v>33</v>
      </c>
      <c r="J19" s="226">
        <v>11</v>
      </c>
      <c r="K19" s="226">
        <v>7</v>
      </c>
      <c r="L19" s="226">
        <v>0</v>
      </c>
      <c r="M19" s="226">
        <v>3</v>
      </c>
      <c r="N19" s="226">
        <v>1</v>
      </c>
      <c r="O19" s="226">
        <v>1</v>
      </c>
      <c r="P19" s="226">
        <v>25</v>
      </c>
      <c r="Q19" s="226">
        <v>14</v>
      </c>
      <c r="R19" s="226">
        <v>7</v>
      </c>
      <c r="S19" s="226">
        <v>21</v>
      </c>
      <c r="T19" s="226">
        <v>7</v>
      </c>
      <c r="U19" s="226">
        <v>23</v>
      </c>
      <c r="V19" s="226">
        <v>12</v>
      </c>
      <c r="W19" s="226">
        <v>18</v>
      </c>
    </row>
    <row r="20" spans="1:23" ht="15.75" customHeight="1" x14ac:dyDescent="0.3">
      <c r="A20" s="175" t="s">
        <v>69</v>
      </c>
      <c r="B20" s="225">
        <f>SUM(C20:W20)</f>
        <v>220</v>
      </c>
      <c r="C20" s="226">
        <v>19</v>
      </c>
      <c r="D20" s="226">
        <v>91</v>
      </c>
      <c r="E20" s="226">
        <v>1</v>
      </c>
      <c r="F20" s="226">
        <v>0</v>
      </c>
      <c r="G20" s="226">
        <v>3</v>
      </c>
      <c r="H20" s="226">
        <v>6</v>
      </c>
      <c r="I20" s="226">
        <v>12</v>
      </c>
      <c r="J20" s="226">
        <v>2</v>
      </c>
      <c r="K20" s="226">
        <v>4</v>
      </c>
      <c r="L20" s="226">
        <v>1</v>
      </c>
      <c r="M20" s="226">
        <v>1</v>
      </c>
      <c r="N20" s="226">
        <v>4</v>
      </c>
      <c r="O20" s="226">
        <v>37</v>
      </c>
      <c r="P20" s="226">
        <v>2</v>
      </c>
      <c r="Q20" s="226">
        <v>9</v>
      </c>
      <c r="R20" s="226">
        <v>2</v>
      </c>
      <c r="S20" s="226">
        <v>10</v>
      </c>
      <c r="T20" s="226">
        <v>0</v>
      </c>
      <c r="U20" s="226">
        <v>7</v>
      </c>
      <c r="V20" s="226">
        <v>8</v>
      </c>
      <c r="W20" s="226">
        <v>1</v>
      </c>
    </row>
    <row r="21" spans="1:23" ht="15.75" customHeight="1" x14ac:dyDescent="0.3">
      <c r="A21" s="175" t="s">
        <v>265</v>
      </c>
      <c r="B21" s="225">
        <f t="shared" si="1"/>
        <v>135</v>
      </c>
      <c r="C21" s="226">
        <v>19</v>
      </c>
      <c r="D21" s="226">
        <v>19</v>
      </c>
      <c r="E21" s="226">
        <v>0</v>
      </c>
      <c r="F21" s="226">
        <v>8</v>
      </c>
      <c r="G21" s="226">
        <v>3</v>
      </c>
      <c r="H21" s="226">
        <v>1</v>
      </c>
      <c r="I21" s="226">
        <v>13</v>
      </c>
      <c r="J21" s="226">
        <v>1</v>
      </c>
      <c r="K21" s="226">
        <v>12</v>
      </c>
      <c r="L21" s="226">
        <v>5</v>
      </c>
      <c r="M21" s="226">
        <v>0</v>
      </c>
      <c r="N21" s="226">
        <v>0</v>
      </c>
      <c r="O21" s="226">
        <v>2</v>
      </c>
      <c r="P21" s="226">
        <v>13</v>
      </c>
      <c r="Q21" s="226">
        <v>6</v>
      </c>
      <c r="R21" s="226">
        <v>8</v>
      </c>
      <c r="S21" s="226">
        <v>9</v>
      </c>
      <c r="T21" s="226">
        <v>4</v>
      </c>
      <c r="U21" s="226">
        <v>5</v>
      </c>
      <c r="V21" s="226">
        <v>6</v>
      </c>
      <c r="W21" s="226">
        <v>1</v>
      </c>
    </row>
    <row r="22" spans="1:23" ht="15.75" customHeight="1" x14ac:dyDescent="0.3">
      <c r="A22" s="176" t="s">
        <v>267</v>
      </c>
      <c r="B22" s="225">
        <f t="shared" si="1"/>
        <v>133</v>
      </c>
      <c r="C22" s="226">
        <v>1</v>
      </c>
      <c r="D22" s="226">
        <v>34</v>
      </c>
      <c r="E22" s="226">
        <v>2</v>
      </c>
      <c r="F22" s="226">
        <v>2</v>
      </c>
      <c r="G22" s="226">
        <v>27</v>
      </c>
      <c r="H22" s="226">
        <v>6</v>
      </c>
      <c r="I22" s="226">
        <v>22</v>
      </c>
      <c r="J22" s="226">
        <v>2</v>
      </c>
      <c r="K22" s="226">
        <v>14</v>
      </c>
      <c r="L22" s="226">
        <v>1</v>
      </c>
      <c r="M22" s="226">
        <v>0</v>
      </c>
      <c r="N22" s="226">
        <v>0</v>
      </c>
      <c r="O22" s="226">
        <v>1</v>
      </c>
      <c r="P22" s="226">
        <v>4</v>
      </c>
      <c r="Q22" s="226">
        <v>3</v>
      </c>
      <c r="R22" s="226">
        <v>0</v>
      </c>
      <c r="S22" s="226">
        <v>3</v>
      </c>
      <c r="T22" s="226">
        <v>4</v>
      </c>
      <c r="U22" s="226">
        <v>2</v>
      </c>
      <c r="V22" s="226">
        <v>2</v>
      </c>
      <c r="W22" s="226">
        <v>3</v>
      </c>
    </row>
    <row r="23" spans="1:23" ht="15.75" customHeight="1" x14ac:dyDescent="0.3">
      <c r="A23" s="169" t="s">
        <v>230</v>
      </c>
      <c r="B23" s="225">
        <f t="shared" si="1"/>
        <v>2</v>
      </c>
      <c r="C23" s="226">
        <v>0</v>
      </c>
      <c r="D23" s="226">
        <v>0</v>
      </c>
      <c r="E23" s="226">
        <v>0</v>
      </c>
      <c r="F23" s="226">
        <v>0</v>
      </c>
      <c r="G23" s="226">
        <v>0</v>
      </c>
      <c r="H23" s="226">
        <v>0</v>
      </c>
      <c r="I23" s="226">
        <v>0</v>
      </c>
      <c r="J23" s="226">
        <v>0</v>
      </c>
      <c r="K23" s="226">
        <v>0</v>
      </c>
      <c r="L23" s="226">
        <v>0</v>
      </c>
      <c r="M23" s="226">
        <v>0</v>
      </c>
      <c r="N23" s="226">
        <v>0</v>
      </c>
      <c r="O23" s="226">
        <v>0</v>
      </c>
      <c r="P23" s="226">
        <v>1</v>
      </c>
      <c r="Q23" s="226">
        <v>0</v>
      </c>
      <c r="R23" s="226">
        <v>0</v>
      </c>
      <c r="S23" s="226">
        <v>0</v>
      </c>
      <c r="T23" s="226">
        <v>0</v>
      </c>
      <c r="U23" s="226">
        <v>1</v>
      </c>
      <c r="V23" s="226">
        <v>0</v>
      </c>
      <c r="W23" s="226">
        <v>0</v>
      </c>
    </row>
    <row r="24" spans="1:23" ht="15.75" customHeight="1" x14ac:dyDescent="0.3">
      <c r="A24" s="169" t="s">
        <v>231</v>
      </c>
      <c r="B24" s="225">
        <f t="shared" si="1"/>
        <v>1</v>
      </c>
      <c r="C24" s="226">
        <v>0</v>
      </c>
      <c r="D24" s="226">
        <v>0</v>
      </c>
      <c r="E24" s="226">
        <v>0</v>
      </c>
      <c r="F24" s="226">
        <v>0</v>
      </c>
      <c r="G24" s="226">
        <v>0</v>
      </c>
      <c r="H24" s="226">
        <v>0</v>
      </c>
      <c r="I24" s="226">
        <v>0</v>
      </c>
      <c r="J24" s="226">
        <v>0</v>
      </c>
      <c r="K24" s="226">
        <v>1</v>
      </c>
      <c r="L24" s="226">
        <v>0</v>
      </c>
      <c r="M24" s="226">
        <v>0</v>
      </c>
      <c r="N24" s="226">
        <v>0</v>
      </c>
      <c r="O24" s="226">
        <v>0</v>
      </c>
      <c r="P24" s="226">
        <v>0</v>
      </c>
      <c r="Q24" s="226">
        <v>0</v>
      </c>
      <c r="R24" s="226">
        <v>0</v>
      </c>
      <c r="S24" s="226">
        <v>0</v>
      </c>
      <c r="T24" s="226">
        <v>0</v>
      </c>
      <c r="U24" s="226">
        <v>0</v>
      </c>
      <c r="V24" s="226">
        <v>0</v>
      </c>
      <c r="W24" s="226">
        <v>0</v>
      </c>
    </row>
    <row r="25" spans="1:23" ht="15.75" customHeight="1" x14ac:dyDescent="0.3">
      <c r="A25" s="228" t="s">
        <v>74</v>
      </c>
      <c r="B25" s="225">
        <f t="shared" si="1"/>
        <v>260</v>
      </c>
      <c r="C25" s="226">
        <v>12</v>
      </c>
      <c r="D25" s="226">
        <v>39</v>
      </c>
      <c r="E25" s="226">
        <v>1</v>
      </c>
      <c r="F25" s="226">
        <v>2</v>
      </c>
      <c r="G25" s="226">
        <v>11</v>
      </c>
      <c r="H25" s="226">
        <v>14</v>
      </c>
      <c r="I25" s="226">
        <v>23</v>
      </c>
      <c r="J25" s="226">
        <v>1</v>
      </c>
      <c r="K25" s="226">
        <v>3</v>
      </c>
      <c r="L25" s="226">
        <v>0</v>
      </c>
      <c r="M25" s="226">
        <v>5</v>
      </c>
      <c r="N25" s="226">
        <v>1</v>
      </c>
      <c r="O25" s="226">
        <v>42</v>
      </c>
      <c r="P25" s="226">
        <v>8</v>
      </c>
      <c r="Q25" s="226">
        <v>12</v>
      </c>
      <c r="R25" s="226">
        <v>0</v>
      </c>
      <c r="S25" s="226">
        <v>14</v>
      </c>
      <c r="T25" s="226">
        <v>30</v>
      </c>
      <c r="U25" s="226">
        <v>33</v>
      </c>
      <c r="V25" s="226">
        <v>6</v>
      </c>
      <c r="W25" s="226">
        <v>3</v>
      </c>
    </row>
    <row r="26" spans="1:23" ht="15.75" customHeight="1" x14ac:dyDescent="0.3">
      <c r="A26" s="229"/>
      <c r="B26" s="230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</row>
    <row r="27" spans="1:23" ht="15.75" customHeight="1" x14ac:dyDescent="0.3">
      <c r="A27" s="232" t="s">
        <v>142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</row>
    <row r="33" s="195" customFormat="1" ht="15" hidden="1" customHeight="1" x14ac:dyDescent="0.25"/>
    <row r="34" s="195" customFormat="1" ht="15" hidden="1" customHeight="1" x14ac:dyDescent="0.25"/>
  </sheetData>
  <mergeCells count="47">
    <mergeCell ref="AD9:AD10"/>
    <mergeCell ref="T9:T10"/>
    <mergeCell ref="U9:U10"/>
    <mergeCell ref="AB9:AB10"/>
    <mergeCell ref="Q9:Q10"/>
    <mergeCell ref="S9:S10"/>
    <mergeCell ref="R9:R10"/>
    <mergeCell ref="AN9:AN10"/>
    <mergeCell ref="AO9:AO10"/>
    <mergeCell ref="AP9:AP10"/>
    <mergeCell ref="AQ9:AQ10"/>
    <mergeCell ref="AI9:AI10"/>
    <mergeCell ref="AJ9:AJ10"/>
    <mergeCell ref="AK9:AK10"/>
    <mergeCell ref="AL9:AL10"/>
    <mergeCell ref="AM9:AM10"/>
    <mergeCell ref="AH9:AH10"/>
    <mergeCell ref="A6:W6"/>
    <mergeCell ref="A3:W3"/>
    <mergeCell ref="A5:W5"/>
    <mergeCell ref="A4:W4"/>
    <mergeCell ref="AE9:AE10"/>
    <mergeCell ref="AF9:AF10"/>
    <mergeCell ref="AG9:AG10"/>
    <mergeCell ref="B8:B10"/>
    <mergeCell ref="A8:A10"/>
    <mergeCell ref="M9:M10"/>
    <mergeCell ref="N9:N10"/>
    <mergeCell ref="C9:C10"/>
    <mergeCell ref="D9:D10"/>
    <mergeCell ref="F9:F10"/>
    <mergeCell ref="AC9:AC10"/>
    <mergeCell ref="C8:W8"/>
    <mergeCell ref="AA9:AA10"/>
    <mergeCell ref="W9:W10"/>
    <mergeCell ref="P9:P10"/>
    <mergeCell ref="O9:O10"/>
    <mergeCell ref="V9:V10"/>
    <mergeCell ref="E9:E10"/>
    <mergeCell ref="I9:I10"/>
    <mergeCell ref="G9:G10"/>
    <mergeCell ref="K9:K10"/>
    <mergeCell ref="J9:J10"/>
    <mergeCell ref="Y9:Y10"/>
    <mergeCell ref="Z9:Z10"/>
    <mergeCell ref="L9:L10"/>
    <mergeCell ref="H9:H10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7"/>
  <sheetViews>
    <sheetView topLeftCell="A2" zoomScale="86" zoomScaleNormal="86" workbookViewId="0">
      <selection activeCell="A6" sqref="A6:X6"/>
    </sheetView>
  </sheetViews>
  <sheetFormatPr baseColWidth="10" defaultColWidth="0" defaultRowHeight="15" customHeight="1" zeroHeight="1" x14ac:dyDescent="0.3"/>
  <cols>
    <col min="1" max="1" width="36.77734375" style="105" customWidth="1"/>
    <col min="2" max="23" width="16.21875" style="105" customWidth="1"/>
    <col min="24" max="24" width="16.21875" style="183" customWidth="1"/>
    <col min="25" max="25" width="43" style="183" hidden="1" customWidth="1"/>
    <col min="26" max="27" width="10" style="105" hidden="1" customWidth="1"/>
    <col min="28" max="16384" width="14.44140625" style="105" hidden="1"/>
  </cols>
  <sheetData>
    <row r="1" spans="1:24" ht="15.6" hidden="1" x14ac:dyDescent="0.3">
      <c r="A1" s="234" t="s">
        <v>75</v>
      </c>
      <c r="B1" s="224"/>
      <c r="C1" s="22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</row>
    <row r="2" spans="1:24" ht="15" customHeight="1" x14ac:dyDescent="0.3">
      <c r="A2" s="235" t="s">
        <v>456</v>
      </c>
    </row>
    <row r="3" spans="1:24" ht="15" customHeight="1" x14ac:dyDescent="0.3">
      <c r="A3" s="235"/>
    </row>
    <row r="4" spans="1:24" ht="15" customHeight="1" x14ac:dyDescent="0.3">
      <c r="A4" s="154" t="s">
        <v>562</v>
      </c>
      <c r="B4" s="196"/>
      <c r="C4" s="196"/>
      <c r="D4" s="196"/>
      <c r="E4" s="196"/>
      <c r="F4" s="197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7"/>
      <c r="S4" s="196"/>
      <c r="T4" s="196"/>
      <c r="U4" s="196"/>
      <c r="V4" s="196"/>
      <c r="W4" s="196"/>
      <c r="X4" s="198"/>
    </row>
    <row r="5" spans="1:24" ht="15" customHeight="1" x14ac:dyDescent="0.3">
      <c r="A5" s="154" t="s">
        <v>563</v>
      </c>
      <c r="B5" s="196"/>
      <c r="C5" s="196"/>
      <c r="D5" s="196"/>
      <c r="E5" s="196"/>
      <c r="F5" s="197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7"/>
      <c r="S5" s="196"/>
      <c r="T5" s="196"/>
      <c r="U5" s="196"/>
      <c r="V5" s="196"/>
      <c r="W5" s="196"/>
      <c r="X5" s="198"/>
    </row>
    <row r="6" spans="1:24" ht="15" customHeight="1" x14ac:dyDescent="0.3">
      <c r="A6" s="154" t="s">
        <v>549</v>
      </c>
      <c r="B6" s="196"/>
      <c r="C6" s="196"/>
      <c r="D6" s="196"/>
      <c r="E6" s="196"/>
      <c r="F6" s="197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7"/>
      <c r="S6" s="196"/>
      <c r="T6" s="196"/>
      <c r="U6" s="196"/>
      <c r="V6" s="196"/>
      <c r="W6" s="196"/>
      <c r="X6" s="198"/>
    </row>
    <row r="7" spans="1:24" ht="15" customHeight="1" x14ac:dyDescent="0.3">
      <c r="A7" s="154" t="s">
        <v>541</v>
      </c>
      <c r="B7" s="196"/>
      <c r="C7" s="196"/>
      <c r="D7" s="196"/>
      <c r="E7" s="196"/>
      <c r="F7" s="197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7"/>
      <c r="S7" s="196"/>
      <c r="T7" s="196"/>
      <c r="U7" s="196"/>
      <c r="V7" s="196"/>
      <c r="W7" s="196"/>
      <c r="X7" s="198"/>
    </row>
    <row r="8" spans="1:24" ht="15.6" x14ac:dyDescent="0.3">
      <c r="A8" s="22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</row>
    <row r="9" spans="1:24" ht="15.6" x14ac:dyDescent="0.3">
      <c r="A9" s="236" t="s">
        <v>76</v>
      </c>
      <c r="B9" s="208" t="s">
        <v>6</v>
      </c>
      <c r="C9" s="237" t="s">
        <v>7</v>
      </c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</row>
    <row r="10" spans="1:24" ht="15.6" x14ac:dyDescent="0.3">
      <c r="A10" s="239"/>
      <c r="B10" s="240"/>
      <c r="C10" s="208" t="s">
        <v>189</v>
      </c>
      <c r="D10" s="208" t="s">
        <v>9</v>
      </c>
      <c r="E10" s="208" t="s">
        <v>10</v>
      </c>
      <c r="F10" s="164" t="s">
        <v>394</v>
      </c>
      <c r="G10" s="208" t="s">
        <v>11</v>
      </c>
      <c r="H10" s="208" t="s">
        <v>12</v>
      </c>
      <c r="I10" s="208" t="s">
        <v>15</v>
      </c>
      <c r="J10" s="208" t="s">
        <v>16</v>
      </c>
      <c r="K10" s="208" t="s">
        <v>17</v>
      </c>
      <c r="L10" s="208" t="s">
        <v>19</v>
      </c>
      <c r="M10" s="164" t="s">
        <v>229</v>
      </c>
      <c r="N10" s="208" t="s">
        <v>23</v>
      </c>
      <c r="O10" s="208" t="s">
        <v>24</v>
      </c>
      <c r="P10" s="208" t="s">
        <v>25</v>
      </c>
      <c r="Q10" s="208" t="s">
        <v>26</v>
      </c>
      <c r="R10" s="208" t="s">
        <v>27</v>
      </c>
      <c r="S10" s="208" t="s">
        <v>28</v>
      </c>
      <c r="T10" s="208" t="s">
        <v>29</v>
      </c>
      <c r="U10" s="208" t="s">
        <v>30</v>
      </c>
      <c r="V10" s="208" t="s">
        <v>31</v>
      </c>
      <c r="W10" s="241" t="s">
        <v>292</v>
      </c>
      <c r="X10" s="208" t="s">
        <v>34</v>
      </c>
    </row>
    <row r="11" spans="1:24" ht="15.6" x14ac:dyDescent="0.3">
      <c r="A11" s="242"/>
      <c r="B11" s="243"/>
      <c r="C11" s="243"/>
      <c r="D11" s="243"/>
      <c r="E11" s="243"/>
      <c r="F11" s="168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4"/>
      <c r="X11" s="243"/>
    </row>
    <row r="12" spans="1:24" ht="15.6" x14ac:dyDescent="0.3">
      <c r="A12" s="216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6"/>
      <c r="X12" s="245"/>
    </row>
    <row r="13" spans="1:24" ht="15.6" x14ac:dyDescent="0.3">
      <c r="A13" s="247" t="s">
        <v>78</v>
      </c>
      <c r="B13" s="174">
        <f t="shared" ref="B13:X13" si="0">SUM(B14:B21)</f>
        <v>8483</v>
      </c>
      <c r="C13" s="174">
        <f t="shared" si="0"/>
        <v>0</v>
      </c>
      <c r="D13" s="174">
        <f t="shared" si="0"/>
        <v>310</v>
      </c>
      <c r="E13" s="174">
        <f t="shared" si="0"/>
        <v>1732</v>
      </c>
      <c r="F13" s="174">
        <f t="shared" si="0"/>
        <v>82</v>
      </c>
      <c r="G13" s="174">
        <f t="shared" si="0"/>
        <v>136</v>
      </c>
      <c r="H13" s="174">
        <f t="shared" si="0"/>
        <v>369</v>
      </c>
      <c r="I13" s="174">
        <f t="shared" si="0"/>
        <v>268</v>
      </c>
      <c r="J13" s="174">
        <f t="shared" si="0"/>
        <v>784</v>
      </c>
      <c r="K13" s="174">
        <f t="shared" si="0"/>
        <v>132</v>
      </c>
      <c r="L13" s="174">
        <f t="shared" si="0"/>
        <v>277</v>
      </c>
      <c r="M13" s="174">
        <f t="shared" si="0"/>
        <v>37</v>
      </c>
      <c r="N13" s="174">
        <f t="shared" si="0"/>
        <v>187</v>
      </c>
      <c r="O13" s="174">
        <f t="shared" si="0"/>
        <v>758</v>
      </c>
      <c r="P13" s="174">
        <f t="shared" si="0"/>
        <v>625</v>
      </c>
      <c r="Q13" s="174">
        <f t="shared" si="0"/>
        <v>496</v>
      </c>
      <c r="R13" s="174">
        <f t="shared" si="0"/>
        <v>132</v>
      </c>
      <c r="S13" s="174">
        <f t="shared" si="0"/>
        <v>475</v>
      </c>
      <c r="T13" s="174">
        <f t="shared" si="0"/>
        <v>459</v>
      </c>
      <c r="U13" s="174">
        <f t="shared" si="0"/>
        <v>518</v>
      </c>
      <c r="V13" s="174">
        <f t="shared" si="0"/>
        <v>235</v>
      </c>
      <c r="W13" s="174">
        <f t="shared" si="0"/>
        <v>33</v>
      </c>
      <c r="X13" s="185">
        <f t="shared" si="0"/>
        <v>438</v>
      </c>
    </row>
    <row r="14" spans="1:24" ht="15.6" x14ac:dyDescent="0.3">
      <c r="A14" s="175" t="s">
        <v>79</v>
      </c>
      <c r="B14" s="248">
        <f t="shared" ref="B14:B21" si="1">SUM(D14:X14)</f>
        <v>7658</v>
      </c>
      <c r="C14" s="173">
        <v>0</v>
      </c>
      <c r="D14" s="173">
        <v>283</v>
      </c>
      <c r="E14" s="173">
        <v>1533</v>
      </c>
      <c r="F14" s="173">
        <v>75</v>
      </c>
      <c r="G14" s="173">
        <v>120</v>
      </c>
      <c r="H14" s="173">
        <v>320</v>
      </c>
      <c r="I14" s="173">
        <v>239</v>
      </c>
      <c r="J14" s="173">
        <v>740</v>
      </c>
      <c r="K14" s="173">
        <v>121</v>
      </c>
      <c r="L14" s="173">
        <v>237</v>
      </c>
      <c r="M14" s="173">
        <v>31</v>
      </c>
      <c r="N14" s="173">
        <v>161</v>
      </c>
      <c r="O14" s="173">
        <v>708</v>
      </c>
      <c r="P14" s="173">
        <v>598</v>
      </c>
      <c r="Q14" s="173">
        <v>467</v>
      </c>
      <c r="R14" s="173">
        <v>123</v>
      </c>
      <c r="S14" s="173">
        <v>431</v>
      </c>
      <c r="T14" s="173">
        <v>399</v>
      </c>
      <c r="U14" s="173">
        <v>437</v>
      </c>
      <c r="V14" s="173">
        <v>192</v>
      </c>
      <c r="W14" s="173">
        <v>30</v>
      </c>
      <c r="X14" s="173">
        <v>413</v>
      </c>
    </row>
    <row r="15" spans="1:24" ht="15.6" x14ac:dyDescent="0.3">
      <c r="A15" s="175" t="s">
        <v>81</v>
      </c>
      <c r="B15" s="248">
        <f t="shared" si="1"/>
        <v>639</v>
      </c>
      <c r="C15" s="173">
        <v>0</v>
      </c>
      <c r="D15" s="173">
        <v>24</v>
      </c>
      <c r="E15" s="173">
        <v>159</v>
      </c>
      <c r="F15" s="173">
        <v>7</v>
      </c>
      <c r="G15" s="173">
        <v>11</v>
      </c>
      <c r="H15" s="173">
        <v>39</v>
      </c>
      <c r="I15" s="173">
        <v>24</v>
      </c>
      <c r="J15" s="173">
        <v>33</v>
      </c>
      <c r="K15" s="173">
        <v>10</v>
      </c>
      <c r="L15" s="173">
        <v>35</v>
      </c>
      <c r="M15" s="173">
        <v>6</v>
      </c>
      <c r="N15" s="173">
        <v>24</v>
      </c>
      <c r="O15" s="173">
        <v>29</v>
      </c>
      <c r="P15" s="173">
        <v>10</v>
      </c>
      <c r="Q15" s="173">
        <v>26</v>
      </c>
      <c r="R15" s="173">
        <v>8</v>
      </c>
      <c r="S15" s="173">
        <v>27</v>
      </c>
      <c r="T15" s="173">
        <v>55</v>
      </c>
      <c r="U15" s="173">
        <v>70</v>
      </c>
      <c r="V15" s="173">
        <v>33</v>
      </c>
      <c r="W15" s="173">
        <v>2</v>
      </c>
      <c r="X15" s="173">
        <v>7</v>
      </c>
    </row>
    <row r="16" spans="1:24" ht="15.6" x14ac:dyDescent="0.3">
      <c r="A16" s="175" t="s">
        <v>82</v>
      </c>
      <c r="B16" s="248">
        <f t="shared" si="1"/>
        <v>32</v>
      </c>
      <c r="C16" s="173">
        <v>0</v>
      </c>
      <c r="D16" s="173">
        <v>0</v>
      </c>
      <c r="E16" s="173">
        <v>7</v>
      </c>
      <c r="F16" s="173">
        <v>0</v>
      </c>
      <c r="G16" s="173">
        <v>5</v>
      </c>
      <c r="H16" s="173">
        <v>6</v>
      </c>
      <c r="I16" s="173">
        <v>0</v>
      </c>
      <c r="J16" s="173">
        <v>0</v>
      </c>
      <c r="K16" s="173">
        <v>1</v>
      </c>
      <c r="L16" s="173">
        <v>3</v>
      </c>
      <c r="M16" s="173">
        <v>0</v>
      </c>
      <c r="N16" s="173">
        <v>0</v>
      </c>
      <c r="O16" s="173">
        <v>0</v>
      </c>
      <c r="P16" s="173">
        <v>1</v>
      </c>
      <c r="Q16" s="173">
        <v>2</v>
      </c>
      <c r="R16" s="173">
        <v>0</v>
      </c>
      <c r="S16" s="173">
        <v>6</v>
      </c>
      <c r="T16" s="173">
        <v>0</v>
      </c>
      <c r="U16" s="173">
        <v>0</v>
      </c>
      <c r="V16" s="173">
        <v>0</v>
      </c>
      <c r="W16" s="173">
        <v>0</v>
      </c>
      <c r="X16" s="173">
        <v>1</v>
      </c>
    </row>
    <row r="17" spans="1:24" ht="15.6" x14ac:dyDescent="0.3">
      <c r="A17" s="175" t="s">
        <v>268</v>
      </c>
      <c r="B17" s="248">
        <f t="shared" si="1"/>
        <v>11</v>
      </c>
      <c r="C17" s="173">
        <v>0</v>
      </c>
      <c r="D17" s="173">
        <v>0</v>
      </c>
      <c r="E17" s="173">
        <v>0</v>
      </c>
      <c r="F17" s="173">
        <v>0</v>
      </c>
      <c r="G17" s="173">
        <v>0</v>
      </c>
      <c r="H17" s="173">
        <v>0</v>
      </c>
      <c r="I17" s="173">
        <v>0</v>
      </c>
      <c r="J17" s="173">
        <v>0</v>
      </c>
      <c r="K17" s="173">
        <v>0</v>
      </c>
      <c r="L17" s="173">
        <v>0</v>
      </c>
      <c r="M17" s="173">
        <v>0</v>
      </c>
      <c r="N17" s="173">
        <v>0</v>
      </c>
      <c r="O17" s="173">
        <v>0</v>
      </c>
      <c r="P17" s="173">
        <v>0</v>
      </c>
      <c r="Q17" s="173">
        <v>0</v>
      </c>
      <c r="R17" s="173">
        <v>0</v>
      </c>
      <c r="S17" s="173">
        <v>0</v>
      </c>
      <c r="T17" s="173">
        <v>0</v>
      </c>
      <c r="U17" s="173">
        <v>1</v>
      </c>
      <c r="V17" s="173">
        <v>10</v>
      </c>
      <c r="W17" s="173">
        <v>0</v>
      </c>
      <c r="X17" s="173">
        <v>0</v>
      </c>
    </row>
    <row r="18" spans="1:24" ht="15.6" x14ac:dyDescent="0.3">
      <c r="A18" s="175" t="s">
        <v>188</v>
      </c>
      <c r="B18" s="248">
        <f t="shared" si="1"/>
        <v>23</v>
      </c>
      <c r="C18" s="173">
        <v>0</v>
      </c>
      <c r="D18" s="173">
        <v>1</v>
      </c>
      <c r="E18" s="173">
        <v>2</v>
      </c>
      <c r="F18" s="173">
        <v>0</v>
      </c>
      <c r="G18" s="173">
        <v>0</v>
      </c>
      <c r="H18" s="173">
        <v>1</v>
      </c>
      <c r="I18" s="173">
        <v>2</v>
      </c>
      <c r="J18" s="173">
        <v>2</v>
      </c>
      <c r="K18" s="173">
        <v>0</v>
      </c>
      <c r="L18" s="173">
        <v>0</v>
      </c>
      <c r="M18" s="173">
        <v>0</v>
      </c>
      <c r="N18" s="173">
        <v>0</v>
      </c>
      <c r="O18" s="173">
        <v>2</v>
      </c>
      <c r="P18" s="173">
        <v>5</v>
      </c>
      <c r="Q18" s="173">
        <v>0</v>
      </c>
      <c r="R18" s="173">
        <v>0</v>
      </c>
      <c r="S18" s="173">
        <v>1</v>
      </c>
      <c r="T18" s="173">
        <v>0</v>
      </c>
      <c r="U18" s="173">
        <v>3</v>
      </c>
      <c r="V18" s="173">
        <v>0</v>
      </c>
      <c r="W18" s="173">
        <v>0</v>
      </c>
      <c r="X18" s="173">
        <v>4</v>
      </c>
    </row>
    <row r="19" spans="1:24" ht="15.6" x14ac:dyDescent="0.3">
      <c r="A19" s="175" t="s">
        <v>83</v>
      </c>
      <c r="B19" s="248">
        <f t="shared" si="1"/>
        <v>24</v>
      </c>
      <c r="C19" s="173">
        <v>0</v>
      </c>
      <c r="D19" s="173">
        <v>0</v>
      </c>
      <c r="E19" s="173">
        <v>6</v>
      </c>
      <c r="F19" s="173">
        <v>0</v>
      </c>
      <c r="G19" s="173">
        <v>0</v>
      </c>
      <c r="H19" s="173">
        <v>0</v>
      </c>
      <c r="I19" s="173">
        <v>0</v>
      </c>
      <c r="J19" s="173">
        <v>0</v>
      </c>
      <c r="K19" s="173">
        <v>0</v>
      </c>
      <c r="L19" s="173">
        <v>0</v>
      </c>
      <c r="M19" s="173">
        <v>0</v>
      </c>
      <c r="N19" s="173">
        <v>0</v>
      </c>
      <c r="O19" s="173">
        <v>3</v>
      </c>
      <c r="P19" s="173">
        <v>3</v>
      </c>
      <c r="Q19" s="173">
        <v>1</v>
      </c>
      <c r="R19" s="173">
        <v>0</v>
      </c>
      <c r="S19" s="173">
        <v>0</v>
      </c>
      <c r="T19" s="173">
        <v>0</v>
      </c>
      <c r="U19" s="173">
        <v>0</v>
      </c>
      <c r="V19" s="173">
        <v>0</v>
      </c>
      <c r="W19" s="173">
        <v>0</v>
      </c>
      <c r="X19" s="173">
        <v>11</v>
      </c>
    </row>
    <row r="20" spans="1:24" ht="15.6" x14ac:dyDescent="0.3">
      <c r="A20" s="175" t="s">
        <v>65</v>
      </c>
      <c r="B20" s="173">
        <f t="shared" si="1"/>
        <v>89</v>
      </c>
      <c r="C20" s="173">
        <v>0</v>
      </c>
      <c r="D20" s="173">
        <v>2</v>
      </c>
      <c r="E20" s="173">
        <v>25</v>
      </c>
      <c r="F20" s="173">
        <v>0</v>
      </c>
      <c r="G20" s="173">
        <v>0</v>
      </c>
      <c r="H20" s="173">
        <v>3</v>
      </c>
      <c r="I20" s="173">
        <v>3</v>
      </c>
      <c r="J20" s="173">
        <v>9</v>
      </c>
      <c r="K20" s="173">
        <v>0</v>
      </c>
      <c r="L20" s="173">
        <v>0</v>
      </c>
      <c r="M20" s="173">
        <v>0</v>
      </c>
      <c r="N20" s="173">
        <v>2</v>
      </c>
      <c r="O20" s="173">
        <v>15</v>
      </c>
      <c r="P20" s="173">
        <v>7</v>
      </c>
      <c r="Q20" s="173">
        <v>0</v>
      </c>
      <c r="R20" s="173">
        <v>1</v>
      </c>
      <c r="S20" s="173">
        <v>8</v>
      </c>
      <c r="T20" s="173">
        <v>5</v>
      </c>
      <c r="U20" s="173">
        <v>6</v>
      </c>
      <c r="V20" s="173">
        <v>0</v>
      </c>
      <c r="W20" s="173">
        <v>1</v>
      </c>
      <c r="X20" s="173">
        <v>2</v>
      </c>
    </row>
    <row r="21" spans="1:24" ht="15.6" x14ac:dyDescent="0.3">
      <c r="A21" s="175" t="s">
        <v>84</v>
      </c>
      <c r="B21" s="173">
        <f t="shared" si="1"/>
        <v>7</v>
      </c>
      <c r="C21" s="173">
        <v>0</v>
      </c>
      <c r="D21" s="173">
        <v>0</v>
      </c>
      <c r="E21" s="173">
        <v>0</v>
      </c>
      <c r="F21" s="173">
        <v>0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3">
        <v>2</v>
      </c>
      <c r="M21" s="173">
        <v>0</v>
      </c>
      <c r="N21" s="173">
        <v>0</v>
      </c>
      <c r="O21" s="173">
        <v>1</v>
      </c>
      <c r="P21" s="173">
        <v>1</v>
      </c>
      <c r="Q21" s="173">
        <v>0</v>
      </c>
      <c r="R21" s="173">
        <v>0</v>
      </c>
      <c r="S21" s="173">
        <v>2</v>
      </c>
      <c r="T21" s="173">
        <v>0</v>
      </c>
      <c r="U21" s="173">
        <v>1</v>
      </c>
      <c r="V21" s="173">
        <v>0</v>
      </c>
      <c r="W21" s="173">
        <v>0</v>
      </c>
      <c r="X21" s="173">
        <v>0</v>
      </c>
    </row>
    <row r="22" spans="1:24" ht="15.6" x14ac:dyDescent="0.3">
      <c r="A22" s="175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</row>
    <row r="23" spans="1:24" ht="15.6" x14ac:dyDescent="0.3">
      <c r="A23" s="247" t="s">
        <v>85</v>
      </c>
      <c r="B23" s="174">
        <f>SUM(B24:B31)</f>
        <v>8483</v>
      </c>
      <c r="C23" s="174">
        <f t="shared" ref="C23" si="2">SUM(C24:C31)</f>
        <v>0</v>
      </c>
      <c r="D23" s="174">
        <f t="shared" ref="D23:X23" si="3">SUM(D24:D31)</f>
        <v>310</v>
      </c>
      <c r="E23" s="174">
        <f t="shared" si="3"/>
        <v>1732</v>
      </c>
      <c r="F23" s="174">
        <f t="shared" ref="F23" si="4">SUM(F24:F31)</f>
        <v>82</v>
      </c>
      <c r="G23" s="174">
        <f t="shared" si="3"/>
        <v>136</v>
      </c>
      <c r="H23" s="174">
        <f t="shared" si="3"/>
        <v>369</v>
      </c>
      <c r="I23" s="174">
        <f t="shared" si="3"/>
        <v>268</v>
      </c>
      <c r="J23" s="174">
        <f t="shared" si="3"/>
        <v>784</v>
      </c>
      <c r="K23" s="174">
        <f t="shared" si="3"/>
        <v>132</v>
      </c>
      <c r="L23" s="174">
        <f t="shared" si="3"/>
        <v>277</v>
      </c>
      <c r="M23" s="174">
        <f t="shared" si="3"/>
        <v>37</v>
      </c>
      <c r="N23" s="174">
        <f t="shared" si="3"/>
        <v>187</v>
      </c>
      <c r="O23" s="174">
        <f t="shared" si="3"/>
        <v>758</v>
      </c>
      <c r="P23" s="174">
        <f t="shared" si="3"/>
        <v>625</v>
      </c>
      <c r="Q23" s="174">
        <f t="shared" si="3"/>
        <v>496</v>
      </c>
      <c r="R23" s="174">
        <f t="shared" si="3"/>
        <v>132</v>
      </c>
      <c r="S23" s="174">
        <f t="shared" si="3"/>
        <v>475</v>
      </c>
      <c r="T23" s="174">
        <f t="shared" si="3"/>
        <v>459</v>
      </c>
      <c r="U23" s="174">
        <f t="shared" si="3"/>
        <v>518</v>
      </c>
      <c r="V23" s="174">
        <f t="shared" si="3"/>
        <v>235</v>
      </c>
      <c r="W23" s="174">
        <f t="shared" si="3"/>
        <v>33</v>
      </c>
      <c r="X23" s="174">
        <f t="shared" si="3"/>
        <v>438</v>
      </c>
    </row>
    <row r="24" spans="1:24" ht="15.6" x14ac:dyDescent="0.3">
      <c r="A24" s="169" t="s">
        <v>86</v>
      </c>
      <c r="B24" s="173">
        <f t="shared" ref="B24:B31" si="5">SUM(D24:X24)</f>
        <v>497</v>
      </c>
      <c r="C24" s="173">
        <v>0</v>
      </c>
      <c r="D24" s="173">
        <v>22</v>
      </c>
      <c r="E24" s="173">
        <v>83</v>
      </c>
      <c r="F24" s="173">
        <v>2</v>
      </c>
      <c r="G24" s="173">
        <v>4</v>
      </c>
      <c r="H24" s="173">
        <v>24</v>
      </c>
      <c r="I24" s="173">
        <v>15</v>
      </c>
      <c r="J24" s="173">
        <v>10</v>
      </c>
      <c r="K24" s="173">
        <v>14</v>
      </c>
      <c r="L24" s="173">
        <v>10</v>
      </c>
      <c r="M24" s="173">
        <v>4</v>
      </c>
      <c r="N24" s="173">
        <v>15</v>
      </c>
      <c r="O24" s="173">
        <v>24</v>
      </c>
      <c r="P24" s="173">
        <v>23</v>
      </c>
      <c r="Q24" s="173">
        <v>26</v>
      </c>
      <c r="R24" s="173">
        <v>5</v>
      </c>
      <c r="S24" s="173">
        <v>68</v>
      </c>
      <c r="T24" s="173">
        <v>58</v>
      </c>
      <c r="U24" s="173">
        <v>44</v>
      </c>
      <c r="V24" s="173">
        <v>33</v>
      </c>
      <c r="W24" s="173">
        <v>0</v>
      </c>
      <c r="X24" s="173">
        <v>13</v>
      </c>
    </row>
    <row r="25" spans="1:24" ht="15.6" x14ac:dyDescent="0.3">
      <c r="A25" s="175" t="s">
        <v>87</v>
      </c>
      <c r="B25" s="173">
        <f t="shared" si="5"/>
        <v>239</v>
      </c>
      <c r="C25" s="173">
        <v>0</v>
      </c>
      <c r="D25" s="173">
        <v>5</v>
      </c>
      <c r="E25" s="173">
        <v>54</v>
      </c>
      <c r="F25" s="173">
        <v>0</v>
      </c>
      <c r="G25" s="173">
        <v>4</v>
      </c>
      <c r="H25" s="173">
        <v>7</v>
      </c>
      <c r="I25" s="173">
        <v>10</v>
      </c>
      <c r="J25" s="173">
        <v>35</v>
      </c>
      <c r="K25" s="173">
        <v>4</v>
      </c>
      <c r="L25" s="173">
        <v>9</v>
      </c>
      <c r="M25" s="173">
        <v>1</v>
      </c>
      <c r="N25" s="173">
        <v>6</v>
      </c>
      <c r="O25" s="173">
        <v>19</v>
      </c>
      <c r="P25" s="173">
        <v>17</v>
      </c>
      <c r="Q25" s="173">
        <v>13</v>
      </c>
      <c r="R25" s="173">
        <v>5</v>
      </c>
      <c r="S25" s="173">
        <v>14</v>
      </c>
      <c r="T25" s="173">
        <v>11</v>
      </c>
      <c r="U25" s="173">
        <v>4</v>
      </c>
      <c r="V25" s="173">
        <v>13</v>
      </c>
      <c r="W25" s="173">
        <v>0</v>
      </c>
      <c r="X25" s="173">
        <v>8</v>
      </c>
    </row>
    <row r="26" spans="1:24" ht="15.6" x14ac:dyDescent="0.3">
      <c r="A26" s="175" t="s">
        <v>88</v>
      </c>
      <c r="B26" s="173">
        <f t="shared" si="5"/>
        <v>375</v>
      </c>
      <c r="C26" s="173">
        <v>0</v>
      </c>
      <c r="D26" s="173">
        <v>19</v>
      </c>
      <c r="E26" s="173">
        <v>79</v>
      </c>
      <c r="F26" s="173">
        <v>2</v>
      </c>
      <c r="G26" s="173">
        <v>13</v>
      </c>
      <c r="H26" s="173">
        <v>8</v>
      </c>
      <c r="I26" s="173">
        <v>16</v>
      </c>
      <c r="J26" s="173">
        <v>51</v>
      </c>
      <c r="K26" s="173">
        <v>9</v>
      </c>
      <c r="L26" s="173">
        <v>11</v>
      </c>
      <c r="M26" s="173">
        <v>0</v>
      </c>
      <c r="N26" s="173">
        <v>5</v>
      </c>
      <c r="O26" s="173">
        <v>32</v>
      </c>
      <c r="P26" s="173">
        <v>26</v>
      </c>
      <c r="Q26" s="173">
        <v>21</v>
      </c>
      <c r="R26" s="173">
        <v>4</v>
      </c>
      <c r="S26" s="173">
        <v>21</v>
      </c>
      <c r="T26" s="173">
        <v>24</v>
      </c>
      <c r="U26" s="173">
        <v>15</v>
      </c>
      <c r="V26" s="173">
        <v>6</v>
      </c>
      <c r="W26" s="173">
        <v>1</v>
      </c>
      <c r="X26" s="173">
        <v>12</v>
      </c>
    </row>
    <row r="27" spans="1:24" ht="15.6" x14ac:dyDescent="0.3">
      <c r="A27" s="175" t="s">
        <v>89</v>
      </c>
      <c r="B27" s="173">
        <f t="shared" si="5"/>
        <v>3345</v>
      </c>
      <c r="C27" s="173">
        <v>0</v>
      </c>
      <c r="D27" s="173">
        <v>127</v>
      </c>
      <c r="E27" s="173">
        <v>620</v>
      </c>
      <c r="F27" s="173">
        <v>36</v>
      </c>
      <c r="G27" s="173">
        <v>47</v>
      </c>
      <c r="H27" s="173">
        <v>152</v>
      </c>
      <c r="I27" s="173">
        <v>102</v>
      </c>
      <c r="J27" s="173">
        <v>307</v>
      </c>
      <c r="K27" s="173">
        <v>49</v>
      </c>
      <c r="L27" s="173">
        <v>110</v>
      </c>
      <c r="M27" s="173">
        <v>22</v>
      </c>
      <c r="N27" s="173">
        <v>68</v>
      </c>
      <c r="O27" s="173">
        <v>327</v>
      </c>
      <c r="P27" s="173">
        <v>247</v>
      </c>
      <c r="Q27" s="173">
        <v>204</v>
      </c>
      <c r="R27" s="173">
        <v>63</v>
      </c>
      <c r="S27" s="173">
        <v>186</v>
      </c>
      <c r="T27" s="173">
        <v>177</v>
      </c>
      <c r="U27" s="173">
        <v>213</v>
      </c>
      <c r="V27" s="173">
        <v>94</v>
      </c>
      <c r="W27" s="173">
        <v>11</v>
      </c>
      <c r="X27" s="173">
        <v>183</v>
      </c>
    </row>
    <row r="28" spans="1:24" ht="15.6" x14ac:dyDescent="0.3">
      <c r="A28" s="175" t="s">
        <v>90</v>
      </c>
      <c r="B28" s="173">
        <f t="shared" si="5"/>
        <v>2491</v>
      </c>
      <c r="C28" s="173">
        <v>0</v>
      </c>
      <c r="D28" s="173">
        <v>92</v>
      </c>
      <c r="E28" s="173">
        <v>541</v>
      </c>
      <c r="F28" s="173">
        <v>24</v>
      </c>
      <c r="G28" s="173">
        <v>47</v>
      </c>
      <c r="H28" s="173">
        <v>126</v>
      </c>
      <c r="I28" s="173">
        <v>78</v>
      </c>
      <c r="J28" s="173">
        <v>224</v>
      </c>
      <c r="K28" s="173">
        <v>38</v>
      </c>
      <c r="L28" s="173">
        <v>86</v>
      </c>
      <c r="M28" s="173">
        <v>7</v>
      </c>
      <c r="N28" s="173">
        <v>48</v>
      </c>
      <c r="O28" s="173">
        <v>225</v>
      </c>
      <c r="P28" s="173">
        <v>178</v>
      </c>
      <c r="Q28" s="173">
        <v>144</v>
      </c>
      <c r="R28" s="173">
        <v>29</v>
      </c>
      <c r="S28" s="173">
        <v>119</v>
      </c>
      <c r="T28" s="173">
        <v>129</v>
      </c>
      <c r="U28" s="173">
        <v>156</v>
      </c>
      <c r="V28" s="173">
        <v>62</v>
      </c>
      <c r="W28" s="173">
        <v>19</v>
      </c>
      <c r="X28" s="173">
        <v>119</v>
      </c>
    </row>
    <row r="29" spans="1:24" ht="15.6" x14ac:dyDescent="0.3">
      <c r="A29" s="175" t="s">
        <v>91</v>
      </c>
      <c r="B29" s="173">
        <f t="shared" si="5"/>
        <v>968</v>
      </c>
      <c r="C29" s="173">
        <v>0</v>
      </c>
      <c r="D29" s="173">
        <v>32</v>
      </c>
      <c r="E29" s="173">
        <v>215</v>
      </c>
      <c r="F29" s="173">
        <v>13</v>
      </c>
      <c r="G29" s="173">
        <v>9</v>
      </c>
      <c r="H29" s="173">
        <v>40</v>
      </c>
      <c r="I29" s="173">
        <v>26</v>
      </c>
      <c r="J29" s="173">
        <v>108</v>
      </c>
      <c r="K29" s="173">
        <v>11</v>
      </c>
      <c r="L29" s="173">
        <v>25</v>
      </c>
      <c r="M29" s="173">
        <v>1</v>
      </c>
      <c r="N29" s="173">
        <v>22</v>
      </c>
      <c r="O29" s="173">
        <v>87</v>
      </c>
      <c r="P29" s="173">
        <v>86</v>
      </c>
      <c r="Q29" s="173">
        <v>63</v>
      </c>
      <c r="R29" s="173">
        <v>21</v>
      </c>
      <c r="S29" s="173">
        <v>45</v>
      </c>
      <c r="T29" s="173">
        <v>38</v>
      </c>
      <c r="U29" s="173">
        <v>42</v>
      </c>
      <c r="V29" s="173">
        <v>12</v>
      </c>
      <c r="W29" s="173">
        <v>2</v>
      </c>
      <c r="X29" s="173">
        <v>70</v>
      </c>
    </row>
    <row r="30" spans="1:24" ht="15.6" x14ac:dyDescent="0.3">
      <c r="A30" s="175" t="s">
        <v>92</v>
      </c>
      <c r="B30" s="173">
        <f t="shared" si="5"/>
        <v>378</v>
      </c>
      <c r="C30" s="173">
        <v>0</v>
      </c>
      <c r="D30" s="173">
        <v>11</v>
      </c>
      <c r="E30" s="173">
        <v>87</v>
      </c>
      <c r="F30" s="173">
        <v>3</v>
      </c>
      <c r="G30" s="173">
        <v>4</v>
      </c>
      <c r="H30" s="173">
        <v>10</v>
      </c>
      <c r="I30" s="173">
        <v>15</v>
      </c>
      <c r="J30" s="173">
        <v>30</v>
      </c>
      <c r="K30" s="173">
        <v>7</v>
      </c>
      <c r="L30" s="173">
        <v>10</v>
      </c>
      <c r="M30" s="173">
        <v>2</v>
      </c>
      <c r="N30" s="173">
        <v>14</v>
      </c>
      <c r="O30" s="173">
        <v>36</v>
      </c>
      <c r="P30" s="173">
        <v>38</v>
      </c>
      <c r="Q30" s="173">
        <v>23</v>
      </c>
      <c r="R30" s="173">
        <v>5</v>
      </c>
      <c r="S30" s="173">
        <v>13</v>
      </c>
      <c r="T30" s="173">
        <v>19</v>
      </c>
      <c r="U30" s="173">
        <v>19</v>
      </c>
      <c r="V30" s="173">
        <v>6</v>
      </c>
      <c r="W30" s="173">
        <v>0</v>
      </c>
      <c r="X30" s="173">
        <v>26</v>
      </c>
    </row>
    <row r="31" spans="1:24" ht="15.6" x14ac:dyDescent="0.3">
      <c r="A31" s="175" t="s">
        <v>84</v>
      </c>
      <c r="B31" s="173">
        <f t="shared" si="5"/>
        <v>190</v>
      </c>
      <c r="C31" s="173">
        <v>0</v>
      </c>
      <c r="D31" s="173">
        <v>2</v>
      </c>
      <c r="E31" s="173">
        <v>53</v>
      </c>
      <c r="F31" s="173">
        <v>2</v>
      </c>
      <c r="G31" s="173">
        <v>8</v>
      </c>
      <c r="H31" s="173">
        <v>2</v>
      </c>
      <c r="I31" s="173">
        <v>6</v>
      </c>
      <c r="J31" s="173">
        <v>19</v>
      </c>
      <c r="K31" s="173">
        <v>0</v>
      </c>
      <c r="L31" s="173">
        <v>16</v>
      </c>
      <c r="M31" s="173">
        <v>0</v>
      </c>
      <c r="N31" s="173">
        <v>9</v>
      </c>
      <c r="O31" s="173">
        <v>8</v>
      </c>
      <c r="P31" s="173">
        <v>10</v>
      </c>
      <c r="Q31" s="173">
        <v>2</v>
      </c>
      <c r="R31" s="173">
        <v>0</v>
      </c>
      <c r="S31" s="173">
        <v>9</v>
      </c>
      <c r="T31" s="173">
        <v>3</v>
      </c>
      <c r="U31" s="173">
        <v>25</v>
      </c>
      <c r="V31" s="173">
        <v>9</v>
      </c>
      <c r="W31" s="173">
        <v>0</v>
      </c>
      <c r="X31" s="173">
        <v>7</v>
      </c>
    </row>
    <row r="32" spans="1:24" ht="15.6" x14ac:dyDescent="0.3">
      <c r="A32" s="175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</row>
    <row r="33" spans="1:24" ht="15.6" x14ac:dyDescent="0.3">
      <c r="A33" s="247" t="s">
        <v>93</v>
      </c>
      <c r="B33" s="174">
        <f>SUM(B34:B41)</f>
        <v>8483</v>
      </c>
      <c r="C33" s="174">
        <f t="shared" ref="C33" si="6">SUM(C34:C41)</f>
        <v>0</v>
      </c>
      <c r="D33" s="174">
        <f t="shared" ref="D33:X33" si="7">SUM(D34:D41)</f>
        <v>310</v>
      </c>
      <c r="E33" s="174">
        <f t="shared" si="7"/>
        <v>1732</v>
      </c>
      <c r="F33" s="174">
        <f t="shared" si="7"/>
        <v>82</v>
      </c>
      <c r="G33" s="174">
        <f t="shared" si="7"/>
        <v>136</v>
      </c>
      <c r="H33" s="174">
        <f t="shared" si="7"/>
        <v>369</v>
      </c>
      <c r="I33" s="174">
        <f t="shared" si="7"/>
        <v>268</v>
      </c>
      <c r="J33" s="174">
        <f t="shared" si="7"/>
        <v>784</v>
      </c>
      <c r="K33" s="174">
        <f t="shared" si="7"/>
        <v>132</v>
      </c>
      <c r="L33" s="174">
        <f t="shared" si="7"/>
        <v>277</v>
      </c>
      <c r="M33" s="174">
        <f t="shared" si="7"/>
        <v>37</v>
      </c>
      <c r="N33" s="174">
        <f t="shared" si="7"/>
        <v>187</v>
      </c>
      <c r="O33" s="174">
        <f t="shared" si="7"/>
        <v>758</v>
      </c>
      <c r="P33" s="174">
        <f t="shared" si="7"/>
        <v>625</v>
      </c>
      <c r="Q33" s="174">
        <f t="shared" si="7"/>
        <v>496</v>
      </c>
      <c r="R33" s="174">
        <f t="shared" si="7"/>
        <v>132</v>
      </c>
      <c r="S33" s="174">
        <f t="shared" si="7"/>
        <v>475</v>
      </c>
      <c r="T33" s="174">
        <f t="shared" si="7"/>
        <v>459</v>
      </c>
      <c r="U33" s="174">
        <f t="shared" si="7"/>
        <v>518</v>
      </c>
      <c r="V33" s="174">
        <f t="shared" si="7"/>
        <v>235</v>
      </c>
      <c r="W33" s="174">
        <f t="shared" si="7"/>
        <v>33</v>
      </c>
      <c r="X33" s="174">
        <f t="shared" si="7"/>
        <v>438</v>
      </c>
    </row>
    <row r="34" spans="1:24" ht="15.6" x14ac:dyDescent="0.3">
      <c r="A34" s="175" t="s">
        <v>94</v>
      </c>
      <c r="B34" s="173">
        <f t="shared" ref="B34:B41" si="8">SUM(D34:X34)</f>
        <v>5489</v>
      </c>
      <c r="C34" s="173">
        <v>0</v>
      </c>
      <c r="D34" s="173">
        <v>208</v>
      </c>
      <c r="E34" s="173">
        <v>1065</v>
      </c>
      <c r="F34" s="173">
        <v>42</v>
      </c>
      <c r="G34" s="173">
        <v>82</v>
      </c>
      <c r="H34" s="173">
        <v>223</v>
      </c>
      <c r="I34" s="173">
        <v>166</v>
      </c>
      <c r="J34" s="173">
        <v>471</v>
      </c>
      <c r="K34" s="173">
        <v>91</v>
      </c>
      <c r="L34" s="173">
        <v>177</v>
      </c>
      <c r="M34" s="173">
        <v>23</v>
      </c>
      <c r="N34" s="173">
        <v>116</v>
      </c>
      <c r="O34" s="173">
        <v>524</v>
      </c>
      <c r="P34" s="173">
        <v>385</v>
      </c>
      <c r="Q34" s="173">
        <v>307</v>
      </c>
      <c r="R34" s="173">
        <v>91</v>
      </c>
      <c r="S34" s="173">
        <v>321</v>
      </c>
      <c r="T34" s="173">
        <v>329</v>
      </c>
      <c r="U34" s="173">
        <v>378</v>
      </c>
      <c r="V34" s="173">
        <v>180</v>
      </c>
      <c r="W34" s="173">
        <v>20</v>
      </c>
      <c r="X34" s="173">
        <v>290</v>
      </c>
    </row>
    <row r="35" spans="1:24" ht="15.6" x14ac:dyDescent="0.3">
      <c r="A35" s="175" t="s">
        <v>95</v>
      </c>
      <c r="B35" s="173">
        <f t="shared" si="8"/>
        <v>1493</v>
      </c>
      <c r="C35" s="173">
        <v>0</v>
      </c>
      <c r="D35" s="173">
        <v>53</v>
      </c>
      <c r="E35" s="173">
        <v>336</v>
      </c>
      <c r="F35" s="173">
        <v>22</v>
      </c>
      <c r="G35" s="173">
        <v>20</v>
      </c>
      <c r="H35" s="173">
        <v>72</v>
      </c>
      <c r="I35" s="173">
        <v>39</v>
      </c>
      <c r="J35" s="173">
        <v>168</v>
      </c>
      <c r="K35" s="173">
        <v>20</v>
      </c>
      <c r="L35" s="173">
        <v>38</v>
      </c>
      <c r="M35" s="173">
        <v>9</v>
      </c>
      <c r="N35" s="173">
        <v>28</v>
      </c>
      <c r="O35" s="173">
        <v>140</v>
      </c>
      <c r="P35" s="173">
        <v>131</v>
      </c>
      <c r="Q35" s="173">
        <v>101</v>
      </c>
      <c r="R35" s="173">
        <v>19</v>
      </c>
      <c r="S35" s="173">
        <v>53</v>
      </c>
      <c r="T35" s="173">
        <v>57</v>
      </c>
      <c r="U35" s="173">
        <v>64</v>
      </c>
      <c r="V35" s="173">
        <v>28</v>
      </c>
      <c r="W35" s="173">
        <v>8</v>
      </c>
      <c r="X35" s="173">
        <v>87</v>
      </c>
    </row>
    <row r="36" spans="1:24" ht="15.6" x14ac:dyDescent="0.3">
      <c r="A36" s="175" t="s">
        <v>96</v>
      </c>
      <c r="B36" s="173">
        <f t="shared" si="8"/>
        <v>425</v>
      </c>
      <c r="C36" s="173">
        <v>0</v>
      </c>
      <c r="D36" s="173">
        <v>7</v>
      </c>
      <c r="E36" s="173">
        <v>68</v>
      </c>
      <c r="F36" s="173">
        <v>7</v>
      </c>
      <c r="G36" s="173">
        <v>14</v>
      </c>
      <c r="H36" s="173">
        <v>33</v>
      </c>
      <c r="I36" s="173">
        <v>17</v>
      </c>
      <c r="J36" s="173">
        <v>20</v>
      </c>
      <c r="K36" s="173">
        <v>8</v>
      </c>
      <c r="L36" s="173">
        <v>11</v>
      </c>
      <c r="M36" s="173">
        <v>3</v>
      </c>
      <c r="N36" s="173">
        <v>20</v>
      </c>
      <c r="O36" s="173">
        <v>37</v>
      </c>
      <c r="P36" s="173">
        <v>19</v>
      </c>
      <c r="Q36" s="173">
        <v>41</v>
      </c>
      <c r="R36" s="173">
        <v>4</v>
      </c>
      <c r="S36" s="173">
        <v>36</v>
      </c>
      <c r="T36" s="173">
        <v>28</v>
      </c>
      <c r="U36" s="173">
        <v>30</v>
      </c>
      <c r="V36" s="173">
        <v>8</v>
      </c>
      <c r="W36" s="173">
        <v>0</v>
      </c>
      <c r="X36" s="173">
        <v>14</v>
      </c>
    </row>
    <row r="37" spans="1:24" ht="15.6" x14ac:dyDescent="0.3">
      <c r="A37" s="175" t="s">
        <v>97</v>
      </c>
      <c r="B37" s="173">
        <f t="shared" si="8"/>
        <v>37</v>
      </c>
      <c r="C37" s="173">
        <v>0</v>
      </c>
      <c r="D37" s="173">
        <v>0</v>
      </c>
      <c r="E37" s="173">
        <v>12</v>
      </c>
      <c r="F37" s="173">
        <v>0</v>
      </c>
      <c r="G37" s="173">
        <v>2</v>
      </c>
      <c r="H37" s="173">
        <v>6</v>
      </c>
      <c r="I37" s="173">
        <v>2</v>
      </c>
      <c r="J37" s="173">
        <v>4</v>
      </c>
      <c r="K37" s="173">
        <v>0</v>
      </c>
      <c r="L37" s="173">
        <v>1</v>
      </c>
      <c r="M37" s="173">
        <v>0</v>
      </c>
      <c r="N37" s="173">
        <v>1</v>
      </c>
      <c r="O37" s="173">
        <v>0</v>
      </c>
      <c r="P37" s="173">
        <v>1</v>
      </c>
      <c r="Q37" s="173">
        <v>3</v>
      </c>
      <c r="R37" s="173">
        <v>0</v>
      </c>
      <c r="S37" s="173">
        <v>2</v>
      </c>
      <c r="T37" s="173">
        <v>0</v>
      </c>
      <c r="U37" s="173">
        <v>3</v>
      </c>
      <c r="V37" s="173">
        <v>0</v>
      </c>
      <c r="W37" s="173">
        <v>0</v>
      </c>
      <c r="X37" s="173">
        <v>0</v>
      </c>
    </row>
    <row r="38" spans="1:24" ht="15.6" x14ac:dyDescent="0.3">
      <c r="A38" s="175" t="s">
        <v>98</v>
      </c>
      <c r="B38" s="173">
        <f t="shared" si="8"/>
        <v>884</v>
      </c>
      <c r="C38" s="173">
        <v>0</v>
      </c>
      <c r="D38" s="173">
        <v>39</v>
      </c>
      <c r="E38" s="173">
        <v>217</v>
      </c>
      <c r="F38" s="173">
        <v>11</v>
      </c>
      <c r="G38" s="173">
        <v>13</v>
      </c>
      <c r="H38" s="173">
        <v>31</v>
      </c>
      <c r="I38" s="173">
        <v>40</v>
      </c>
      <c r="J38" s="173">
        <v>105</v>
      </c>
      <c r="K38" s="173">
        <v>12</v>
      </c>
      <c r="L38" s="173">
        <v>39</v>
      </c>
      <c r="M38" s="173">
        <v>2</v>
      </c>
      <c r="N38" s="173">
        <v>16</v>
      </c>
      <c r="O38" s="173">
        <v>49</v>
      </c>
      <c r="P38" s="173">
        <v>83</v>
      </c>
      <c r="Q38" s="173">
        <v>35</v>
      </c>
      <c r="R38" s="173">
        <v>17</v>
      </c>
      <c r="S38" s="173">
        <v>48</v>
      </c>
      <c r="T38" s="173">
        <v>37</v>
      </c>
      <c r="U38" s="173">
        <v>35</v>
      </c>
      <c r="V38" s="173">
        <v>13</v>
      </c>
      <c r="W38" s="173">
        <v>4</v>
      </c>
      <c r="X38" s="173">
        <v>38</v>
      </c>
    </row>
    <row r="39" spans="1:24" ht="15.6" x14ac:dyDescent="0.3">
      <c r="A39" s="175" t="s">
        <v>99</v>
      </c>
      <c r="B39" s="173">
        <f t="shared" si="8"/>
        <v>106</v>
      </c>
      <c r="C39" s="173">
        <v>0</v>
      </c>
      <c r="D39" s="173">
        <v>3</v>
      </c>
      <c r="E39" s="173">
        <v>18</v>
      </c>
      <c r="F39" s="173">
        <v>0</v>
      </c>
      <c r="G39" s="173">
        <v>1</v>
      </c>
      <c r="H39" s="173">
        <v>4</v>
      </c>
      <c r="I39" s="173">
        <v>4</v>
      </c>
      <c r="J39" s="173">
        <v>12</v>
      </c>
      <c r="K39" s="173">
        <v>1</v>
      </c>
      <c r="L39" s="173">
        <v>4</v>
      </c>
      <c r="M39" s="173">
        <v>0</v>
      </c>
      <c r="N39" s="173">
        <v>5</v>
      </c>
      <c r="O39" s="173">
        <v>6</v>
      </c>
      <c r="P39" s="173">
        <v>5</v>
      </c>
      <c r="Q39" s="173">
        <v>9</v>
      </c>
      <c r="R39" s="173">
        <v>1</v>
      </c>
      <c r="S39" s="173">
        <v>8</v>
      </c>
      <c r="T39" s="173">
        <v>7</v>
      </c>
      <c r="U39" s="173">
        <v>6</v>
      </c>
      <c r="V39" s="173">
        <v>4</v>
      </c>
      <c r="W39" s="173">
        <v>1</v>
      </c>
      <c r="X39" s="173">
        <v>7</v>
      </c>
    </row>
    <row r="40" spans="1:24" ht="15.6" x14ac:dyDescent="0.3">
      <c r="A40" s="175" t="s">
        <v>269</v>
      </c>
      <c r="B40" s="173">
        <f t="shared" si="8"/>
        <v>0</v>
      </c>
      <c r="C40" s="173">
        <v>0</v>
      </c>
      <c r="D40" s="173">
        <v>0</v>
      </c>
      <c r="E40" s="173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73">
        <v>0</v>
      </c>
      <c r="M40" s="173">
        <v>0</v>
      </c>
      <c r="N40" s="173">
        <v>0</v>
      </c>
      <c r="O40" s="173">
        <v>0</v>
      </c>
      <c r="P40" s="173">
        <v>0</v>
      </c>
      <c r="Q40" s="173">
        <v>0</v>
      </c>
      <c r="R40" s="173">
        <v>0</v>
      </c>
      <c r="S40" s="173">
        <v>0</v>
      </c>
      <c r="T40" s="173">
        <v>0</v>
      </c>
      <c r="U40" s="173">
        <v>0</v>
      </c>
      <c r="V40" s="173">
        <v>0</v>
      </c>
      <c r="W40" s="173">
        <v>0</v>
      </c>
      <c r="X40" s="173">
        <v>0</v>
      </c>
    </row>
    <row r="41" spans="1:24" ht="15.6" x14ac:dyDescent="0.3">
      <c r="A41" s="175" t="s">
        <v>84</v>
      </c>
      <c r="B41" s="173">
        <f t="shared" si="8"/>
        <v>49</v>
      </c>
      <c r="C41" s="173">
        <v>0</v>
      </c>
      <c r="D41" s="173">
        <v>0</v>
      </c>
      <c r="E41" s="173">
        <v>16</v>
      </c>
      <c r="F41" s="173">
        <v>0</v>
      </c>
      <c r="G41" s="173">
        <v>4</v>
      </c>
      <c r="H41" s="173">
        <v>0</v>
      </c>
      <c r="I41" s="173">
        <v>0</v>
      </c>
      <c r="J41" s="173">
        <v>4</v>
      </c>
      <c r="K41" s="173">
        <v>0</v>
      </c>
      <c r="L41" s="173">
        <v>7</v>
      </c>
      <c r="M41" s="173">
        <v>0</v>
      </c>
      <c r="N41" s="173">
        <v>1</v>
      </c>
      <c r="O41" s="173">
        <v>2</v>
      </c>
      <c r="P41" s="173">
        <v>1</v>
      </c>
      <c r="Q41" s="173">
        <v>0</v>
      </c>
      <c r="R41" s="173">
        <v>0</v>
      </c>
      <c r="S41" s="173">
        <v>7</v>
      </c>
      <c r="T41" s="173">
        <v>1</v>
      </c>
      <c r="U41" s="173">
        <v>2</v>
      </c>
      <c r="V41" s="173">
        <v>2</v>
      </c>
      <c r="W41" s="173">
        <v>0</v>
      </c>
      <c r="X41" s="173">
        <v>2</v>
      </c>
    </row>
    <row r="42" spans="1:24" ht="15.6" x14ac:dyDescent="0.3">
      <c r="A42" s="175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</row>
    <row r="43" spans="1:24" ht="15.6" x14ac:dyDescent="0.3">
      <c r="A43" s="247" t="s">
        <v>100</v>
      </c>
      <c r="B43" s="174">
        <f>SUM(B44:B46)</f>
        <v>8483</v>
      </c>
      <c r="C43" s="174">
        <f t="shared" ref="C43" si="9">SUM(C44:C46)</f>
        <v>0</v>
      </c>
      <c r="D43" s="174">
        <f t="shared" ref="D43:X43" si="10">SUM(D44:D46)</f>
        <v>310</v>
      </c>
      <c r="E43" s="174">
        <f t="shared" si="10"/>
        <v>1732</v>
      </c>
      <c r="F43" s="174">
        <f t="shared" ref="F43" si="11">SUM(F44:F46)</f>
        <v>82</v>
      </c>
      <c r="G43" s="174">
        <f t="shared" si="10"/>
        <v>136</v>
      </c>
      <c r="H43" s="174">
        <f t="shared" si="10"/>
        <v>369</v>
      </c>
      <c r="I43" s="174">
        <f t="shared" si="10"/>
        <v>268</v>
      </c>
      <c r="J43" s="174">
        <f t="shared" si="10"/>
        <v>784</v>
      </c>
      <c r="K43" s="174">
        <f t="shared" si="10"/>
        <v>132</v>
      </c>
      <c r="L43" s="174">
        <f t="shared" si="10"/>
        <v>277</v>
      </c>
      <c r="M43" s="174">
        <f t="shared" si="10"/>
        <v>37</v>
      </c>
      <c r="N43" s="174">
        <f t="shared" si="10"/>
        <v>187</v>
      </c>
      <c r="O43" s="174">
        <f t="shared" si="10"/>
        <v>758</v>
      </c>
      <c r="P43" s="174">
        <f t="shared" si="10"/>
        <v>625</v>
      </c>
      <c r="Q43" s="174">
        <f t="shared" si="10"/>
        <v>496</v>
      </c>
      <c r="R43" s="174">
        <f t="shared" si="10"/>
        <v>132</v>
      </c>
      <c r="S43" s="174">
        <f t="shared" si="10"/>
        <v>475</v>
      </c>
      <c r="T43" s="174">
        <f t="shared" si="10"/>
        <v>459</v>
      </c>
      <c r="U43" s="174">
        <f t="shared" si="10"/>
        <v>518</v>
      </c>
      <c r="V43" s="174">
        <f t="shared" si="10"/>
        <v>235</v>
      </c>
      <c r="W43" s="174">
        <f t="shared" si="10"/>
        <v>33</v>
      </c>
      <c r="X43" s="174">
        <f t="shared" si="10"/>
        <v>438</v>
      </c>
    </row>
    <row r="44" spans="1:24" ht="15.6" x14ac:dyDescent="0.3">
      <c r="A44" s="175" t="s">
        <v>101</v>
      </c>
      <c r="B44" s="173">
        <f>SUM(D44:X44)</f>
        <v>3255</v>
      </c>
      <c r="C44" s="173">
        <v>0</v>
      </c>
      <c r="D44" s="173">
        <v>107</v>
      </c>
      <c r="E44" s="173">
        <v>746</v>
      </c>
      <c r="F44" s="173">
        <v>39</v>
      </c>
      <c r="G44" s="173">
        <v>57</v>
      </c>
      <c r="H44" s="173">
        <v>165</v>
      </c>
      <c r="I44" s="173">
        <v>102</v>
      </c>
      <c r="J44" s="173">
        <v>296</v>
      </c>
      <c r="K44" s="173">
        <v>49</v>
      </c>
      <c r="L44" s="173">
        <v>89</v>
      </c>
      <c r="M44" s="173">
        <v>5</v>
      </c>
      <c r="N44" s="173">
        <v>55</v>
      </c>
      <c r="O44" s="173">
        <v>327</v>
      </c>
      <c r="P44" s="173">
        <v>308</v>
      </c>
      <c r="Q44" s="173">
        <v>203</v>
      </c>
      <c r="R44" s="173">
        <v>64</v>
      </c>
      <c r="S44" s="173">
        <v>162</v>
      </c>
      <c r="T44" s="173">
        <v>135</v>
      </c>
      <c r="U44" s="173">
        <v>108</v>
      </c>
      <c r="V44" s="173">
        <v>75</v>
      </c>
      <c r="W44" s="173">
        <v>6</v>
      </c>
      <c r="X44" s="173">
        <v>157</v>
      </c>
    </row>
    <row r="45" spans="1:24" ht="15.6" x14ac:dyDescent="0.3">
      <c r="A45" s="175" t="s">
        <v>102</v>
      </c>
      <c r="B45" s="173">
        <f>SUM(D45:X45)</f>
        <v>5137</v>
      </c>
      <c r="C45" s="173">
        <v>0</v>
      </c>
      <c r="D45" s="173">
        <v>199</v>
      </c>
      <c r="E45" s="173">
        <v>970</v>
      </c>
      <c r="F45" s="173">
        <v>43</v>
      </c>
      <c r="G45" s="173">
        <v>78</v>
      </c>
      <c r="H45" s="173">
        <v>201</v>
      </c>
      <c r="I45" s="173">
        <v>150</v>
      </c>
      <c r="J45" s="173">
        <v>488</v>
      </c>
      <c r="K45" s="173">
        <v>82</v>
      </c>
      <c r="L45" s="173">
        <v>188</v>
      </c>
      <c r="M45" s="173">
        <v>32</v>
      </c>
      <c r="N45" s="173">
        <v>129</v>
      </c>
      <c r="O45" s="173">
        <v>431</v>
      </c>
      <c r="P45" s="173">
        <v>310</v>
      </c>
      <c r="Q45" s="173">
        <v>290</v>
      </c>
      <c r="R45" s="173">
        <v>68</v>
      </c>
      <c r="S45" s="173">
        <v>306</v>
      </c>
      <c r="T45" s="173">
        <v>314</v>
      </c>
      <c r="U45" s="173">
        <v>395</v>
      </c>
      <c r="V45" s="173">
        <v>157</v>
      </c>
      <c r="W45" s="173">
        <v>27</v>
      </c>
      <c r="X45" s="173">
        <v>279</v>
      </c>
    </row>
    <row r="46" spans="1:24" ht="15.6" x14ac:dyDescent="0.3">
      <c r="A46" s="175" t="s">
        <v>84</v>
      </c>
      <c r="B46" s="173">
        <f>SUM(D46:X46)</f>
        <v>91</v>
      </c>
      <c r="C46" s="173">
        <v>0</v>
      </c>
      <c r="D46" s="173">
        <v>4</v>
      </c>
      <c r="E46" s="173">
        <v>16</v>
      </c>
      <c r="F46" s="173">
        <v>0</v>
      </c>
      <c r="G46" s="173">
        <v>1</v>
      </c>
      <c r="H46" s="173">
        <v>3</v>
      </c>
      <c r="I46" s="173">
        <v>16</v>
      </c>
      <c r="J46" s="173">
        <v>0</v>
      </c>
      <c r="K46" s="173">
        <v>1</v>
      </c>
      <c r="L46" s="173">
        <v>0</v>
      </c>
      <c r="M46" s="173">
        <v>0</v>
      </c>
      <c r="N46" s="173">
        <v>3</v>
      </c>
      <c r="O46" s="173">
        <v>0</v>
      </c>
      <c r="P46" s="173">
        <v>7</v>
      </c>
      <c r="Q46" s="173">
        <v>3</v>
      </c>
      <c r="R46" s="173">
        <v>0</v>
      </c>
      <c r="S46" s="173">
        <v>7</v>
      </c>
      <c r="T46" s="173">
        <v>10</v>
      </c>
      <c r="U46" s="173">
        <v>15</v>
      </c>
      <c r="V46" s="173">
        <v>3</v>
      </c>
      <c r="W46" s="173">
        <v>0</v>
      </c>
      <c r="X46" s="173">
        <v>2</v>
      </c>
    </row>
    <row r="47" spans="1:24" ht="15.6" x14ac:dyDescent="0.3">
      <c r="A47" s="175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</row>
    <row r="48" spans="1:24" ht="15.6" x14ac:dyDescent="0.3">
      <c r="A48" s="247" t="s">
        <v>103</v>
      </c>
      <c r="B48" s="174">
        <f>SUM(B49:B59)</f>
        <v>8483</v>
      </c>
      <c r="C48" s="174">
        <f t="shared" ref="C48" si="12">SUM(C49:C59)</f>
        <v>0</v>
      </c>
      <c r="D48" s="174">
        <f t="shared" ref="D48:X48" si="13">SUM(D49:D59)</f>
        <v>310</v>
      </c>
      <c r="E48" s="174">
        <f t="shared" si="13"/>
        <v>1732</v>
      </c>
      <c r="F48" s="174">
        <f t="shared" ref="F48" si="14">SUM(F49:F59)</f>
        <v>82</v>
      </c>
      <c r="G48" s="174">
        <f t="shared" si="13"/>
        <v>136</v>
      </c>
      <c r="H48" s="174">
        <f t="shared" si="13"/>
        <v>369</v>
      </c>
      <c r="I48" s="174">
        <f t="shared" si="13"/>
        <v>268</v>
      </c>
      <c r="J48" s="174">
        <f t="shared" si="13"/>
        <v>784</v>
      </c>
      <c r="K48" s="174">
        <f t="shared" si="13"/>
        <v>132</v>
      </c>
      <c r="L48" s="174">
        <f t="shared" si="13"/>
        <v>277</v>
      </c>
      <c r="M48" s="174">
        <f t="shared" si="13"/>
        <v>37</v>
      </c>
      <c r="N48" s="174">
        <f t="shared" si="13"/>
        <v>187</v>
      </c>
      <c r="O48" s="174">
        <f t="shared" si="13"/>
        <v>758</v>
      </c>
      <c r="P48" s="174">
        <f t="shared" si="13"/>
        <v>625</v>
      </c>
      <c r="Q48" s="174">
        <f t="shared" si="13"/>
        <v>496</v>
      </c>
      <c r="R48" s="174">
        <f t="shared" si="13"/>
        <v>132</v>
      </c>
      <c r="S48" s="174">
        <f t="shared" si="13"/>
        <v>475</v>
      </c>
      <c r="T48" s="174">
        <f t="shared" si="13"/>
        <v>459</v>
      </c>
      <c r="U48" s="174">
        <f t="shared" si="13"/>
        <v>518</v>
      </c>
      <c r="V48" s="174">
        <f t="shared" si="13"/>
        <v>235</v>
      </c>
      <c r="W48" s="174">
        <f t="shared" si="13"/>
        <v>33</v>
      </c>
      <c r="X48" s="174">
        <f t="shared" si="13"/>
        <v>438</v>
      </c>
    </row>
    <row r="49" spans="1:24" ht="15.6" x14ac:dyDescent="0.3">
      <c r="A49" s="175" t="s">
        <v>104</v>
      </c>
      <c r="B49" s="173">
        <f>SUM(D49:X49)</f>
        <v>281</v>
      </c>
      <c r="C49" s="173">
        <v>0</v>
      </c>
      <c r="D49" s="173">
        <v>11</v>
      </c>
      <c r="E49" s="173">
        <v>45</v>
      </c>
      <c r="F49" s="173">
        <v>0</v>
      </c>
      <c r="G49" s="173">
        <v>2</v>
      </c>
      <c r="H49" s="173">
        <v>16</v>
      </c>
      <c r="I49" s="173">
        <v>9</v>
      </c>
      <c r="J49" s="173">
        <v>8</v>
      </c>
      <c r="K49" s="173">
        <v>4</v>
      </c>
      <c r="L49" s="173">
        <v>3</v>
      </c>
      <c r="M49" s="173">
        <v>0</v>
      </c>
      <c r="N49" s="173">
        <v>8</v>
      </c>
      <c r="O49" s="173">
        <v>21</v>
      </c>
      <c r="P49" s="173">
        <v>18</v>
      </c>
      <c r="Q49" s="173">
        <v>22</v>
      </c>
      <c r="R49" s="173">
        <v>9</v>
      </c>
      <c r="S49" s="173">
        <v>27</v>
      </c>
      <c r="T49" s="173">
        <v>36</v>
      </c>
      <c r="U49" s="173">
        <v>17</v>
      </c>
      <c r="V49" s="173">
        <v>15</v>
      </c>
      <c r="W49" s="173">
        <v>1</v>
      </c>
      <c r="X49" s="173">
        <v>9</v>
      </c>
    </row>
    <row r="50" spans="1:24" ht="15.6" x14ac:dyDescent="0.3">
      <c r="A50" s="175" t="s">
        <v>105</v>
      </c>
      <c r="B50" s="173">
        <f t="shared" ref="B50:B59" si="15">SUM(D50:X50)</f>
        <v>960</v>
      </c>
      <c r="C50" s="173">
        <v>0</v>
      </c>
      <c r="D50" s="173">
        <v>28</v>
      </c>
      <c r="E50" s="173">
        <v>132</v>
      </c>
      <c r="F50" s="173">
        <v>7</v>
      </c>
      <c r="G50" s="173">
        <v>6</v>
      </c>
      <c r="H50" s="173">
        <v>50</v>
      </c>
      <c r="I50" s="173">
        <v>14</v>
      </c>
      <c r="J50" s="173">
        <v>79</v>
      </c>
      <c r="K50" s="173">
        <v>15</v>
      </c>
      <c r="L50" s="173">
        <v>9</v>
      </c>
      <c r="M50" s="173">
        <v>5</v>
      </c>
      <c r="N50" s="173">
        <v>49</v>
      </c>
      <c r="O50" s="173">
        <v>54</v>
      </c>
      <c r="P50" s="173">
        <v>71</v>
      </c>
      <c r="Q50" s="173">
        <v>80</v>
      </c>
      <c r="R50" s="173">
        <v>15</v>
      </c>
      <c r="S50" s="173">
        <v>71</v>
      </c>
      <c r="T50" s="173">
        <v>102</v>
      </c>
      <c r="U50" s="173">
        <v>60</v>
      </c>
      <c r="V50" s="173">
        <v>40</v>
      </c>
      <c r="W50" s="173">
        <v>3</v>
      </c>
      <c r="X50" s="173">
        <v>70</v>
      </c>
    </row>
    <row r="51" spans="1:24" ht="15.6" x14ac:dyDescent="0.3">
      <c r="A51" s="175" t="s">
        <v>106</v>
      </c>
      <c r="B51" s="173">
        <f t="shared" si="15"/>
        <v>1160</v>
      </c>
      <c r="C51" s="173">
        <v>0</v>
      </c>
      <c r="D51" s="173">
        <v>25</v>
      </c>
      <c r="E51" s="173">
        <v>182</v>
      </c>
      <c r="F51" s="173">
        <v>15</v>
      </c>
      <c r="G51" s="173">
        <v>15</v>
      </c>
      <c r="H51" s="173">
        <v>55</v>
      </c>
      <c r="I51" s="173">
        <v>34</v>
      </c>
      <c r="J51" s="173">
        <v>149</v>
      </c>
      <c r="K51" s="173">
        <v>19</v>
      </c>
      <c r="L51" s="173">
        <v>10</v>
      </c>
      <c r="M51" s="173">
        <v>7</v>
      </c>
      <c r="N51" s="173">
        <v>41</v>
      </c>
      <c r="O51" s="173">
        <v>57</v>
      </c>
      <c r="P51" s="173">
        <v>88</v>
      </c>
      <c r="Q51" s="173">
        <v>90</v>
      </c>
      <c r="R51" s="173">
        <v>30</v>
      </c>
      <c r="S51" s="173">
        <v>34</v>
      </c>
      <c r="T51" s="173">
        <v>47</v>
      </c>
      <c r="U51" s="173">
        <v>112</v>
      </c>
      <c r="V51" s="173">
        <v>22</v>
      </c>
      <c r="W51" s="173">
        <v>6</v>
      </c>
      <c r="X51" s="173">
        <v>122</v>
      </c>
    </row>
    <row r="52" spans="1:24" ht="15.6" x14ac:dyDescent="0.3">
      <c r="A52" s="175" t="s">
        <v>107</v>
      </c>
      <c r="B52" s="173">
        <f t="shared" si="15"/>
        <v>2056</v>
      </c>
      <c r="C52" s="173">
        <v>0</v>
      </c>
      <c r="D52" s="173">
        <v>70</v>
      </c>
      <c r="E52" s="173">
        <v>430</v>
      </c>
      <c r="F52" s="173">
        <v>12</v>
      </c>
      <c r="G52" s="173">
        <v>32</v>
      </c>
      <c r="H52" s="173">
        <v>97</v>
      </c>
      <c r="I52" s="173">
        <v>70</v>
      </c>
      <c r="J52" s="173">
        <v>242</v>
      </c>
      <c r="K52" s="173">
        <v>35</v>
      </c>
      <c r="L52" s="173">
        <v>36</v>
      </c>
      <c r="M52" s="173">
        <v>8</v>
      </c>
      <c r="N52" s="173">
        <v>50</v>
      </c>
      <c r="O52" s="173">
        <v>138</v>
      </c>
      <c r="P52" s="173">
        <v>133</v>
      </c>
      <c r="Q52" s="173">
        <v>145</v>
      </c>
      <c r="R52" s="173">
        <v>25</v>
      </c>
      <c r="S52" s="173">
        <v>86</v>
      </c>
      <c r="T52" s="173">
        <v>147</v>
      </c>
      <c r="U52" s="173">
        <v>112</v>
      </c>
      <c r="V52" s="173">
        <v>53</v>
      </c>
      <c r="W52" s="173">
        <v>3</v>
      </c>
      <c r="X52" s="173">
        <v>132</v>
      </c>
    </row>
    <row r="53" spans="1:24" ht="15.6" x14ac:dyDescent="0.3">
      <c r="A53" s="175" t="s">
        <v>108</v>
      </c>
      <c r="B53" s="173">
        <f t="shared" si="15"/>
        <v>791</v>
      </c>
      <c r="C53" s="173">
        <v>0</v>
      </c>
      <c r="D53" s="173">
        <v>25</v>
      </c>
      <c r="E53" s="173">
        <v>167</v>
      </c>
      <c r="F53" s="173">
        <v>9</v>
      </c>
      <c r="G53" s="173">
        <v>14</v>
      </c>
      <c r="H53" s="173">
        <v>27</v>
      </c>
      <c r="I53" s="173">
        <v>18</v>
      </c>
      <c r="J53" s="173">
        <v>63</v>
      </c>
      <c r="K53" s="173">
        <v>8</v>
      </c>
      <c r="L53" s="173">
        <v>13</v>
      </c>
      <c r="M53" s="173">
        <v>4</v>
      </c>
      <c r="N53" s="173">
        <v>12</v>
      </c>
      <c r="O53" s="173">
        <v>64</v>
      </c>
      <c r="P53" s="173">
        <v>53</v>
      </c>
      <c r="Q53" s="173">
        <v>59</v>
      </c>
      <c r="R53" s="173">
        <v>23</v>
      </c>
      <c r="S53" s="173">
        <v>29</v>
      </c>
      <c r="T53" s="173">
        <v>62</v>
      </c>
      <c r="U53" s="173">
        <v>82</v>
      </c>
      <c r="V53" s="173">
        <v>13</v>
      </c>
      <c r="W53" s="173">
        <v>5</v>
      </c>
      <c r="X53" s="173">
        <v>41</v>
      </c>
    </row>
    <row r="54" spans="1:24" ht="15.6" x14ac:dyDescent="0.3">
      <c r="A54" s="175" t="s">
        <v>109</v>
      </c>
      <c r="B54" s="173">
        <f t="shared" si="15"/>
        <v>13</v>
      </c>
      <c r="C54" s="173">
        <v>0</v>
      </c>
      <c r="D54" s="173">
        <v>0</v>
      </c>
      <c r="E54" s="173">
        <v>0</v>
      </c>
      <c r="F54" s="173">
        <v>0</v>
      </c>
      <c r="G54" s="173">
        <v>0</v>
      </c>
      <c r="H54" s="173">
        <v>2</v>
      </c>
      <c r="I54" s="173">
        <v>2</v>
      </c>
      <c r="J54" s="173">
        <v>1</v>
      </c>
      <c r="K54" s="173">
        <v>0</v>
      </c>
      <c r="L54" s="173">
        <v>0</v>
      </c>
      <c r="M54" s="173">
        <v>0</v>
      </c>
      <c r="N54" s="173">
        <v>1</v>
      </c>
      <c r="O54" s="173">
        <v>0</v>
      </c>
      <c r="P54" s="173">
        <v>1</v>
      </c>
      <c r="Q54" s="173">
        <v>1</v>
      </c>
      <c r="R54" s="173">
        <v>0</v>
      </c>
      <c r="S54" s="173">
        <v>0</v>
      </c>
      <c r="T54" s="173">
        <v>3</v>
      </c>
      <c r="U54" s="173">
        <v>2</v>
      </c>
      <c r="V54" s="173">
        <v>0</v>
      </c>
      <c r="W54" s="173">
        <v>0</v>
      </c>
      <c r="X54" s="173">
        <v>0</v>
      </c>
    </row>
    <row r="55" spans="1:24" ht="15.6" x14ac:dyDescent="0.3">
      <c r="A55" s="175" t="s">
        <v>110</v>
      </c>
      <c r="B55" s="173">
        <f t="shared" si="15"/>
        <v>46</v>
      </c>
      <c r="C55" s="173">
        <v>0</v>
      </c>
      <c r="D55" s="173">
        <v>1</v>
      </c>
      <c r="E55" s="173">
        <v>16</v>
      </c>
      <c r="F55" s="173">
        <v>0</v>
      </c>
      <c r="G55" s="173">
        <v>3</v>
      </c>
      <c r="H55" s="173">
        <v>4</v>
      </c>
      <c r="I55" s="173">
        <v>4</v>
      </c>
      <c r="J55" s="173">
        <v>9</v>
      </c>
      <c r="K55" s="173">
        <v>0</v>
      </c>
      <c r="L55" s="173">
        <v>3</v>
      </c>
      <c r="M55" s="173">
        <v>0</v>
      </c>
      <c r="N55" s="173">
        <v>0</v>
      </c>
      <c r="O55" s="173">
        <v>0</v>
      </c>
      <c r="P55" s="173">
        <v>2</v>
      </c>
      <c r="Q55" s="173">
        <v>1</v>
      </c>
      <c r="R55" s="173">
        <v>0</v>
      </c>
      <c r="S55" s="173">
        <v>0</v>
      </c>
      <c r="T55" s="173">
        <v>0</v>
      </c>
      <c r="U55" s="173">
        <v>3</v>
      </c>
      <c r="V55" s="173">
        <v>0</v>
      </c>
      <c r="W55" s="173">
        <v>0</v>
      </c>
      <c r="X55" s="173">
        <v>0</v>
      </c>
    </row>
    <row r="56" spans="1:24" ht="15.6" x14ac:dyDescent="0.3">
      <c r="A56" s="175" t="s">
        <v>111</v>
      </c>
      <c r="B56" s="173">
        <f t="shared" si="15"/>
        <v>346</v>
      </c>
      <c r="C56" s="173">
        <v>0</v>
      </c>
      <c r="D56" s="173">
        <v>18</v>
      </c>
      <c r="E56" s="173">
        <v>75</v>
      </c>
      <c r="F56" s="173">
        <v>3</v>
      </c>
      <c r="G56" s="173">
        <v>4</v>
      </c>
      <c r="H56" s="173">
        <v>13</v>
      </c>
      <c r="I56" s="173">
        <v>19</v>
      </c>
      <c r="J56" s="173">
        <v>43</v>
      </c>
      <c r="K56" s="173">
        <v>6</v>
      </c>
      <c r="L56" s="173">
        <v>6</v>
      </c>
      <c r="M56" s="173">
        <v>5</v>
      </c>
      <c r="N56" s="173">
        <v>7</v>
      </c>
      <c r="O56" s="173">
        <v>22</v>
      </c>
      <c r="P56" s="173">
        <v>24</v>
      </c>
      <c r="Q56" s="173">
        <v>24</v>
      </c>
      <c r="R56" s="173">
        <v>2</v>
      </c>
      <c r="S56" s="173">
        <v>9</v>
      </c>
      <c r="T56" s="173">
        <v>16</v>
      </c>
      <c r="U56" s="173">
        <v>25</v>
      </c>
      <c r="V56" s="173">
        <v>4</v>
      </c>
      <c r="W56" s="173">
        <v>2</v>
      </c>
      <c r="X56" s="173">
        <v>19</v>
      </c>
    </row>
    <row r="57" spans="1:24" ht="15.6" x14ac:dyDescent="0.3">
      <c r="A57" s="175" t="s">
        <v>112</v>
      </c>
      <c r="B57" s="173">
        <f t="shared" si="15"/>
        <v>558</v>
      </c>
      <c r="C57" s="173">
        <v>0</v>
      </c>
      <c r="D57" s="173">
        <v>24</v>
      </c>
      <c r="E57" s="173">
        <v>148</v>
      </c>
      <c r="F57" s="173">
        <v>27</v>
      </c>
      <c r="G57" s="173">
        <v>11</v>
      </c>
      <c r="H57" s="173">
        <v>22</v>
      </c>
      <c r="I57" s="173">
        <v>13</v>
      </c>
      <c r="J57" s="173">
        <v>49</v>
      </c>
      <c r="K57" s="173">
        <v>8</v>
      </c>
      <c r="L57" s="173">
        <v>10</v>
      </c>
      <c r="M57" s="173">
        <v>1</v>
      </c>
      <c r="N57" s="173">
        <v>8</v>
      </c>
      <c r="O57" s="173">
        <v>43</v>
      </c>
      <c r="P57" s="173">
        <v>38</v>
      </c>
      <c r="Q57" s="173">
        <v>40</v>
      </c>
      <c r="R57" s="173">
        <v>8</v>
      </c>
      <c r="S57" s="173">
        <v>16</v>
      </c>
      <c r="T57" s="173">
        <v>21</v>
      </c>
      <c r="U57" s="173">
        <v>25</v>
      </c>
      <c r="V57" s="173">
        <v>15</v>
      </c>
      <c r="W57" s="173">
        <v>4</v>
      </c>
      <c r="X57" s="173">
        <v>27</v>
      </c>
    </row>
    <row r="58" spans="1:24" ht="15.6" x14ac:dyDescent="0.3">
      <c r="A58" s="175" t="s">
        <v>113</v>
      </c>
      <c r="B58" s="173">
        <f t="shared" si="15"/>
        <v>7</v>
      </c>
      <c r="C58" s="173">
        <v>0</v>
      </c>
      <c r="D58" s="173">
        <v>1</v>
      </c>
      <c r="E58" s="173">
        <v>3</v>
      </c>
      <c r="F58" s="173">
        <v>1</v>
      </c>
      <c r="G58" s="173">
        <v>0</v>
      </c>
      <c r="H58" s="173">
        <v>0</v>
      </c>
      <c r="I58" s="173">
        <v>0</v>
      </c>
      <c r="J58" s="173">
        <v>2</v>
      </c>
      <c r="K58" s="173">
        <v>0</v>
      </c>
      <c r="L58" s="173">
        <v>0</v>
      </c>
      <c r="M58" s="173">
        <v>0</v>
      </c>
      <c r="N58" s="173">
        <v>0</v>
      </c>
      <c r="O58" s="173">
        <v>0</v>
      </c>
      <c r="P58" s="173">
        <v>0</v>
      </c>
      <c r="Q58" s="173">
        <v>0</v>
      </c>
      <c r="R58" s="173">
        <v>0</v>
      </c>
      <c r="S58" s="173">
        <v>0</v>
      </c>
      <c r="T58" s="173">
        <v>0</v>
      </c>
      <c r="U58" s="173">
        <v>0</v>
      </c>
      <c r="V58" s="173">
        <v>0</v>
      </c>
      <c r="W58" s="173">
        <v>0</v>
      </c>
      <c r="X58" s="173">
        <v>0</v>
      </c>
    </row>
    <row r="59" spans="1:24" ht="15.6" x14ac:dyDescent="0.3">
      <c r="A59" s="175" t="s">
        <v>84</v>
      </c>
      <c r="B59" s="173">
        <f t="shared" si="15"/>
        <v>2265</v>
      </c>
      <c r="C59" s="173">
        <v>0</v>
      </c>
      <c r="D59" s="173">
        <v>107</v>
      </c>
      <c r="E59" s="173">
        <v>534</v>
      </c>
      <c r="F59" s="173">
        <v>8</v>
      </c>
      <c r="G59" s="173">
        <v>49</v>
      </c>
      <c r="H59" s="173">
        <v>83</v>
      </c>
      <c r="I59" s="173">
        <v>85</v>
      </c>
      <c r="J59" s="173">
        <v>139</v>
      </c>
      <c r="K59" s="173">
        <v>37</v>
      </c>
      <c r="L59" s="173">
        <v>187</v>
      </c>
      <c r="M59" s="173">
        <v>7</v>
      </c>
      <c r="N59" s="173">
        <v>11</v>
      </c>
      <c r="O59" s="173">
        <v>359</v>
      </c>
      <c r="P59" s="173">
        <v>197</v>
      </c>
      <c r="Q59" s="173">
        <v>34</v>
      </c>
      <c r="R59" s="173">
        <v>20</v>
      </c>
      <c r="S59" s="173">
        <v>203</v>
      </c>
      <c r="T59" s="173">
        <v>25</v>
      </c>
      <c r="U59" s="173">
        <v>80</v>
      </c>
      <c r="V59" s="173">
        <v>73</v>
      </c>
      <c r="W59" s="173">
        <v>9</v>
      </c>
      <c r="X59" s="173">
        <v>18</v>
      </c>
    </row>
    <row r="60" spans="1:24" ht="15.6" x14ac:dyDescent="0.3">
      <c r="A60" s="175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</row>
    <row r="61" spans="1:24" ht="15.6" x14ac:dyDescent="0.3">
      <c r="A61" s="247" t="s">
        <v>270</v>
      </c>
      <c r="B61" s="174">
        <f>SUM(B62:B71)</f>
        <v>8483</v>
      </c>
      <c r="C61" s="174">
        <f t="shared" ref="C61" si="16">SUM(C62:C71)</f>
        <v>0</v>
      </c>
      <c r="D61" s="174">
        <f t="shared" ref="D61:X61" si="17">SUM(D62:D71)</f>
        <v>310</v>
      </c>
      <c r="E61" s="174">
        <f t="shared" si="17"/>
        <v>1732</v>
      </c>
      <c r="F61" s="174">
        <f t="shared" ref="F61" si="18">SUM(F62:F71)</f>
        <v>82</v>
      </c>
      <c r="G61" s="174">
        <f t="shared" si="17"/>
        <v>136</v>
      </c>
      <c r="H61" s="174">
        <f t="shared" si="17"/>
        <v>369</v>
      </c>
      <c r="I61" s="174">
        <f t="shared" si="17"/>
        <v>268</v>
      </c>
      <c r="J61" s="174">
        <f t="shared" si="17"/>
        <v>784</v>
      </c>
      <c r="K61" s="174">
        <f t="shared" si="17"/>
        <v>132</v>
      </c>
      <c r="L61" s="174">
        <f t="shared" si="17"/>
        <v>277</v>
      </c>
      <c r="M61" s="174">
        <f t="shared" si="17"/>
        <v>37</v>
      </c>
      <c r="N61" s="174">
        <f t="shared" si="17"/>
        <v>187</v>
      </c>
      <c r="O61" s="174">
        <f t="shared" si="17"/>
        <v>758</v>
      </c>
      <c r="P61" s="174">
        <f t="shared" si="17"/>
        <v>625</v>
      </c>
      <c r="Q61" s="174">
        <f t="shared" si="17"/>
        <v>496</v>
      </c>
      <c r="R61" s="174">
        <f t="shared" si="17"/>
        <v>132</v>
      </c>
      <c r="S61" s="174">
        <f t="shared" si="17"/>
        <v>475</v>
      </c>
      <c r="T61" s="174">
        <f t="shared" si="17"/>
        <v>459</v>
      </c>
      <c r="U61" s="174">
        <f t="shared" si="17"/>
        <v>518</v>
      </c>
      <c r="V61" s="174">
        <f t="shared" si="17"/>
        <v>235</v>
      </c>
      <c r="W61" s="174">
        <f t="shared" si="17"/>
        <v>33</v>
      </c>
      <c r="X61" s="174">
        <f t="shared" si="17"/>
        <v>438</v>
      </c>
    </row>
    <row r="62" spans="1:24" ht="15.6" x14ac:dyDescent="0.3">
      <c r="A62" s="175" t="s">
        <v>271</v>
      </c>
      <c r="B62" s="173">
        <f>SUM(D62:X62)</f>
        <v>71</v>
      </c>
      <c r="C62" s="173">
        <v>0</v>
      </c>
      <c r="D62" s="173">
        <v>0</v>
      </c>
      <c r="E62" s="173">
        <v>3</v>
      </c>
      <c r="F62" s="173">
        <v>0</v>
      </c>
      <c r="G62" s="173">
        <v>0</v>
      </c>
      <c r="H62" s="173">
        <v>3</v>
      </c>
      <c r="I62" s="173">
        <v>1</v>
      </c>
      <c r="J62" s="173">
        <v>5</v>
      </c>
      <c r="K62" s="173">
        <v>0</v>
      </c>
      <c r="L62" s="173">
        <v>3</v>
      </c>
      <c r="M62" s="173">
        <v>0</v>
      </c>
      <c r="N62" s="173">
        <v>0</v>
      </c>
      <c r="O62" s="173">
        <v>42</v>
      </c>
      <c r="P62" s="173">
        <v>0</v>
      </c>
      <c r="Q62" s="173">
        <v>5</v>
      </c>
      <c r="R62" s="173">
        <v>6</v>
      </c>
      <c r="S62" s="173">
        <v>0</v>
      </c>
      <c r="T62" s="173">
        <v>0</v>
      </c>
      <c r="U62" s="173">
        <v>1</v>
      </c>
      <c r="V62" s="173">
        <v>0</v>
      </c>
      <c r="W62" s="173">
        <v>1</v>
      </c>
      <c r="X62" s="173">
        <v>1</v>
      </c>
    </row>
    <row r="63" spans="1:24" ht="15.6" x14ac:dyDescent="0.3">
      <c r="A63" s="175" t="s">
        <v>272</v>
      </c>
      <c r="B63" s="173">
        <f t="shared" ref="B63:B71" si="19">SUM(D63:X63)</f>
        <v>16</v>
      </c>
      <c r="C63" s="173">
        <v>0</v>
      </c>
      <c r="D63" s="173">
        <v>1</v>
      </c>
      <c r="E63" s="173">
        <v>6</v>
      </c>
      <c r="F63" s="173">
        <v>0</v>
      </c>
      <c r="G63" s="173">
        <v>2</v>
      </c>
      <c r="H63" s="173">
        <v>1</v>
      </c>
      <c r="I63" s="173">
        <v>0</v>
      </c>
      <c r="J63" s="173">
        <v>0</v>
      </c>
      <c r="K63" s="173">
        <v>0</v>
      </c>
      <c r="L63" s="173">
        <v>0</v>
      </c>
      <c r="M63" s="173">
        <v>1</v>
      </c>
      <c r="N63" s="173">
        <v>0</v>
      </c>
      <c r="O63" s="173">
        <v>1</v>
      </c>
      <c r="P63" s="173">
        <v>2</v>
      </c>
      <c r="Q63" s="173">
        <v>0</v>
      </c>
      <c r="R63" s="173">
        <v>0</v>
      </c>
      <c r="S63" s="173">
        <v>0</v>
      </c>
      <c r="T63" s="173">
        <v>1</v>
      </c>
      <c r="U63" s="173">
        <v>1</v>
      </c>
      <c r="V63" s="173">
        <v>0</v>
      </c>
      <c r="W63" s="173">
        <v>0</v>
      </c>
      <c r="X63" s="173">
        <v>0</v>
      </c>
    </row>
    <row r="64" spans="1:24" ht="15.6" x14ac:dyDescent="0.3">
      <c r="A64" s="175" t="s">
        <v>273</v>
      </c>
      <c r="B64" s="173">
        <f t="shared" si="19"/>
        <v>684</v>
      </c>
      <c r="C64" s="173">
        <v>0</v>
      </c>
      <c r="D64" s="173">
        <v>4</v>
      </c>
      <c r="E64" s="173">
        <v>51</v>
      </c>
      <c r="F64" s="173">
        <v>6</v>
      </c>
      <c r="G64" s="173">
        <v>5</v>
      </c>
      <c r="H64" s="173">
        <v>1</v>
      </c>
      <c r="I64" s="173">
        <v>51</v>
      </c>
      <c r="J64" s="173">
        <v>7</v>
      </c>
      <c r="K64" s="173">
        <v>1</v>
      </c>
      <c r="L64" s="173">
        <v>218</v>
      </c>
      <c r="M64" s="173">
        <v>3</v>
      </c>
      <c r="N64" s="173">
        <v>4</v>
      </c>
      <c r="O64" s="173">
        <v>108</v>
      </c>
      <c r="P64" s="173">
        <v>129</v>
      </c>
      <c r="Q64" s="173">
        <v>49</v>
      </c>
      <c r="R64" s="173">
        <v>12</v>
      </c>
      <c r="S64" s="173">
        <v>21</v>
      </c>
      <c r="T64" s="173">
        <v>4</v>
      </c>
      <c r="U64" s="173">
        <v>4</v>
      </c>
      <c r="V64" s="173">
        <v>2</v>
      </c>
      <c r="W64" s="173">
        <v>0</v>
      </c>
      <c r="X64" s="173">
        <v>4</v>
      </c>
    </row>
    <row r="65" spans="1:24" ht="15.6" x14ac:dyDescent="0.3">
      <c r="A65" s="175" t="s">
        <v>274</v>
      </c>
      <c r="B65" s="173">
        <f t="shared" si="19"/>
        <v>125</v>
      </c>
      <c r="C65" s="173">
        <v>0</v>
      </c>
      <c r="D65" s="173">
        <v>0</v>
      </c>
      <c r="E65" s="173">
        <v>1</v>
      </c>
      <c r="F65" s="173">
        <v>0</v>
      </c>
      <c r="G65" s="173">
        <v>0</v>
      </c>
      <c r="H65" s="173">
        <v>0</v>
      </c>
      <c r="I65" s="173">
        <v>0</v>
      </c>
      <c r="J65" s="173">
        <v>6</v>
      </c>
      <c r="K65" s="173">
        <v>0</v>
      </c>
      <c r="L65" s="173">
        <v>0</v>
      </c>
      <c r="M65" s="173">
        <v>0</v>
      </c>
      <c r="N65" s="173">
        <v>0</v>
      </c>
      <c r="O65" s="173">
        <v>31</v>
      </c>
      <c r="P65" s="173">
        <v>71</v>
      </c>
      <c r="Q65" s="173">
        <v>0</v>
      </c>
      <c r="R65" s="173">
        <v>0</v>
      </c>
      <c r="S65" s="173">
        <v>1</v>
      </c>
      <c r="T65" s="173">
        <v>0</v>
      </c>
      <c r="U65" s="173">
        <v>2</v>
      </c>
      <c r="V65" s="173">
        <v>0</v>
      </c>
      <c r="W65" s="173">
        <v>0</v>
      </c>
      <c r="X65" s="173">
        <v>13</v>
      </c>
    </row>
    <row r="66" spans="1:24" ht="15.6" x14ac:dyDescent="0.3">
      <c r="A66" s="175" t="s">
        <v>275</v>
      </c>
      <c r="B66" s="173">
        <f t="shared" si="19"/>
        <v>7133</v>
      </c>
      <c r="C66" s="173">
        <v>0</v>
      </c>
      <c r="D66" s="173">
        <v>291</v>
      </c>
      <c r="E66" s="173">
        <v>1645</v>
      </c>
      <c r="F66" s="173">
        <v>75</v>
      </c>
      <c r="G66" s="173">
        <v>118</v>
      </c>
      <c r="H66" s="173">
        <v>359</v>
      </c>
      <c r="I66" s="173">
        <v>163</v>
      </c>
      <c r="J66" s="173">
        <v>760</v>
      </c>
      <c r="K66" s="173">
        <v>126</v>
      </c>
      <c r="L66" s="173">
        <v>42</v>
      </c>
      <c r="M66" s="173">
        <v>32</v>
      </c>
      <c r="N66" s="173">
        <v>170</v>
      </c>
      <c r="O66" s="173">
        <v>508</v>
      </c>
      <c r="P66" s="173">
        <v>359</v>
      </c>
      <c r="Q66" s="173">
        <v>426</v>
      </c>
      <c r="R66" s="173">
        <v>104</v>
      </c>
      <c r="S66" s="173">
        <v>367</v>
      </c>
      <c r="T66" s="173">
        <v>445</v>
      </c>
      <c r="U66" s="173">
        <v>495</v>
      </c>
      <c r="V66" s="173">
        <v>226</v>
      </c>
      <c r="W66" s="173">
        <v>13</v>
      </c>
      <c r="X66" s="173">
        <v>409</v>
      </c>
    </row>
    <row r="67" spans="1:24" ht="15.6" x14ac:dyDescent="0.3">
      <c r="A67" s="175" t="s">
        <v>276</v>
      </c>
      <c r="B67" s="173">
        <f t="shared" si="19"/>
        <v>128</v>
      </c>
      <c r="C67" s="173">
        <v>0</v>
      </c>
      <c r="D67" s="173">
        <v>2</v>
      </c>
      <c r="E67" s="173">
        <v>2</v>
      </c>
      <c r="F67" s="173">
        <v>1</v>
      </c>
      <c r="G67" s="173">
        <v>1</v>
      </c>
      <c r="H67" s="173">
        <v>2</v>
      </c>
      <c r="I67" s="173">
        <v>8</v>
      </c>
      <c r="J67" s="173">
        <v>4</v>
      </c>
      <c r="K67" s="173">
        <v>1</v>
      </c>
      <c r="L67" s="173">
        <v>1</v>
      </c>
      <c r="M67" s="173">
        <v>0</v>
      </c>
      <c r="N67" s="173">
        <v>3</v>
      </c>
      <c r="O67" s="173">
        <v>62</v>
      </c>
      <c r="P67" s="173">
        <v>4</v>
      </c>
      <c r="Q67" s="173">
        <v>15</v>
      </c>
      <c r="R67" s="173">
        <v>9</v>
      </c>
      <c r="S67" s="173">
        <v>6</v>
      </c>
      <c r="T67" s="173">
        <v>3</v>
      </c>
      <c r="U67" s="173">
        <v>3</v>
      </c>
      <c r="V67" s="173">
        <v>1</v>
      </c>
      <c r="W67" s="173">
        <v>0</v>
      </c>
      <c r="X67" s="173">
        <v>0</v>
      </c>
    </row>
    <row r="68" spans="1:24" ht="15.6" x14ac:dyDescent="0.3">
      <c r="A68" s="175" t="s">
        <v>277</v>
      </c>
      <c r="B68" s="173">
        <f t="shared" si="19"/>
        <v>0</v>
      </c>
      <c r="C68" s="173">
        <v>0</v>
      </c>
      <c r="D68" s="173">
        <v>0</v>
      </c>
      <c r="E68" s="173">
        <v>0</v>
      </c>
      <c r="F68" s="173">
        <v>0</v>
      </c>
      <c r="G68" s="173">
        <v>0</v>
      </c>
      <c r="H68" s="173">
        <v>0</v>
      </c>
      <c r="I68" s="173">
        <v>0</v>
      </c>
      <c r="J68" s="173">
        <v>0</v>
      </c>
      <c r="K68" s="173">
        <v>0</v>
      </c>
      <c r="L68" s="173">
        <v>0</v>
      </c>
      <c r="M68" s="173">
        <v>0</v>
      </c>
      <c r="N68" s="173">
        <v>0</v>
      </c>
      <c r="O68" s="173">
        <v>0</v>
      </c>
      <c r="P68" s="173">
        <v>0</v>
      </c>
      <c r="Q68" s="173">
        <v>0</v>
      </c>
      <c r="R68" s="173">
        <v>0</v>
      </c>
      <c r="S68" s="173">
        <v>0</v>
      </c>
      <c r="T68" s="173">
        <v>0</v>
      </c>
      <c r="U68" s="173">
        <v>0</v>
      </c>
      <c r="V68" s="173">
        <v>0</v>
      </c>
      <c r="W68" s="173">
        <v>0</v>
      </c>
      <c r="X68" s="173">
        <v>0</v>
      </c>
    </row>
    <row r="69" spans="1:24" ht="15.6" x14ac:dyDescent="0.3">
      <c r="A69" s="175" t="s">
        <v>278</v>
      </c>
      <c r="B69" s="173">
        <f t="shared" si="19"/>
        <v>0</v>
      </c>
      <c r="C69" s="173">
        <v>0</v>
      </c>
      <c r="D69" s="173">
        <v>0</v>
      </c>
      <c r="E69" s="173">
        <v>0</v>
      </c>
      <c r="F69" s="173">
        <v>0</v>
      </c>
      <c r="G69" s="173">
        <v>0</v>
      </c>
      <c r="H69" s="173">
        <v>0</v>
      </c>
      <c r="I69" s="173">
        <v>0</v>
      </c>
      <c r="J69" s="173">
        <v>0</v>
      </c>
      <c r="K69" s="173">
        <v>0</v>
      </c>
      <c r="L69" s="173">
        <v>0</v>
      </c>
      <c r="M69" s="173">
        <v>0</v>
      </c>
      <c r="N69" s="173">
        <v>0</v>
      </c>
      <c r="O69" s="173">
        <v>0</v>
      </c>
      <c r="P69" s="173">
        <v>0</v>
      </c>
      <c r="Q69" s="173">
        <v>0</v>
      </c>
      <c r="R69" s="173">
        <v>0</v>
      </c>
      <c r="S69" s="173">
        <v>0</v>
      </c>
      <c r="T69" s="173">
        <v>0</v>
      </c>
      <c r="U69" s="173">
        <v>0</v>
      </c>
      <c r="V69" s="173">
        <v>0</v>
      </c>
      <c r="W69" s="173">
        <v>0</v>
      </c>
      <c r="X69" s="173">
        <v>0</v>
      </c>
    </row>
    <row r="70" spans="1:24" ht="15.6" x14ac:dyDescent="0.3">
      <c r="A70" s="175" t="s">
        <v>279</v>
      </c>
      <c r="B70" s="173">
        <f t="shared" si="19"/>
        <v>0</v>
      </c>
      <c r="C70" s="173">
        <v>0</v>
      </c>
      <c r="D70" s="173">
        <v>0</v>
      </c>
      <c r="E70" s="173">
        <v>0</v>
      </c>
      <c r="F70" s="173">
        <v>0</v>
      </c>
      <c r="G70" s="173">
        <v>0</v>
      </c>
      <c r="H70" s="173">
        <v>0</v>
      </c>
      <c r="I70" s="173">
        <v>0</v>
      </c>
      <c r="J70" s="173">
        <v>0</v>
      </c>
      <c r="K70" s="173">
        <v>0</v>
      </c>
      <c r="L70" s="173">
        <v>0</v>
      </c>
      <c r="M70" s="173">
        <v>0</v>
      </c>
      <c r="N70" s="173">
        <v>0</v>
      </c>
      <c r="O70" s="173">
        <v>0</v>
      </c>
      <c r="P70" s="173">
        <v>0</v>
      </c>
      <c r="Q70" s="173">
        <v>0</v>
      </c>
      <c r="R70" s="173">
        <v>0</v>
      </c>
      <c r="S70" s="173">
        <v>0</v>
      </c>
      <c r="T70" s="173">
        <v>0</v>
      </c>
      <c r="U70" s="173">
        <v>0</v>
      </c>
      <c r="V70" s="173">
        <v>0</v>
      </c>
      <c r="W70" s="173">
        <v>0</v>
      </c>
      <c r="X70" s="173">
        <v>0</v>
      </c>
    </row>
    <row r="71" spans="1:24" ht="15.6" x14ac:dyDescent="0.3">
      <c r="A71" s="175" t="s">
        <v>84</v>
      </c>
      <c r="B71" s="173">
        <f t="shared" si="19"/>
        <v>326</v>
      </c>
      <c r="C71" s="173">
        <v>0</v>
      </c>
      <c r="D71" s="173">
        <v>12</v>
      </c>
      <c r="E71" s="173">
        <v>24</v>
      </c>
      <c r="F71" s="173">
        <v>0</v>
      </c>
      <c r="G71" s="173">
        <v>10</v>
      </c>
      <c r="H71" s="173">
        <v>3</v>
      </c>
      <c r="I71" s="173">
        <v>45</v>
      </c>
      <c r="J71" s="173">
        <v>2</v>
      </c>
      <c r="K71" s="173">
        <v>4</v>
      </c>
      <c r="L71" s="173">
        <v>13</v>
      </c>
      <c r="M71" s="173">
        <v>1</v>
      </c>
      <c r="N71" s="173">
        <v>10</v>
      </c>
      <c r="O71" s="173">
        <v>6</v>
      </c>
      <c r="P71" s="173">
        <v>60</v>
      </c>
      <c r="Q71" s="173">
        <v>1</v>
      </c>
      <c r="R71" s="173">
        <v>1</v>
      </c>
      <c r="S71" s="173">
        <v>80</v>
      </c>
      <c r="T71" s="173">
        <v>6</v>
      </c>
      <c r="U71" s="173">
        <v>12</v>
      </c>
      <c r="V71" s="173">
        <v>6</v>
      </c>
      <c r="W71" s="173">
        <v>19</v>
      </c>
      <c r="X71" s="173">
        <v>11</v>
      </c>
    </row>
    <row r="72" spans="1:24" ht="15.6" x14ac:dyDescent="0.3">
      <c r="A72" s="175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</row>
    <row r="73" spans="1:24" ht="15.6" x14ac:dyDescent="0.3">
      <c r="A73" s="247" t="s">
        <v>114</v>
      </c>
      <c r="B73" s="174">
        <f>SUM(B74:B76)</f>
        <v>8483</v>
      </c>
      <c r="C73" s="174">
        <f t="shared" ref="C73" si="20">SUM(C74:C76)</f>
        <v>0</v>
      </c>
      <c r="D73" s="174">
        <f t="shared" ref="D73:X73" si="21">SUM(D74:D76)</f>
        <v>310</v>
      </c>
      <c r="E73" s="174">
        <f t="shared" si="21"/>
        <v>1732</v>
      </c>
      <c r="F73" s="174">
        <f t="shared" ref="F73" si="22">SUM(F74:F76)</f>
        <v>82</v>
      </c>
      <c r="G73" s="174">
        <f t="shared" si="21"/>
        <v>136</v>
      </c>
      <c r="H73" s="174">
        <f t="shared" si="21"/>
        <v>369</v>
      </c>
      <c r="I73" s="174">
        <f t="shared" si="21"/>
        <v>268</v>
      </c>
      <c r="J73" s="174">
        <f t="shared" si="21"/>
        <v>784</v>
      </c>
      <c r="K73" s="174">
        <f t="shared" si="21"/>
        <v>132</v>
      </c>
      <c r="L73" s="174">
        <f t="shared" si="21"/>
        <v>277</v>
      </c>
      <c r="M73" s="174">
        <f t="shared" si="21"/>
        <v>37</v>
      </c>
      <c r="N73" s="174">
        <f t="shared" si="21"/>
        <v>187</v>
      </c>
      <c r="O73" s="174">
        <f t="shared" si="21"/>
        <v>758</v>
      </c>
      <c r="P73" s="174">
        <f t="shared" si="21"/>
        <v>625</v>
      </c>
      <c r="Q73" s="174">
        <f t="shared" si="21"/>
        <v>496</v>
      </c>
      <c r="R73" s="174">
        <f t="shared" si="21"/>
        <v>132</v>
      </c>
      <c r="S73" s="174">
        <f t="shared" si="21"/>
        <v>475</v>
      </c>
      <c r="T73" s="174">
        <f t="shared" si="21"/>
        <v>459</v>
      </c>
      <c r="U73" s="174">
        <f t="shared" si="21"/>
        <v>518</v>
      </c>
      <c r="V73" s="174">
        <f t="shared" si="21"/>
        <v>235</v>
      </c>
      <c r="W73" s="174">
        <f t="shared" si="21"/>
        <v>33</v>
      </c>
      <c r="X73" s="174">
        <f t="shared" si="21"/>
        <v>438</v>
      </c>
    </row>
    <row r="74" spans="1:24" ht="15.6" x14ac:dyDescent="0.3">
      <c r="A74" s="175" t="s">
        <v>115</v>
      </c>
      <c r="B74" s="173">
        <f>SUM(D74:X74)</f>
        <v>64</v>
      </c>
      <c r="C74" s="173">
        <v>0</v>
      </c>
      <c r="D74" s="173">
        <v>6</v>
      </c>
      <c r="E74" s="173">
        <v>13</v>
      </c>
      <c r="F74" s="173">
        <v>0</v>
      </c>
      <c r="G74" s="173">
        <v>4</v>
      </c>
      <c r="H74" s="173">
        <v>10</v>
      </c>
      <c r="I74" s="173">
        <v>1</v>
      </c>
      <c r="J74" s="173">
        <v>4</v>
      </c>
      <c r="K74" s="173">
        <v>1</v>
      </c>
      <c r="L74" s="173">
        <v>3</v>
      </c>
      <c r="M74" s="173">
        <v>0</v>
      </c>
      <c r="N74" s="173">
        <v>1</v>
      </c>
      <c r="O74" s="173">
        <v>1</v>
      </c>
      <c r="P74" s="173">
        <v>2</v>
      </c>
      <c r="Q74" s="173">
        <v>7</v>
      </c>
      <c r="R74" s="173">
        <v>2</v>
      </c>
      <c r="S74" s="173">
        <v>0</v>
      </c>
      <c r="T74" s="173">
        <v>2</v>
      </c>
      <c r="U74" s="173">
        <v>4</v>
      </c>
      <c r="V74" s="173">
        <v>0</v>
      </c>
      <c r="W74" s="173">
        <v>0</v>
      </c>
      <c r="X74" s="173">
        <v>3</v>
      </c>
    </row>
    <row r="75" spans="1:24" ht="15.6" x14ac:dyDescent="0.3">
      <c r="A75" s="175" t="s">
        <v>116</v>
      </c>
      <c r="B75" s="173">
        <f>SUM(D75:X75)</f>
        <v>8419</v>
      </c>
      <c r="C75" s="173">
        <v>0</v>
      </c>
      <c r="D75" s="173">
        <v>304</v>
      </c>
      <c r="E75" s="173">
        <v>1719</v>
      </c>
      <c r="F75" s="173">
        <v>82</v>
      </c>
      <c r="G75" s="173">
        <v>132</v>
      </c>
      <c r="H75" s="173">
        <v>359</v>
      </c>
      <c r="I75" s="173">
        <v>267</v>
      </c>
      <c r="J75" s="173">
        <v>780</v>
      </c>
      <c r="K75" s="173">
        <v>131</v>
      </c>
      <c r="L75" s="173">
        <v>274</v>
      </c>
      <c r="M75" s="173">
        <v>37</v>
      </c>
      <c r="N75" s="173">
        <v>186</v>
      </c>
      <c r="O75" s="173">
        <v>757</v>
      </c>
      <c r="P75" s="173">
        <v>623</v>
      </c>
      <c r="Q75" s="173">
        <v>489</v>
      </c>
      <c r="R75" s="173">
        <v>130</v>
      </c>
      <c r="S75" s="173">
        <v>475</v>
      </c>
      <c r="T75" s="173">
        <v>457</v>
      </c>
      <c r="U75" s="173">
        <v>514</v>
      </c>
      <c r="V75" s="173">
        <v>235</v>
      </c>
      <c r="W75" s="173">
        <v>33</v>
      </c>
      <c r="X75" s="173">
        <v>435</v>
      </c>
    </row>
    <row r="76" spans="1:24" ht="15.6" x14ac:dyDescent="0.3">
      <c r="A76" s="175" t="s">
        <v>84</v>
      </c>
      <c r="B76" s="173">
        <f>SUM(D76:X76)</f>
        <v>0</v>
      </c>
      <c r="C76" s="173">
        <v>0</v>
      </c>
      <c r="D76" s="173">
        <v>0</v>
      </c>
      <c r="E76" s="173">
        <v>0</v>
      </c>
      <c r="F76" s="173">
        <v>0</v>
      </c>
      <c r="G76" s="173">
        <v>0</v>
      </c>
      <c r="H76" s="173">
        <v>0</v>
      </c>
      <c r="I76" s="173">
        <v>0</v>
      </c>
      <c r="J76" s="173">
        <v>0</v>
      </c>
      <c r="K76" s="173">
        <v>0</v>
      </c>
      <c r="L76" s="173">
        <v>0</v>
      </c>
      <c r="M76" s="173">
        <v>0</v>
      </c>
      <c r="N76" s="173">
        <v>0</v>
      </c>
      <c r="O76" s="173">
        <v>0</v>
      </c>
      <c r="P76" s="173">
        <v>0</v>
      </c>
      <c r="Q76" s="173">
        <v>0</v>
      </c>
      <c r="R76" s="173">
        <v>0</v>
      </c>
      <c r="S76" s="173">
        <v>0</v>
      </c>
      <c r="T76" s="173">
        <v>0</v>
      </c>
      <c r="U76" s="173">
        <v>0</v>
      </c>
      <c r="V76" s="173">
        <v>0</v>
      </c>
      <c r="W76" s="173">
        <v>0</v>
      </c>
      <c r="X76" s="173">
        <v>0</v>
      </c>
    </row>
    <row r="77" spans="1:24" ht="15.6" x14ac:dyDescent="0.3">
      <c r="A77" s="175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</row>
    <row r="78" spans="1:24" ht="15.6" x14ac:dyDescent="0.3">
      <c r="A78" s="249" t="s">
        <v>290</v>
      </c>
      <c r="B78" s="174">
        <f>SUM(B79:B84)</f>
        <v>8483</v>
      </c>
      <c r="C78" s="174">
        <f t="shared" ref="C78" si="23">SUM(C79:C84)</f>
        <v>0</v>
      </c>
      <c r="D78" s="174">
        <f t="shared" ref="D78:X78" si="24">SUM(D79:D84)</f>
        <v>310</v>
      </c>
      <c r="E78" s="174">
        <f t="shared" si="24"/>
        <v>1732</v>
      </c>
      <c r="F78" s="174">
        <f t="shared" ref="F78" si="25">SUM(F79:F84)</f>
        <v>82</v>
      </c>
      <c r="G78" s="174">
        <f t="shared" si="24"/>
        <v>136</v>
      </c>
      <c r="H78" s="174">
        <f t="shared" si="24"/>
        <v>369</v>
      </c>
      <c r="I78" s="174">
        <f t="shared" si="24"/>
        <v>268</v>
      </c>
      <c r="J78" s="174">
        <f t="shared" si="24"/>
        <v>784</v>
      </c>
      <c r="K78" s="174">
        <f t="shared" si="24"/>
        <v>132</v>
      </c>
      <c r="L78" s="174">
        <f t="shared" si="24"/>
        <v>277</v>
      </c>
      <c r="M78" s="174">
        <f t="shared" si="24"/>
        <v>37</v>
      </c>
      <c r="N78" s="174">
        <f t="shared" si="24"/>
        <v>187</v>
      </c>
      <c r="O78" s="174">
        <f t="shared" si="24"/>
        <v>758</v>
      </c>
      <c r="P78" s="174">
        <f t="shared" si="24"/>
        <v>625</v>
      </c>
      <c r="Q78" s="174">
        <f t="shared" si="24"/>
        <v>496</v>
      </c>
      <c r="R78" s="174">
        <f t="shared" si="24"/>
        <v>132</v>
      </c>
      <c r="S78" s="174">
        <f t="shared" si="24"/>
        <v>475</v>
      </c>
      <c r="T78" s="174">
        <f t="shared" si="24"/>
        <v>459</v>
      </c>
      <c r="U78" s="174">
        <f t="shared" si="24"/>
        <v>518</v>
      </c>
      <c r="V78" s="174">
        <f t="shared" si="24"/>
        <v>235</v>
      </c>
      <c r="W78" s="174">
        <f t="shared" si="24"/>
        <v>33</v>
      </c>
      <c r="X78" s="174">
        <f t="shared" si="24"/>
        <v>438</v>
      </c>
    </row>
    <row r="79" spans="1:24" ht="15.6" x14ac:dyDescent="0.3">
      <c r="A79" s="175" t="s">
        <v>117</v>
      </c>
      <c r="B79" s="173">
        <f t="shared" ref="B79:B84" si="26">SUM(D79:X79)</f>
        <v>3691</v>
      </c>
      <c r="C79" s="173">
        <v>0</v>
      </c>
      <c r="D79" s="173">
        <v>133</v>
      </c>
      <c r="E79" s="173">
        <v>806</v>
      </c>
      <c r="F79" s="173">
        <v>59</v>
      </c>
      <c r="G79" s="173">
        <v>67</v>
      </c>
      <c r="H79" s="173">
        <v>162</v>
      </c>
      <c r="I79" s="173">
        <v>99</v>
      </c>
      <c r="J79" s="173">
        <v>331</v>
      </c>
      <c r="K79" s="173">
        <v>54</v>
      </c>
      <c r="L79" s="173">
        <v>125</v>
      </c>
      <c r="M79" s="173">
        <v>10</v>
      </c>
      <c r="N79" s="173">
        <v>74</v>
      </c>
      <c r="O79" s="173">
        <v>355</v>
      </c>
      <c r="P79" s="173">
        <v>294</v>
      </c>
      <c r="Q79" s="173">
        <v>230</v>
      </c>
      <c r="R79" s="173">
        <v>67</v>
      </c>
      <c r="S79" s="173">
        <v>169</v>
      </c>
      <c r="T79" s="173">
        <v>171</v>
      </c>
      <c r="U79" s="173">
        <v>193</v>
      </c>
      <c r="V79" s="173">
        <v>96</v>
      </c>
      <c r="W79" s="173">
        <v>17</v>
      </c>
      <c r="X79" s="173">
        <v>179</v>
      </c>
    </row>
    <row r="80" spans="1:24" ht="15.6" x14ac:dyDescent="0.3">
      <c r="A80" s="175" t="s">
        <v>118</v>
      </c>
      <c r="B80" s="173">
        <f t="shared" si="26"/>
        <v>759</v>
      </c>
      <c r="C80" s="173">
        <v>0</v>
      </c>
      <c r="D80" s="173">
        <v>15</v>
      </c>
      <c r="E80" s="173">
        <v>166</v>
      </c>
      <c r="F80" s="173">
        <v>1</v>
      </c>
      <c r="G80" s="173">
        <v>15</v>
      </c>
      <c r="H80" s="173">
        <v>57</v>
      </c>
      <c r="I80" s="173">
        <v>14</v>
      </c>
      <c r="J80" s="173">
        <v>45</v>
      </c>
      <c r="K80" s="173">
        <v>4</v>
      </c>
      <c r="L80" s="173">
        <v>22</v>
      </c>
      <c r="M80" s="173">
        <v>1</v>
      </c>
      <c r="N80" s="173">
        <v>16</v>
      </c>
      <c r="O80" s="173">
        <v>63</v>
      </c>
      <c r="P80" s="173">
        <v>57</v>
      </c>
      <c r="Q80" s="173">
        <v>41</v>
      </c>
      <c r="R80" s="173">
        <v>13</v>
      </c>
      <c r="S80" s="173">
        <v>49</v>
      </c>
      <c r="T80" s="173">
        <v>51</v>
      </c>
      <c r="U80" s="173">
        <v>80</v>
      </c>
      <c r="V80" s="173">
        <v>25</v>
      </c>
      <c r="W80" s="173">
        <v>2</v>
      </c>
      <c r="X80" s="173">
        <v>22</v>
      </c>
    </row>
    <row r="81" spans="1:24" ht="15.6" x14ac:dyDescent="0.3">
      <c r="A81" s="175" t="s">
        <v>84</v>
      </c>
      <c r="B81" s="173">
        <f t="shared" si="26"/>
        <v>796</v>
      </c>
      <c r="C81" s="173">
        <v>0</v>
      </c>
      <c r="D81" s="173">
        <v>59</v>
      </c>
      <c r="E81" s="173">
        <v>240</v>
      </c>
      <c r="F81" s="173">
        <v>7</v>
      </c>
      <c r="G81" s="173">
        <v>17</v>
      </c>
      <c r="H81" s="173">
        <v>10</v>
      </c>
      <c r="I81" s="173">
        <v>57</v>
      </c>
      <c r="J81" s="173">
        <v>110</v>
      </c>
      <c r="K81" s="173">
        <v>5</v>
      </c>
      <c r="L81" s="173">
        <v>48</v>
      </c>
      <c r="M81" s="173">
        <v>0</v>
      </c>
      <c r="N81" s="173">
        <v>4</v>
      </c>
      <c r="O81" s="173">
        <v>68</v>
      </c>
      <c r="P81" s="173">
        <v>33</v>
      </c>
      <c r="Q81" s="173">
        <v>4</v>
      </c>
      <c r="R81" s="173">
        <v>1</v>
      </c>
      <c r="S81" s="173">
        <v>47</v>
      </c>
      <c r="T81" s="173">
        <v>15</v>
      </c>
      <c r="U81" s="173">
        <v>47</v>
      </c>
      <c r="V81" s="173">
        <v>6</v>
      </c>
      <c r="W81" s="173">
        <v>3</v>
      </c>
      <c r="X81" s="173">
        <v>15</v>
      </c>
    </row>
    <row r="82" spans="1:24" ht="15.6" x14ac:dyDescent="0.3">
      <c r="A82" s="175" t="s">
        <v>280</v>
      </c>
      <c r="B82" s="173">
        <f t="shared" si="26"/>
        <v>1247</v>
      </c>
      <c r="C82" s="173">
        <v>0</v>
      </c>
      <c r="D82" s="173">
        <v>50</v>
      </c>
      <c r="E82" s="173">
        <v>245</v>
      </c>
      <c r="F82" s="173">
        <v>4</v>
      </c>
      <c r="G82" s="173">
        <v>19</v>
      </c>
      <c r="H82" s="173">
        <v>48</v>
      </c>
      <c r="I82" s="173">
        <v>45</v>
      </c>
      <c r="J82" s="173">
        <v>123</v>
      </c>
      <c r="K82" s="173">
        <v>31</v>
      </c>
      <c r="L82" s="173">
        <v>40</v>
      </c>
      <c r="M82" s="173">
        <v>9</v>
      </c>
      <c r="N82" s="173">
        <v>27</v>
      </c>
      <c r="O82" s="173">
        <v>82</v>
      </c>
      <c r="P82" s="173">
        <v>78</v>
      </c>
      <c r="Q82" s="173">
        <v>62</v>
      </c>
      <c r="R82" s="173">
        <v>19</v>
      </c>
      <c r="S82" s="173">
        <v>102</v>
      </c>
      <c r="T82" s="173">
        <v>85</v>
      </c>
      <c r="U82" s="173">
        <v>75</v>
      </c>
      <c r="V82" s="173">
        <v>47</v>
      </c>
      <c r="W82" s="173">
        <v>1</v>
      </c>
      <c r="X82" s="173">
        <v>55</v>
      </c>
    </row>
    <row r="83" spans="1:24" ht="15.6" x14ac:dyDescent="0.3">
      <c r="A83" s="175" t="s">
        <v>281</v>
      </c>
      <c r="B83" s="173">
        <f t="shared" si="26"/>
        <v>1755</v>
      </c>
      <c r="C83" s="173">
        <v>0</v>
      </c>
      <c r="D83" s="173">
        <v>42</v>
      </c>
      <c r="E83" s="173">
        <v>217</v>
      </c>
      <c r="F83" s="173">
        <v>11</v>
      </c>
      <c r="G83" s="173">
        <v>16</v>
      </c>
      <c r="H83" s="173">
        <v>82</v>
      </c>
      <c r="I83" s="173">
        <v>46</v>
      </c>
      <c r="J83" s="173">
        <v>153</v>
      </c>
      <c r="K83" s="173">
        <v>32</v>
      </c>
      <c r="L83" s="173">
        <v>36</v>
      </c>
      <c r="M83" s="173">
        <v>16</v>
      </c>
      <c r="N83" s="173">
        <v>59</v>
      </c>
      <c r="O83" s="173">
        <v>172</v>
      </c>
      <c r="P83" s="173">
        <v>139</v>
      </c>
      <c r="Q83" s="173">
        <v>143</v>
      </c>
      <c r="R83" s="173">
        <v>27</v>
      </c>
      <c r="S83" s="173">
        <v>101</v>
      </c>
      <c r="T83" s="173">
        <v>127</v>
      </c>
      <c r="U83" s="173">
        <v>117</v>
      </c>
      <c r="V83" s="173">
        <v>59</v>
      </c>
      <c r="W83" s="173">
        <v>9</v>
      </c>
      <c r="X83" s="173">
        <v>151</v>
      </c>
    </row>
    <row r="84" spans="1:24" ht="15.6" x14ac:dyDescent="0.3">
      <c r="A84" s="175" t="s">
        <v>282</v>
      </c>
      <c r="B84" s="173">
        <f t="shared" si="26"/>
        <v>235</v>
      </c>
      <c r="C84" s="173">
        <v>0</v>
      </c>
      <c r="D84" s="173">
        <v>11</v>
      </c>
      <c r="E84" s="173">
        <v>58</v>
      </c>
      <c r="F84" s="173">
        <v>0</v>
      </c>
      <c r="G84" s="173">
        <v>2</v>
      </c>
      <c r="H84" s="173">
        <v>10</v>
      </c>
      <c r="I84" s="173">
        <v>7</v>
      </c>
      <c r="J84" s="173">
        <v>22</v>
      </c>
      <c r="K84" s="173">
        <v>6</v>
      </c>
      <c r="L84" s="173">
        <v>6</v>
      </c>
      <c r="M84" s="173">
        <v>1</v>
      </c>
      <c r="N84" s="173">
        <v>7</v>
      </c>
      <c r="O84" s="173">
        <v>18</v>
      </c>
      <c r="P84" s="173">
        <v>24</v>
      </c>
      <c r="Q84" s="173">
        <v>16</v>
      </c>
      <c r="R84" s="173">
        <v>5</v>
      </c>
      <c r="S84" s="173">
        <v>7</v>
      </c>
      <c r="T84" s="173">
        <v>10</v>
      </c>
      <c r="U84" s="173">
        <v>6</v>
      </c>
      <c r="V84" s="173">
        <v>2</v>
      </c>
      <c r="W84" s="173">
        <v>1</v>
      </c>
      <c r="X84" s="173">
        <v>16</v>
      </c>
    </row>
    <row r="85" spans="1:24" ht="15.6" x14ac:dyDescent="0.3">
      <c r="A85" s="175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</row>
    <row r="86" spans="1:24" ht="15.6" x14ac:dyDescent="0.3">
      <c r="A86" s="249" t="s">
        <v>293</v>
      </c>
      <c r="B86" s="174">
        <f>SUM(B87:B89)</f>
        <v>0</v>
      </c>
      <c r="C86" s="174">
        <f>SUM(C87:C92)</f>
        <v>0</v>
      </c>
      <c r="D86" s="174">
        <f t="shared" ref="D86:H86" si="27">SUM(D87:D89)</f>
        <v>0</v>
      </c>
      <c r="E86" s="174">
        <f t="shared" si="27"/>
        <v>0</v>
      </c>
      <c r="F86" s="174">
        <f t="shared" ref="F86" si="28">SUM(F87:F89)</f>
        <v>0</v>
      </c>
      <c r="G86" s="174">
        <f t="shared" si="27"/>
        <v>0</v>
      </c>
      <c r="H86" s="174">
        <f t="shared" si="27"/>
        <v>0</v>
      </c>
      <c r="I86" s="174">
        <f>SUM(I87:I89)</f>
        <v>0</v>
      </c>
      <c r="J86" s="174">
        <f t="shared" ref="J86:X86" si="29">SUM(J87:J89)</f>
        <v>0</v>
      </c>
      <c r="K86" s="174">
        <f t="shared" si="29"/>
        <v>0</v>
      </c>
      <c r="L86" s="174">
        <f t="shared" si="29"/>
        <v>0</v>
      </c>
      <c r="M86" s="174">
        <f t="shared" si="29"/>
        <v>0</v>
      </c>
      <c r="N86" s="174">
        <f t="shared" si="29"/>
        <v>0</v>
      </c>
      <c r="O86" s="174">
        <f t="shared" si="29"/>
        <v>0</v>
      </c>
      <c r="P86" s="174">
        <f t="shared" si="29"/>
        <v>0</v>
      </c>
      <c r="Q86" s="174">
        <f t="shared" si="29"/>
        <v>0</v>
      </c>
      <c r="R86" s="174">
        <f t="shared" si="29"/>
        <v>0</v>
      </c>
      <c r="S86" s="174">
        <f t="shared" si="29"/>
        <v>0</v>
      </c>
      <c r="T86" s="174">
        <f t="shared" si="29"/>
        <v>0</v>
      </c>
      <c r="U86" s="174">
        <f t="shared" si="29"/>
        <v>0</v>
      </c>
      <c r="V86" s="174">
        <f t="shared" si="29"/>
        <v>0</v>
      </c>
      <c r="W86" s="174">
        <f t="shared" si="29"/>
        <v>0</v>
      </c>
      <c r="X86" s="174">
        <f t="shared" si="29"/>
        <v>0</v>
      </c>
    </row>
    <row r="87" spans="1:24" ht="15.6" x14ac:dyDescent="0.3">
      <c r="A87" s="175" t="s">
        <v>294</v>
      </c>
      <c r="B87" s="173">
        <f>SUM(C87:X87)</f>
        <v>0</v>
      </c>
      <c r="C87" s="173">
        <v>0</v>
      </c>
      <c r="D87" s="173">
        <v>0</v>
      </c>
      <c r="E87" s="173">
        <v>0</v>
      </c>
      <c r="F87" s="173">
        <v>0</v>
      </c>
      <c r="G87" s="173">
        <v>0</v>
      </c>
      <c r="H87" s="173">
        <v>0</v>
      </c>
      <c r="I87" s="173">
        <v>0</v>
      </c>
      <c r="J87" s="173">
        <v>0</v>
      </c>
      <c r="K87" s="173">
        <v>0</v>
      </c>
      <c r="L87" s="173">
        <v>0</v>
      </c>
      <c r="M87" s="173">
        <v>0</v>
      </c>
      <c r="N87" s="173">
        <v>0</v>
      </c>
      <c r="O87" s="173">
        <v>0</v>
      </c>
      <c r="P87" s="173">
        <v>0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3">
        <v>0</v>
      </c>
      <c r="W87" s="173">
        <v>0</v>
      </c>
      <c r="X87" s="173">
        <v>0</v>
      </c>
    </row>
    <row r="88" spans="1:24" ht="15.6" x14ac:dyDescent="0.3">
      <c r="A88" s="175" t="s">
        <v>295</v>
      </c>
      <c r="B88" s="173">
        <f>SUM(C88:X88)</f>
        <v>0</v>
      </c>
      <c r="C88" s="173">
        <v>0</v>
      </c>
      <c r="D88" s="173">
        <v>0</v>
      </c>
      <c r="E88" s="173">
        <v>0</v>
      </c>
      <c r="F88" s="173">
        <v>0</v>
      </c>
      <c r="G88" s="173">
        <v>0</v>
      </c>
      <c r="H88" s="173">
        <v>0</v>
      </c>
      <c r="I88" s="173">
        <v>0</v>
      </c>
      <c r="J88" s="173">
        <v>0</v>
      </c>
      <c r="K88" s="173">
        <v>0</v>
      </c>
      <c r="L88" s="173">
        <v>0</v>
      </c>
      <c r="M88" s="173">
        <v>0</v>
      </c>
      <c r="N88" s="173">
        <v>0</v>
      </c>
      <c r="O88" s="173">
        <v>0</v>
      </c>
      <c r="P88" s="173">
        <v>0</v>
      </c>
      <c r="Q88" s="173">
        <v>0</v>
      </c>
      <c r="R88" s="173">
        <v>0</v>
      </c>
      <c r="S88" s="173">
        <v>0</v>
      </c>
      <c r="T88" s="173">
        <v>0</v>
      </c>
      <c r="U88" s="173">
        <v>0</v>
      </c>
      <c r="V88" s="173">
        <v>0</v>
      </c>
      <c r="W88" s="173">
        <v>0</v>
      </c>
      <c r="X88" s="173">
        <v>0</v>
      </c>
    </row>
    <row r="89" spans="1:24" ht="15.6" x14ac:dyDescent="0.3">
      <c r="A89" s="175" t="s">
        <v>84</v>
      </c>
      <c r="B89" s="173">
        <f>SUM(C89:X89)</f>
        <v>0</v>
      </c>
      <c r="C89" s="173">
        <v>0</v>
      </c>
      <c r="D89" s="173">
        <v>0</v>
      </c>
      <c r="E89" s="173">
        <v>0</v>
      </c>
      <c r="F89" s="173">
        <v>0</v>
      </c>
      <c r="G89" s="173">
        <v>0</v>
      </c>
      <c r="H89" s="173">
        <v>0</v>
      </c>
      <c r="I89" s="173">
        <v>0</v>
      </c>
      <c r="J89" s="173">
        <v>0</v>
      </c>
      <c r="K89" s="173">
        <v>0</v>
      </c>
      <c r="L89" s="173">
        <v>0</v>
      </c>
      <c r="M89" s="173">
        <v>0</v>
      </c>
      <c r="N89" s="173">
        <v>0</v>
      </c>
      <c r="O89" s="173">
        <v>0</v>
      </c>
      <c r="P89" s="173">
        <v>0</v>
      </c>
      <c r="Q89" s="173">
        <v>0</v>
      </c>
      <c r="R89" s="173">
        <v>0</v>
      </c>
      <c r="S89" s="173">
        <v>0</v>
      </c>
      <c r="T89" s="173">
        <v>0</v>
      </c>
      <c r="U89" s="173">
        <v>0</v>
      </c>
      <c r="V89" s="173">
        <v>0</v>
      </c>
      <c r="W89" s="173">
        <v>0</v>
      </c>
      <c r="X89" s="173">
        <v>0</v>
      </c>
    </row>
    <row r="90" spans="1:24" ht="15.6" x14ac:dyDescent="0.3">
      <c r="A90" s="175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</row>
    <row r="91" spans="1:24" ht="15.6" x14ac:dyDescent="0.3">
      <c r="A91" s="175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</row>
    <row r="92" spans="1:24" ht="15.6" x14ac:dyDescent="0.3">
      <c r="A92" s="247" t="s">
        <v>283</v>
      </c>
      <c r="B92" s="174">
        <f t="shared" ref="B92:X92" si="30">SUM(B93:B104)</f>
        <v>8483</v>
      </c>
      <c r="C92" s="174">
        <f t="shared" si="30"/>
        <v>0</v>
      </c>
      <c r="D92" s="174">
        <f t="shared" si="30"/>
        <v>310</v>
      </c>
      <c r="E92" s="174">
        <f t="shared" si="30"/>
        <v>1732</v>
      </c>
      <c r="F92" s="174">
        <f t="shared" si="30"/>
        <v>82</v>
      </c>
      <c r="G92" s="174">
        <f t="shared" si="30"/>
        <v>136</v>
      </c>
      <c r="H92" s="174">
        <f t="shared" si="30"/>
        <v>369</v>
      </c>
      <c r="I92" s="174">
        <f t="shared" si="30"/>
        <v>268</v>
      </c>
      <c r="J92" s="174">
        <f t="shared" si="30"/>
        <v>784</v>
      </c>
      <c r="K92" s="174">
        <f t="shared" si="30"/>
        <v>132</v>
      </c>
      <c r="L92" s="174">
        <f t="shared" si="30"/>
        <v>277</v>
      </c>
      <c r="M92" s="174">
        <f t="shared" si="30"/>
        <v>37</v>
      </c>
      <c r="N92" s="174">
        <f t="shared" si="30"/>
        <v>187</v>
      </c>
      <c r="O92" s="174">
        <f t="shared" si="30"/>
        <v>758</v>
      </c>
      <c r="P92" s="174">
        <f t="shared" si="30"/>
        <v>625</v>
      </c>
      <c r="Q92" s="174">
        <f t="shared" si="30"/>
        <v>496</v>
      </c>
      <c r="R92" s="174">
        <f t="shared" si="30"/>
        <v>132</v>
      </c>
      <c r="S92" s="174">
        <f t="shared" si="30"/>
        <v>475</v>
      </c>
      <c r="T92" s="174">
        <f t="shared" si="30"/>
        <v>459</v>
      </c>
      <c r="U92" s="174">
        <f t="shared" si="30"/>
        <v>518</v>
      </c>
      <c r="V92" s="174">
        <f t="shared" si="30"/>
        <v>235</v>
      </c>
      <c r="W92" s="174">
        <f t="shared" si="30"/>
        <v>33</v>
      </c>
      <c r="X92" s="174">
        <f t="shared" si="30"/>
        <v>438</v>
      </c>
    </row>
    <row r="93" spans="1:24" ht="15.6" x14ac:dyDescent="0.3">
      <c r="A93" s="175" t="s">
        <v>120</v>
      </c>
      <c r="B93" s="173">
        <f>SUM(D93:X93)</f>
        <v>8414</v>
      </c>
      <c r="C93" s="173">
        <v>0</v>
      </c>
      <c r="D93" s="173">
        <v>310</v>
      </c>
      <c r="E93" s="173">
        <v>1713</v>
      </c>
      <c r="F93" s="173">
        <v>72</v>
      </c>
      <c r="G93" s="173">
        <v>136</v>
      </c>
      <c r="H93" s="173">
        <v>351</v>
      </c>
      <c r="I93" s="173">
        <v>267</v>
      </c>
      <c r="J93" s="173">
        <v>784</v>
      </c>
      <c r="K93" s="173">
        <v>132</v>
      </c>
      <c r="L93" s="173">
        <v>277</v>
      </c>
      <c r="M93" s="173">
        <v>37</v>
      </c>
      <c r="N93" s="173">
        <v>187</v>
      </c>
      <c r="O93" s="173">
        <v>747</v>
      </c>
      <c r="P93" s="173">
        <v>625</v>
      </c>
      <c r="Q93" s="173">
        <v>491</v>
      </c>
      <c r="R93" s="173">
        <v>130</v>
      </c>
      <c r="S93" s="173">
        <v>475</v>
      </c>
      <c r="T93" s="173">
        <v>458</v>
      </c>
      <c r="U93" s="173">
        <v>518</v>
      </c>
      <c r="V93" s="173">
        <v>235</v>
      </c>
      <c r="W93" s="173">
        <v>33</v>
      </c>
      <c r="X93" s="173">
        <v>436</v>
      </c>
    </row>
    <row r="94" spans="1:24" ht="15.6" x14ac:dyDescent="0.3">
      <c r="A94" s="175" t="s">
        <v>121</v>
      </c>
      <c r="B94" s="173">
        <f>SUM(D94:X94)</f>
        <v>0</v>
      </c>
      <c r="C94" s="173">
        <v>0</v>
      </c>
      <c r="D94" s="173">
        <v>0</v>
      </c>
      <c r="E94" s="173">
        <v>0</v>
      </c>
      <c r="F94" s="173">
        <v>0</v>
      </c>
      <c r="G94" s="173">
        <v>0</v>
      </c>
      <c r="H94" s="173">
        <v>0</v>
      </c>
      <c r="I94" s="173">
        <v>0</v>
      </c>
      <c r="J94" s="173">
        <v>0</v>
      </c>
      <c r="K94" s="173">
        <v>0</v>
      </c>
      <c r="L94" s="173">
        <v>0</v>
      </c>
      <c r="M94" s="173">
        <v>0</v>
      </c>
      <c r="N94" s="173">
        <v>0</v>
      </c>
      <c r="O94" s="173">
        <v>0</v>
      </c>
      <c r="P94" s="173">
        <v>0</v>
      </c>
      <c r="Q94" s="173">
        <v>0</v>
      </c>
      <c r="R94" s="173">
        <v>0</v>
      </c>
      <c r="S94" s="173">
        <v>0</v>
      </c>
      <c r="T94" s="173">
        <v>0</v>
      </c>
      <c r="U94" s="173">
        <v>0</v>
      </c>
      <c r="V94" s="173">
        <v>0</v>
      </c>
      <c r="W94" s="173">
        <v>0</v>
      </c>
      <c r="X94" s="173">
        <v>0</v>
      </c>
    </row>
    <row r="95" spans="1:24" ht="15.6" x14ac:dyDescent="0.3">
      <c r="A95" s="175" t="s">
        <v>122</v>
      </c>
      <c r="B95" s="173">
        <f>SUM(D95:X95)</f>
        <v>18</v>
      </c>
      <c r="C95" s="173">
        <v>0</v>
      </c>
      <c r="D95" s="173">
        <v>0</v>
      </c>
      <c r="E95" s="173">
        <v>5</v>
      </c>
      <c r="F95" s="173">
        <v>9</v>
      </c>
      <c r="G95" s="173">
        <v>0</v>
      </c>
      <c r="H95" s="173">
        <v>0</v>
      </c>
      <c r="I95" s="173">
        <v>1</v>
      </c>
      <c r="J95" s="173">
        <v>0</v>
      </c>
      <c r="K95" s="173">
        <v>0</v>
      </c>
      <c r="L95" s="173">
        <v>0</v>
      </c>
      <c r="M95" s="173">
        <v>0</v>
      </c>
      <c r="N95" s="173">
        <v>0</v>
      </c>
      <c r="O95" s="173">
        <v>1</v>
      </c>
      <c r="P95" s="173">
        <v>0</v>
      </c>
      <c r="Q95" s="173">
        <v>0</v>
      </c>
      <c r="R95" s="173">
        <v>0</v>
      </c>
      <c r="S95" s="173">
        <v>0</v>
      </c>
      <c r="T95" s="173">
        <v>0</v>
      </c>
      <c r="U95" s="173">
        <v>0</v>
      </c>
      <c r="V95" s="173">
        <v>0</v>
      </c>
      <c r="W95" s="173">
        <v>0</v>
      </c>
      <c r="X95" s="173">
        <v>2</v>
      </c>
    </row>
    <row r="96" spans="1:24" ht="15.6" x14ac:dyDescent="0.3">
      <c r="A96" s="175" t="s">
        <v>123</v>
      </c>
      <c r="B96" s="173">
        <f t="shared" ref="B96:B104" si="31">SUM(D96:X96)</f>
        <v>0</v>
      </c>
      <c r="C96" s="173">
        <v>0</v>
      </c>
      <c r="D96" s="173">
        <v>0</v>
      </c>
      <c r="E96" s="173">
        <v>0</v>
      </c>
      <c r="F96" s="173">
        <v>0</v>
      </c>
      <c r="G96" s="173">
        <v>0</v>
      </c>
      <c r="H96" s="173">
        <v>0</v>
      </c>
      <c r="I96" s="173">
        <v>0</v>
      </c>
      <c r="J96" s="173">
        <v>0</v>
      </c>
      <c r="K96" s="173">
        <v>0</v>
      </c>
      <c r="L96" s="173">
        <v>0</v>
      </c>
      <c r="M96" s="173">
        <v>0</v>
      </c>
      <c r="N96" s="173">
        <v>0</v>
      </c>
      <c r="O96" s="173">
        <v>0</v>
      </c>
      <c r="P96" s="173">
        <v>0</v>
      </c>
      <c r="Q96" s="173">
        <v>0</v>
      </c>
      <c r="R96" s="173">
        <v>0</v>
      </c>
      <c r="S96" s="173">
        <v>0</v>
      </c>
      <c r="T96" s="173">
        <v>0</v>
      </c>
      <c r="U96" s="173">
        <v>0</v>
      </c>
      <c r="V96" s="173">
        <v>0</v>
      </c>
      <c r="W96" s="173">
        <v>0</v>
      </c>
      <c r="X96" s="173">
        <v>0</v>
      </c>
    </row>
    <row r="97" spans="1:24" ht="15.6" x14ac:dyDescent="0.3">
      <c r="A97" s="175" t="s">
        <v>284</v>
      </c>
      <c r="B97" s="173">
        <f t="shared" si="31"/>
        <v>11</v>
      </c>
      <c r="C97" s="173">
        <v>0</v>
      </c>
      <c r="D97" s="173">
        <v>0</v>
      </c>
      <c r="E97" s="173">
        <v>1</v>
      </c>
      <c r="F97" s="173">
        <v>0</v>
      </c>
      <c r="G97" s="173">
        <v>0</v>
      </c>
      <c r="H97" s="173">
        <v>3</v>
      </c>
      <c r="I97" s="173">
        <v>0</v>
      </c>
      <c r="J97" s="173">
        <v>0</v>
      </c>
      <c r="K97" s="173">
        <v>0</v>
      </c>
      <c r="L97" s="173">
        <v>0</v>
      </c>
      <c r="M97" s="173">
        <v>0</v>
      </c>
      <c r="N97" s="173">
        <v>0</v>
      </c>
      <c r="O97" s="173">
        <v>3</v>
      </c>
      <c r="P97" s="173">
        <v>0</v>
      </c>
      <c r="Q97" s="173">
        <v>2</v>
      </c>
      <c r="R97" s="173">
        <v>2</v>
      </c>
      <c r="S97" s="173">
        <v>0</v>
      </c>
      <c r="T97" s="173">
        <v>0</v>
      </c>
      <c r="U97" s="173">
        <v>0</v>
      </c>
      <c r="V97" s="173">
        <v>0</v>
      </c>
      <c r="W97" s="173">
        <v>0</v>
      </c>
      <c r="X97" s="173">
        <v>0</v>
      </c>
    </row>
    <row r="98" spans="1:24" ht="15.6" x14ac:dyDescent="0.3">
      <c r="A98" s="175" t="s">
        <v>285</v>
      </c>
      <c r="B98" s="173">
        <f t="shared" si="31"/>
        <v>0</v>
      </c>
      <c r="C98" s="173">
        <v>0</v>
      </c>
      <c r="D98" s="173">
        <v>0</v>
      </c>
      <c r="E98" s="173">
        <v>0</v>
      </c>
      <c r="F98" s="173">
        <v>0</v>
      </c>
      <c r="G98" s="173">
        <v>0</v>
      </c>
      <c r="H98" s="173">
        <v>0</v>
      </c>
      <c r="I98" s="173">
        <v>0</v>
      </c>
      <c r="J98" s="173">
        <v>0</v>
      </c>
      <c r="K98" s="173">
        <v>0</v>
      </c>
      <c r="L98" s="173">
        <v>0</v>
      </c>
      <c r="M98" s="173">
        <v>0</v>
      </c>
      <c r="N98" s="173">
        <v>0</v>
      </c>
      <c r="O98" s="173">
        <v>0</v>
      </c>
      <c r="P98" s="173">
        <v>0</v>
      </c>
      <c r="Q98" s="173">
        <v>0</v>
      </c>
      <c r="R98" s="173">
        <v>0</v>
      </c>
      <c r="S98" s="173">
        <v>0</v>
      </c>
      <c r="T98" s="173">
        <v>0</v>
      </c>
      <c r="U98" s="173">
        <v>0</v>
      </c>
      <c r="V98" s="173">
        <v>0</v>
      </c>
      <c r="W98" s="173">
        <v>0</v>
      </c>
      <c r="X98" s="173">
        <v>0</v>
      </c>
    </row>
    <row r="99" spans="1:24" ht="15.6" x14ac:dyDescent="0.3">
      <c r="A99" s="175" t="s">
        <v>286</v>
      </c>
      <c r="B99" s="173">
        <f t="shared" si="31"/>
        <v>7</v>
      </c>
      <c r="C99" s="173">
        <v>0</v>
      </c>
      <c r="D99" s="173">
        <v>0</v>
      </c>
      <c r="E99" s="173">
        <v>7</v>
      </c>
      <c r="F99" s="173">
        <v>0</v>
      </c>
      <c r="G99" s="173">
        <v>0</v>
      </c>
      <c r="H99" s="173">
        <v>0</v>
      </c>
      <c r="I99" s="173">
        <v>0</v>
      </c>
      <c r="J99" s="173">
        <v>0</v>
      </c>
      <c r="K99" s="173">
        <v>0</v>
      </c>
      <c r="L99" s="173">
        <v>0</v>
      </c>
      <c r="M99" s="173">
        <v>0</v>
      </c>
      <c r="N99" s="173">
        <v>0</v>
      </c>
      <c r="O99" s="173">
        <v>0</v>
      </c>
      <c r="P99" s="173">
        <v>0</v>
      </c>
      <c r="Q99" s="173">
        <v>0</v>
      </c>
      <c r="R99" s="173">
        <v>0</v>
      </c>
      <c r="S99" s="173">
        <v>0</v>
      </c>
      <c r="T99" s="173">
        <v>0</v>
      </c>
      <c r="U99" s="173">
        <v>0</v>
      </c>
      <c r="V99" s="173">
        <v>0</v>
      </c>
      <c r="W99" s="173">
        <v>0</v>
      </c>
      <c r="X99" s="173">
        <v>0</v>
      </c>
    </row>
    <row r="100" spans="1:24" ht="15.6" x14ac:dyDescent="0.3">
      <c r="A100" s="175" t="s">
        <v>291</v>
      </c>
      <c r="B100" s="173">
        <f t="shared" si="31"/>
        <v>0</v>
      </c>
      <c r="C100" s="173">
        <v>0</v>
      </c>
      <c r="D100" s="173">
        <v>0</v>
      </c>
      <c r="E100" s="173">
        <v>0</v>
      </c>
      <c r="F100" s="173">
        <v>0</v>
      </c>
      <c r="G100" s="173">
        <v>0</v>
      </c>
      <c r="H100" s="173">
        <v>0</v>
      </c>
      <c r="I100" s="173">
        <v>0</v>
      </c>
      <c r="J100" s="173">
        <v>0</v>
      </c>
      <c r="K100" s="173">
        <v>0</v>
      </c>
      <c r="L100" s="173">
        <v>0</v>
      </c>
      <c r="M100" s="173">
        <v>0</v>
      </c>
      <c r="N100" s="173">
        <v>0</v>
      </c>
      <c r="O100" s="173">
        <v>0</v>
      </c>
      <c r="P100" s="173">
        <v>0</v>
      </c>
      <c r="Q100" s="173">
        <v>0</v>
      </c>
      <c r="R100" s="173">
        <v>0</v>
      </c>
      <c r="S100" s="173">
        <v>0</v>
      </c>
      <c r="T100" s="173">
        <v>0</v>
      </c>
      <c r="U100" s="173">
        <v>0</v>
      </c>
      <c r="V100" s="173">
        <v>0</v>
      </c>
      <c r="W100" s="173">
        <v>0</v>
      </c>
      <c r="X100" s="173">
        <v>0</v>
      </c>
    </row>
    <row r="101" spans="1:24" ht="15.6" x14ac:dyDescent="0.3">
      <c r="A101" s="176" t="s">
        <v>406</v>
      </c>
      <c r="B101" s="173">
        <f t="shared" si="31"/>
        <v>26</v>
      </c>
      <c r="C101" s="173">
        <v>0</v>
      </c>
      <c r="D101" s="173">
        <v>0</v>
      </c>
      <c r="E101" s="173">
        <v>5</v>
      </c>
      <c r="F101" s="173">
        <v>0</v>
      </c>
      <c r="G101" s="173"/>
      <c r="H101" s="173">
        <v>15</v>
      </c>
      <c r="I101" s="173"/>
      <c r="J101" s="173"/>
      <c r="K101" s="173"/>
      <c r="L101" s="173"/>
      <c r="M101" s="173"/>
      <c r="N101" s="173"/>
      <c r="O101" s="173">
        <v>3</v>
      </c>
      <c r="P101" s="173">
        <v>0</v>
      </c>
      <c r="Q101" s="173">
        <v>2</v>
      </c>
      <c r="R101" s="173"/>
      <c r="S101" s="173">
        <v>0</v>
      </c>
      <c r="T101" s="173">
        <v>1</v>
      </c>
      <c r="U101" s="173">
        <v>0</v>
      </c>
      <c r="V101" s="173"/>
      <c r="W101" s="173"/>
      <c r="X101" s="173"/>
    </row>
    <row r="102" spans="1:24" ht="15.6" x14ac:dyDescent="0.3">
      <c r="A102" s="175" t="s">
        <v>287</v>
      </c>
      <c r="B102" s="173">
        <f t="shared" si="31"/>
        <v>1</v>
      </c>
      <c r="C102" s="173">
        <v>0</v>
      </c>
      <c r="D102" s="173">
        <v>0</v>
      </c>
      <c r="E102" s="173">
        <v>0</v>
      </c>
      <c r="F102" s="173">
        <v>1</v>
      </c>
      <c r="G102" s="173">
        <v>0</v>
      </c>
      <c r="H102" s="173">
        <v>0</v>
      </c>
      <c r="I102" s="173">
        <v>0</v>
      </c>
      <c r="J102" s="173">
        <v>0</v>
      </c>
      <c r="K102" s="173">
        <v>0</v>
      </c>
      <c r="L102" s="173">
        <v>0</v>
      </c>
      <c r="M102" s="173">
        <v>0</v>
      </c>
      <c r="N102" s="173">
        <v>0</v>
      </c>
      <c r="O102" s="173">
        <v>0</v>
      </c>
      <c r="P102" s="173">
        <v>0</v>
      </c>
      <c r="Q102" s="173">
        <v>0</v>
      </c>
      <c r="R102" s="173">
        <v>0</v>
      </c>
      <c r="S102" s="173">
        <v>0</v>
      </c>
      <c r="T102" s="173">
        <v>0</v>
      </c>
      <c r="U102" s="173">
        <v>0</v>
      </c>
      <c r="V102" s="173">
        <v>0</v>
      </c>
      <c r="W102" s="173">
        <v>0</v>
      </c>
      <c r="X102" s="173">
        <v>0</v>
      </c>
    </row>
    <row r="103" spans="1:24" ht="15.6" x14ac:dyDescent="0.3">
      <c r="A103" s="175" t="s">
        <v>288</v>
      </c>
      <c r="B103" s="173">
        <f t="shared" si="31"/>
        <v>6</v>
      </c>
      <c r="C103" s="173">
        <v>0</v>
      </c>
      <c r="D103" s="173">
        <v>0</v>
      </c>
      <c r="E103" s="173">
        <v>1</v>
      </c>
      <c r="F103" s="173">
        <v>0</v>
      </c>
      <c r="G103" s="173">
        <v>0</v>
      </c>
      <c r="H103" s="173">
        <v>0</v>
      </c>
      <c r="I103" s="173">
        <v>0</v>
      </c>
      <c r="J103" s="173">
        <v>0</v>
      </c>
      <c r="K103" s="173">
        <v>0</v>
      </c>
      <c r="L103" s="173">
        <v>0</v>
      </c>
      <c r="M103" s="173">
        <v>0</v>
      </c>
      <c r="N103" s="173">
        <v>0</v>
      </c>
      <c r="O103" s="173">
        <v>4</v>
      </c>
      <c r="P103" s="173">
        <v>0</v>
      </c>
      <c r="Q103" s="173">
        <v>1</v>
      </c>
      <c r="R103" s="173">
        <v>0</v>
      </c>
      <c r="S103" s="173">
        <v>0</v>
      </c>
      <c r="T103" s="173">
        <v>0</v>
      </c>
      <c r="U103" s="173">
        <v>0</v>
      </c>
      <c r="V103" s="173">
        <v>0</v>
      </c>
      <c r="W103" s="173">
        <v>0</v>
      </c>
      <c r="X103" s="173">
        <v>0</v>
      </c>
    </row>
    <row r="104" spans="1:24" ht="15.6" x14ac:dyDescent="0.3">
      <c r="A104" s="175" t="s">
        <v>289</v>
      </c>
      <c r="B104" s="173">
        <f t="shared" si="31"/>
        <v>0</v>
      </c>
      <c r="C104" s="173">
        <v>0</v>
      </c>
      <c r="D104" s="173">
        <v>0</v>
      </c>
      <c r="E104" s="173">
        <v>0</v>
      </c>
      <c r="F104" s="173">
        <v>0</v>
      </c>
      <c r="G104" s="173">
        <v>0</v>
      </c>
      <c r="H104" s="173">
        <v>0</v>
      </c>
      <c r="I104" s="173">
        <v>0</v>
      </c>
      <c r="J104" s="173">
        <v>0</v>
      </c>
      <c r="K104" s="173">
        <v>0</v>
      </c>
      <c r="L104" s="173">
        <v>0</v>
      </c>
      <c r="M104" s="173">
        <v>0</v>
      </c>
      <c r="N104" s="173">
        <v>0</v>
      </c>
      <c r="O104" s="173">
        <v>0</v>
      </c>
      <c r="P104" s="173">
        <v>0</v>
      </c>
      <c r="Q104" s="173">
        <v>0</v>
      </c>
      <c r="R104" s="173">
        <v>0</v>
      </c>
      <c r="S104" s="173">
        <v>0</v>
      </c>
      <c r="T104" s="173">
        <v>0</v>
      </c>
      <c r="U104" s="173">
        <v>0</v>
      </c>
      <c r="V104" s="173">
        <v>0</v>
      </c>
      <c r="W104" s="173">
        <v>0</v>
      </c>
      <c r="X104" s="173">
        <v>0</v>
      </c>
    </row>
    <row r="105" spans="1:24" ht="15.6" x14ac:dyDescent="0.3">
      <c r="A105" s="187"/>
      <c r="B105" s="250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1"/>
      <c r="X105" s="251"/>
    </row>
    <row r="106" spans="1:24" ht="15.6" x14ac:dyDescent="0.3">
      <c r="A106" s="252" t="s">
        <v>142</v>
      </c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</row>
    <row r="107" spans="1:24" ht="15" customHeight="1" x14ac:dyDescent="0.3">
      <c r="A107" s="195" t="s">
        <v>387</v>
      </c>
    </row>
  </sheetData>
  <mergeCells count="29">
    <mergeCell ref="F10:F11"/>
    <mergeCell ref="A4:X4"/>
    <mergeCell ref="A5:X5"/>
    <mergeCell ref="A6:X6"/>
    <mergeCell ref="A7:X7"/>
    <mergeCell ref="A9:A11"/>
    <mergeCell ref="B9:B11"/>
    <mergeCell ref="C9:X9"/>
    <mergeCell ref="C10:C11"/>
    <mergeCell ref="J10:J11"/>
    <mergeCell ref="K10:K11"/>
    <mergeCell ref="L10:L11"/>
    <mergeCell ref="M10:M11"/>
    <mergeCell ref="X10:X11"/>
    <mergeCell ref="D10:D11"/>
    <mergeCell ref="E10:E11"/>
    <mergeCell ref="G10:G11"/>
    <mergeCell ref="H10:H11"/>
    <mergeCell ref="I10:I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EF6B8-01B7-475A-98F5-2CC6145C0FA3}">
  <dimension ref="A1:Y47"/>
  <sheetViews>
    <sheetView zoomScale="86" zoomScaleNormal="86" workbookViewId="0">
      <selection activeCell="A10" sqref="A10:XFD10"/>
    </sheetView>
  </sheetViews>
  <sheetFormatPr baseColWidth="10" defaultColWidth="0" defaultRowHeight="13.2" zeroHeight="1" x14ac:dyDescent="0.25"/>
  <cols>
    <col min="1" max="1" width="61.6640625" style="195" customWidth="1"/>
    <col min="2" max="2" width="14.5546875" style="195" customWidth="1"/>
    <col min="3" max="3" width="13.6640625" style="195" customWidth="1"/>
    <col min="4" max="4" width="15.109375" style="195" customWidth="1"/>
    <col min="5" max="5" width="13.77734375" style="195" customWidth="1"/>
    <col min="6" max="6" width="18" style="195" customWidth="1"/>
    <col min="7" max="7" width="14.21875" style="195" customWidth="1"/>
    <col min="8" max="8" width="12.6640625" style="195" customWidth="1"/>
    <col min="9" max="9" width="10.88671875" style="195" hidden="1" customWidth="1"/>
    <col min="10" max="25" width="0" style="195" hidden="1" customWidth="1"/>
    <col min="26" max="16384" width="10.88671875" style="195" hidden="1"/>
  </cols>
  <sheetData>
    <row r="1" spans="1:25" s="105" customFormat="1" ht="18" x14ac:dyDescent="0.35">
      <c r="A1" s="235" t="s">
        <v>457</v>
      </c>
      <c r="B1" s="253"/>
      <c r="C1" s="253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183"/>
    </row>
    <row r="2" spans="1:25" s="183" customFormat="1" ht="18" x14ac:dyDescent="0.35">
      <c r="A2" s="235"/>
      <c r="B2" s="253"/>
      <c r="C2" s="253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</row>
    <row r="3" spans="1:25" s="183" customFormat="1" ht="15.6" x14ac:dyDescent="0.3">
      <c r="A3" s="255" t="s">
        <v>319</v>
      </c>
      <c r="B3" s="256"/>
      <c r="C3" s="256"/>
      <c r="D3" s="256"/>
      <c r="E3" s="256"/>
      <c r="F3" s="257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7"/>
      <c r="S3" s="256"/>
      <c r="T3" s="256"/>
      <c r="U3" s="256"/>
      <c r="V3" s="256"/>
      <c r="W3" s="256"/>
      <c r="X3" s="258"/>
    </row>
    <row r="4" spans="1:25" s="183" customFormat="1" ht="15.6" x14ac:dyDescent="0.3">
      <c r="A4" s="259" t="s">
        <v>555</v>
      </c>
      <c r="B4" s="259"/>
      <c r="C4" s="259"/>
      <c r="D4" s="259"/>
      <c r="E4" s="259"/>
      <c r="F4" s="259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</row>
    <row r="5" spans="1:25" s="183" customFormat="1" ht="15.6" x14ac:dyDescent="0.3">
      <c r="A5" s="259" t="s">
        <v>556</v>
      </c>
      <c r="B5" s="259"/>
      <c r="C5" s="259"/>
      <c r="D5" s="259"/>
      <c r="E5" s="259"/>
      <c r="F5" s="259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6" spans="1:25" s="183" customFormat="1" ht="15.6" x14ac:dyDescent="0.3">
      <c r="A6" s="259" t="s">
        <v>557</v>
      </c>
      <c r="B6" s="259"/>
      <c r="C6" s="259"/>
      <c r="D6" s="259"/>
      <c r="E6" s="259"/>
      <c r="F6" s="259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</row>
    <row r="7" spans="1:25" x14ac:dyDescent="0.25"/>
    <row r="8" spans="1:25" s="183" customFormat="1" ht="15.6" x14ac:dyDescent="0.3">
      <c r="A8" s="261" t="s">
        <v>7</v>
      </c>
      <c r="B8" s="262" t="s">
        <v>6</v>
      </c>
      <c r="C8" s="263" t="s">
        <v>318</v>
      </c>
      <c r="D8" s="264"/>
      <c r="E8" s="264"/>
      <c r="F8" s="264"/>
      <c r="G8" s="264"/>
      <c r="H8" s="264"/>
    </row>
    <row r="9" spans="1:25" s="183" customFormat="1" ht="31.2" x14ac:dyDescent="0.3">
      <c r="A9" s="265"/>
      <c r="B9" s="266"/>
      <c r="C9" s="267" t="s">
        <v>458</v>
      </c>
      <c r="D9" s="268" t="s">
        <v>459</v>
      </c>
      <c r="E9" s="268" t="s">
        <v>460</v>
      </c>
      <c r="F9" s="268" t="s">
        <v>461</v>
      </c>
      <c r="G9" s="268" t="s">
        <v>462</v>
      </c>
      <c r="H9" s="269" t="s">
        <v>463</v>
      </c>
    </row>
    <row r="10" spans="1:25" s="183" customFormat="1" ht="15.6" x14ac:dyDescent="0.3">
      <c r="A10" s="270" t="s">
        <v>36</v>
      </c>
      <c r="B10" s="271">
        <v>32205</v>
      </c>
      <c r="C10" s="272">
        <v>4163</v>
      </c>
      <c r="D10" s="273">
        <v>6851</v>
      </c>
      <c r="E10" s="273">
        <v>7355</v>
      </c>
      <c r="F10" s="273">
        <v>7135</v>
      </c>
      <c r="G10" s="273">
        <v>6697</v>
      </c>
      <c r="H10" s="274">
        <v>4</v>
      </c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  <c r="O10" s="183">
        <v>0</v>
      </c>
      <c r="P10" s="183">
        <v>0</v>
      </c>
      <c r="Q10" s="183">
        <v>0</v>
      </c>
      <c r="R10" s="183">
        <v>0</v>
      </c>
      <c r="S10" s="183">
        <v>0</v>
      </c>
      <c r="T10" s="183">
        <v>0</v>
      </c>
      <c r="U10" s="183">
        <v>0</v>
      </c>
      <c r="V10" s="183">
        <v>0</v>
      </c>
      <c r="W10" s="183">
        <v>0</v>
      </c>
      <c r="X10" s="183">
        <v>0</v>
      </c>
      <c r="Y10" s="183">
        <v>0</v>
      </c>
    </row>
    <row r="11" spans="1:25" s="183" customFormat="1" ht="15.6" x14ac:dyDescent="0.3">
      <c r="A11" s="270"/>
      <c r="B11" s="271"/>
      <c r="C11" s="272"/>
      <c r="D11" s="273"/>
      <c r="E11" s="273"/>
      <c r="F11" s="273"/>
      <c r="G11" s="273"/>
      <c r="H11" s="274"/>
    </row>
    <row r="12" spans="1:25" s="183" customFormat="1" ht="15.6" x14ac:dyDescent="0.3">
      <c r="A12" s="275" t="s">
        <v>464</v>
      </c>
      <c r="B12" s="276">
        <v>6473</v>
      </c>
      <c r="C12" s="277">
        <v>436</v>
      </c>
      <c r="D12" s="278">
        <v>942</v>
      </c>
      <c r="E12" s="278">
        <v>2841</v>
      </c>
      <c r="F12" s="278">
        <v>1393</v>
      </c>
      <c r="G12" s="278">
        <v>861</v>
      </c>
      <c r="H12" s="279">
        <v>0</v>
      </c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  <c r="O12" s="183">
        <v>0</v>
      </c>
      <c r="P12" s="183">
        <v>0</v>
      </c>
      <c r="Q12" s="183">
        <v>0</v>
      </c>
      <c r="R12" s="183">
        <v>0</v>
      </c>
      <c r="S12" s="183">
        <v>0</v>
      </c>
      <c r="T12" s="183">
        <v>0</v>
      </c>
      <c r="U12" s="183">
        <v>0</v>
      </c>
      <c r="V12" s="183">
        <v>0</v>
      </c>
      <c r="W12" s="183">
        <v>0</v>
      </c>
      <c r="X12" s="183">
        <v>0</v>
      </c>
      <c r="Y12" s="183">
        <v>0</v>
      </c>
    </row>
    <row r="13" spans="1:25" s="183" customFormat="1" ht="15.6" x14ac:dyDescent="0.3">
      <c r="A13" s="275" t="s">
        <v>465</v>
      </c>
      <c r="B13" s="276">
        <v>1586</v>
      </c>
      <c r="C13" s="277">
        <v>543</v>
      </c>
      <c r="D13" s="278">
        <v>255</v>
      </c>
      <c r="E13" s="278">
        <v>474</v>
      </c>
      <c r="F13" s="278">
        <v>29</v>
      </c>
      <c r="G13" s="278">
        <v>285</v>
      </c>
      <c r="H13" s="279">
        <v>0</v>
      </c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183">
        <v>0</v>
      </c>
      <c r="P13" s="183">
        <v>0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183">
        <v>0</v>
      </c>
      <c r="W13" s="183">
        <v>0</v>
      </c>
      <c r="X13" s="183">
        <v>0</v>
      </c>
      <c r="Y13" s="183">
        <v>0</v>
      </c>
    </row>
    <row r="14" spans="1:25" s="183" customFormat="1" ht="15.6" x14ac:dyDescent="0.3">
      <c r="A14" s="275" t="s">
        <v>466</v>
      </c>
      <c r="B14" s="276">
        <v>3481</v>
      </c>
      <c r="C14" s="277">
        <v>1275</v>
      </c>
      <c r="D14" s="278">
        <v>1167</v>
      </c>
      <c r="E14" s="278">
        <v>341</v>
      </c>
      <c r="F14" s="278">
        <v>550</v>
      </c>
      <c r="G14" s="278">
        <v>146</v>
      </c>
      <c r="H14" s="279">
        <v>2</v>
      </c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  <c r="O14" s="183">
        <v>0</v>
      </c>
      <c r="P14" s="183">
        <v>0</v>
      </c>
      <c r="Q14" s="183">
        <v>0</v>
      </c>
      <c r="R14" s="183">
        <v>0</v>
      </c>
      <c r="S14" s="183">
        <v>0</v>
      </c>
      <c r="T14" s="183">
        <v>0</v>
      </c>
      <c r="U14" s="183">
        <v>0</v>
      </c>
      <c r="V14" s="183">
        <v>0</v>
      </c>
      <c r="W14" s="183">
        <v>0</v>
      </c>
      <c r="X14" s="183">
        <v>0</v>
      </c>
      <c r="Y14" s="183">
        <v>0</v>
      </c>
    </row>
    <row r="15" spans="1:25" s="183" customFormat="1" ht="15.6" x14ac:dyDescent="0.3">
      <c r="A15" s="275" t="s">
        <v>467</v>
      </c>
      <c r="B15" s="276">
        <v>720</v>
      </c>
      <c r="C15" s="277">
        <v>196</v>
      </c>
      <c r="D15" s="278">
        <v>148</v>
      </c>
      <c r="E15" s="278">
        <v>186</v>
      </c>
      <c r="F15" s="278">
        <v>50</v>
      </c>
      <c r="G15" s="278">
        <v>138</v>
      </c>
      <c r="H15" s="279">
        <v>0</v>
      </c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  <c r="O15" s="183">
        <v>0</v>
      </c>
      <c r="P15" s="183">
        <v>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V15" s="183">
        <v>0</v>
      </c>
      <c r="W15" s="183">
        <v>0</v>
      </c>
      <c r="X15" s="183">
        <v>0</v>
      </c>
      <c r="Y15" s="183">
        <v>0</v>
      </c>
    </row>
    <row r="16" spans="1:25" s="183" customFormat="1" ht="15.6" x14ac:dyDescent="0.3">
      <c r="A16" s="275" t="s">
        <v>468</v>
      </c>
      <c r="B16" s="276">
        <v>2006</v>
      </c>
      <c r="C16" s="277">
        <v>0</v>
      </c>
      <c r="D16" s="278">
        <v>676</v>
      </c>
      <c r="E16" s="278">
        <v>348</v>
      </c>
      <c r="F16" s="278">
        <v>613</v>
      </c>
      <c r="G16" s="278">
        <v>369</v>
      </c>
      <c r="H16" s="279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3">
        <v>0</v>
      </c>
      <c r="W16" s="183">
        <v>0</v>
      </c>
      <c r="X16" s="183">
        <v>0</v>
      </c>
      <c r="Y16" s="183">
        <v>0</v>
      </c>
    </row>
    <row r="17" spans="1:25" s="183" customFormat="1" ht="15.6" x14ac:dyDescent="0.3">
      <c r="A17" s="275" t="s">
        <v>469</v>
      </c>
      <c r="B17" s="276">
        <v>1733</v>
      </c>
      <c r="C17" s="277">
        <v>388</v>
      </c>
      <c r="D17" s="278">
        <v>165</v>
      </c>
      <c r="E17" s="278">
        <v>689</v>
      </c>
      <c r="F17" s="278">
        <v>131</v>
      </c>
      <c r="G17" s="278">
        <v>360</v>
      </c>
      <c r="H17" s="279">
        <v>0</v>
      </c>
      <c r="I17" s="183">
        <v>0</v>
      </c>
      <c r="J17" s="183">
        <v>0</v>
      </c>
      <c r="K17" s="183">
        <v>0</v>
      </c>
      <c r="L17" s="183">
        <v>0</v>
      </c>
      <c r="M17" s="183">
        <v>0</v>
      </c>
      <c r="N17" s="183">
        <v>0</v>
      </c>
      <c r="O17" s="183">
        <v>0</v>
      </c>
      <c r="P17" s="183">
        <v>0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183">
        <v>0</v>
      </c>
      <c r="W17" s="183">
        <v>0</v>
      </c>
      <c r="X17" s="183">
        <v>0</v>
      </c>
      <c r="Y17" s="183">
        <v>0</v>
      </c>
    </row>
    <row r="18" spans="1:25" s="183" customFormat="1" ht="15.6" x14ac:dyDescent="0.3">
      <c r="A18" s="275" t="s">
        <v>470</v>
      </c>
      <c r="B18" s="276">
        <v>632</v>
      </c>
      <c r="C18" s="277">
        <v>0</v>
      </c>
      <c r="D18" s="278">
        <v>229</v>
      </c>
      <c r="E18" s="278">
        <v>24</v>
      </c>
      <c r="F18" s="278">
        <v>116</v>
      </c>
      <c r="G18" s="278">
        <v>263</v>
      </c>
      <c r="H18" s="279">
        <v>0</v>
      </c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183">
        <v>0</v>
      </c>
      <c r="P18" s="183">
        <v>0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183">
        <v>0</v>
      </c>
      <c r="W18" s="183">
        <v>0</v>
      </c>
      <c r="X18" s="183">
        <v>0</v>
      </c>
      <c r="Y18" s="183">
        <v>0</v>
      </c>
    </row>
    <row r="19" spans="1:25" s="183" customFormat="1" ht="15.6" x14ac:dyDescent="0.3">
      <c r="A19" s="275" t="s">
        <v>471</v>
      </c>
      <c r="B19" s="276">
        <v>268</v>
      </c>
      <c r="C19" s="277">
        <v>0</v>
      </c>
      <c r="D19" s="278">
        <v>8</v>
      </c>
      <c r="E19" s="278">
        <v>0</v>
      </c>
      <c r="F19" s="278">
        <v>144</v>
      </c>
      <c r="G19" s="278">
        <v>116</v>
      </c>
      <c r="H19" s="279">
        <v>0</v>
      </c>
      <c r="I19" s="183">
        <v>0</v>
      </c>
      <c r="J19" s="183">
        <v>0</v>
      </c>
      <c r="K19" s="183">
        <v>0</v>
      </c>
      <c r="L19" s="183">
        <v>0</v>
      </c>
      <c r="M19" s="183">
        <v>0</v>
      </c>
      <c r="N19" s="183">
        <v>0</v>
      </c>
      <c r="O19" s="183">
        <v>0</v>
      </c>
      <c r="P19" s="183">
        <v>0</v>
      </c>
      <c r="Q19" s="183">
        <v>0</v>
      </c>
      <c r="R19" s="183">
        <v>0</v>
      </c>
      <c r="S19" s="183">
        <v>0</v>
      </c>
      <c r="T19" s="183">
        <v>0</v>
      </c>
      <c r="U19" s="183">
        <v>0</v>
      </c>
      <c r="V19" s="183">
        <v>0</v>
      </c>
      <c r="W19" s="183">
        <v>0</v>
      </c>
      <c r="X19" s="183">
        <v>0</v>
      </c>
      <c r="Y19" s="183">
        <v>0</v>
      </c>
    </row>
    <row r="20" spans="1:25" s="183" customFormat="1" ht="15.6" x14ac:dyDescent="0.3">
      <c r="A20" s="275" t="s">
        <v>472</v>
      </c>
      <c r="B20" s="276">
        <v>88</v>
      </c>
      <c r="C20" s="277">
        <v>69</v>
      </c>
      <c r="D20" s="278">
        <v>0</v>
      </c>
      <c r="E20" s="278">
        <v>0</v>
      </c>
      <c r="F20" s="278">
        <v>0</v>
      </c>
      <c r="G20" s="278">
        <v>19</v>
      </c>
      <c r="H20" s="279">
        <v>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  <c r="X20" s="183">
        <v>0</v>
      </c>
      <c r="Y20" s="183">
        <v>0</v>
      </c>
    </row>
    <row r="21" spans="1:25" s="183" customFormat="1" ht="15.6" x14ac:dyDescent="0.3">
      <c r="A21" s="275" t="s">
        <v>473</v>
      </c>
      <c r="B21" s="276">
        <v>1485</v>
      </c>
      <c r="C21" s="277">
        <v>95</v>
      </c>
      <c r="D21" s="278">
        <v>300</v>
      </c>
      <c r="E21" s="278">
        <v>466</v>
      </c>
      <c r="F21" s="278">
        <v>337</v>
      </c>
      <c r="G21" s="278">
        <v>286</v>
      </c>
      <c r="H21" s="279">
        <v>1</v>
      </c>
      <c r="I21" s="18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183">
        <v>0</v>
      </c>
      <c r="P21" s="183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3">
        <v>0</v>
      </c>
      <c r="W21" s="183">
        <v>0</v>
      </c>
      <c r="X21" s="183">
        <v>0</v>
      </c>
      <c r="Y21" s="183">
        <v>0</v>
      </c>
    </row>
    <row r="22" spans="1:25" s="183" customFormat="1" ht="15.6" x14ac:dyDescent="0.3">
      <c r="A22" s="275" t="s">
        <v>474</v>
      </c>
      <c r="B22" s="276">
        <v>886</v>
      </c>
      <c r="C22" s="277">
        <v>0</v>
      </c>
      <c r="D22" s="278">
        <v>16</v>
      </c>
      <c r="E22" s="278">
        <v>167</v>
      </c>
      <c r="F22" s="278">
        <v>160</v>
      </c>
      <c r="G22" s="278">
        <v>543</v>
      </c>
      <c r="H22" s="279">
        <v>0</v>
      </c>
      <c r="I22" s="183">
        <v>0</v>
      </c>
      <c r="J22" s="183">
        <v>0</v>
      </c>
      <c r="K22" s="183">
        <v>0</v>
      </c>
      <c r="L22" s="183">
        <v>0</v>
      </c>
      <c r="M22" s="183">
        <v>0</v>
      </c>
      <c r="N22" s="183">
        <v>0</v>
      </c>
      <c r="O22" s="183">
        <v>0</v>
      </c>
      <c r="P22" s="183">
        <v>0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183">
        <v>0</v>
      </c>
      <c r="W22" s="183">
        <v>0</v>
      </c>
      <c r="X22" s="183">
        <v>0</v>
      </c>
      <c r="Y22" s="183">
        <v>0</v>
      </c>
    </row>
    <row r="23" spans="1:25" s="183" customFormat="1" ht="15.6" x14ac:dyDescent="0.3">
      <c r="A23" s="275" t="s">
        <v>475</v>
      </c>
      <c r="B23" s="276">
        <v>2347</v>
      </c>
      <c r="C23" s="277">
        <v>109</v>
      </c>
      <c r="D23" s="278">
        <v>157</v>
      </c>
      <c r="E23" s="278">
        <v>246</v>
      </c>
      <c r="F23" s="278">
        <v>1184</v>
      </c>
      <c r="G23" s="278">
        <v>651</v>
      </c>
      <c r="H23" s="279">
        <v>0</v>
      </c>
      <c r="I23" s="183">
        <v>0</v>
      </c>
      <c r="J23" s="183">
        <v>0</v>
      </c>
      <c r="K23" s="183">
        <v>0</v>
      </c>
      <c r="L23" s="183">
        <v>0</v>
      </c>
      <c r="M23" s="183">
        <v>0</v>
      </c>
      <c r="N23" s="183">
        <v>0</v>
      </c>
      <c r="O23" s="183">
        <v>0</v>
      </c>
      <c r="P23" s="183">
        <v>0</v>
      </c>
      <c r="Q23" s="183">
        <v>0</v>
      </c>
      <c r="R23" s="183">
        <v>0</v>
      </c>
      <c r="S23" s="183">
        <v>0</v>
      </c>
      <c r="T23" s="183">
        <v>0</v>
      </c>
      <c r="U23" s="183">
        <v>0</v>
      </c>
      <c r="V23" s="183">
        <v>0</v>
      </c>
      <c r="W23" s="183">
        <v>0</v>
      </c>
      <c r="X23" s="183">
        <v>0</v>
      </c>
      <c r="Y23" s="183">
        <v>0</v>
      </c>
    </row>
    <row r="24" spans="1:25" s="183" customFormat="1" ht="15.6" x14ac:dyDescent="0.3">
      <c r="A24" s="275" t="s">
        <v>476</v>
      </c>
      <c r="B24" s="276">
        <v>1066</v>
      </c>
      <c r="C24" s="277">
        <v>0</v>
      </c>
      <c r="D24" s="278">
        <v>266</v>
      </c>
      <c r="E24" s="278">
        <v>246</v>
      </c>
      <c r="F24" s="278">
        <v>383</v>
      </c>
      <c r="G24" s="278">
        <v>171</v>
      </c>
      <c r="H24" s="279">
        <v>0</v>
      </c>
      <c r="I24" s="183">
        <v>0</v>
      </c>
      <c r="J24" s="183">
        <v>0</v>
      </c>
      <c r="K24" s="183">
        <v>0</v>
      </c>
      <c r="L24" s="183">
        <v>0</v>
      </c>
      <c r="M24" s="183">
        <v>0</v>
      </c>
      <c r="N24" s="183">
        <v>0</v>
      </c>
      <c r="O24" s="183">
        <v>0</v>
      </c>
      <c r="P24" s="183">
        <v>0</v>
      </c>
      <c r="Q24" s="183">
        <v>0</v>
      </c>
      <c r="R24" s="183">
        <v>0</v>
      </c>
      <c r="S24" s="183">
        <v>0</v>
      </c>
      <c r="T24" s="183">
        <v>0</v>
      </c>
      <c r="U24" s="183">
        <v>0</v>
      </c>
      <c r="V24" s="183">
        <v>0</v>
      </c>
      <c r="W24" s="183">
        <v>0</v>
      </c>
      <c r="X24" s="183">
        <v>0</v>
      </c>
      <c r="Y24" s="183">
        <v>0</v>
      </c>
    </row>
    <row r="25" spans="1:25" s="183" customFormat="1" ht="15.6" x14ac:dyDescent="0.3">
      <c r="A25" s="275" t="s">
        <v>477</v>
      </c>
      <c r="B25" s="276">
        <v>1275</v>
      </c>
      <c r="C25" s="277">
        <v>0</v>
      </c>
      <c r="D25" s="278">
        <v>194</v>
      </c>
      <c r="E25" s="278">
        <v>398</v>
      </c>
      <c r="F25" s="278">
        <v>142</v>
      </c>
      <c r="G25" s="278">
        <v>541</v>
      </c>
      <c r="H25" s="279">
        <v>0</v>
      </c>
      <c r="I25" s="183">
        <v>0</v>
      </c>
      <c r="J25" s="183">
        <v>0</v>
      </c>
      <c r="K25" s="183">
        <v>0</v>
      </c>
      <c r="L25" s="183">
        <v>0</v>
      </c>
      <c r="M25" s="183">
        <v>0</v>
      </c>
      <c r="N25" s="183">
        <v>0</v>
      </c>
      <c r="O25" s="183">
        <v>0</v>
      </c>
      <c r="P25" s="183">
        <v>0</v>
      </c>
      <c r="Q25" s="183">
        <v>0</v>
      </c>
      <c r="R25" s="183">
        <v>0</v>
      </c>
      <c r="S25" s="183">
        <v>0</v>
      </c>
      <c r="T25" s="183">
        <v>0</v>
      </c>
      <c r="U25" s="183">
        <v>0</v>
      </c>
      <c r="V25" s="183">
        <v>0</v>
      </c>
      <c r="W25" s="183">
        <v>0</v>
      </c>
      <c r="X25" s="183">
        <v>0</v>
      </c>
      <c r="Y25" s="183">
        <v>0</v>
      </c>
    </row>
    <row r="26" spans="1:25" s="183" customFormat="1" ht="15.6" x14ac:dyDescent="0.3">
      <c r="A26" s="275" t="s">
        <v>478</v>
      </c>
      <c r="B26" s="276">
        <v>3065</v>
      </c>
      <c r="C26" s="277">
        <v>0</v>
      </c>
      <c r="D26" s="278">
        <v>2036</v>
      </c>
      <c r="E26" s="278">
        <v>329</v>
      </c>
      <c r="F26" s="278">
        <v>204</v>
      </c>
      <c r="G26" s="278">
        <v>496</v>
      </c>
      <c r="H26" s="279">
        <v>0</v>
      </c>
      <c r="I26" s="183">
        <v>0</v>
      </c>
      <c r="J26" s="183">
        <v>0</v>
      </c>
      <c r="K26" s="183">
        <v>0</v>
      </c>
      <c r="L26" s="183">
        <v>0</v>
      </c>
      <c r="M26" s="183">
        <v>0</v>
      </c>
      <c r="N26" s="183">
        <v>0</v>
      </c>
      <c r="O26" s="183">
        <v>0</v>
      </c>
      <c r="P26" s="183">
        <v>0</v>
      </c>
      <c r="Q26" s="183">
        <v>0</v>
      </c>
      <c r="R26" s="183">
        <v>0</v>
      </c>
      <c r="S26" s="183">
        <v>0</v>
      </c>
      <c r="T26" s="183">
        <v>0</v>
      </c>
      <c r="U26" s="183">
        <v>0</v>
      </c>
      <c r="V26" s="183">
        <v>0</v>
      </c>
      <c r="W26" s="183">
        <v>0</v>
      </c>
      <c r="X26" s="183">
        <v>0</v>
      </c>
      <c r="Y26" s="183">
        <v>0</v>
      </c>
    </row>
    <row r="27" spans="1:25" s="183" customFormat="1" ht="15.6" x14ac:dyDescent="0.3">
      <c r="A27" s="275" t="s">
        <v>479</v>
      </c>
      <c r="B27" s="276">
        <v>2073</v>
      </c>
      <c r="C27" s="277">
        <v>565</v>
      </c>
      <c r="D27" s="278">
        <v>181</v>
      </c>
      <c r="E27" s="278">
        <v>430</v>
      </c>
      <c r="F27" s="278">
        <v>639</v>
      </c>
      <c r="G27" s="278">
        <v>258</v>
      </c>
      <c r="H27" s="279">
        <v>0</v>
      </c>
      <c r="I27" s="183">
        <v>0</v>
      </c>
      <c r="J27" s="183">
        <v>0</v>
      </c>
      <c r="K27" s="183">
        <v>0</v>
      </c>
      <c r="L27" s="183">
        <v>0</v>
      </c>
      <c r="M27" s="183">
        <v>0</v>
      </c>
      <c r="N27" s="183">
        <v>0</v>
      </c>
      <c r="O27" s="183">
        <v>0</v>
      </c>
      <c r="P27" s="183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0</v>
      </c>
      <c r="V27" s="183">
        <v>0</v>
      </c>
      <c r="W27" s="183">
        <v>0</v>
      </c>
      <c r="X27" s="183">
        <v>0</v>
      </c>
      <c r="Y27" s="183">
        <v>0</v>
      </c>
    </row>
    <row r="28" spans="1:25" s="183" customFormat="1" ht="15.6" x14ac:dyDescent="0.3">
      <c r="A28" s="275" t="s">
        <v>480</v>
      </c>
      <c r="B28" s="276">
        <v>490</v>
      </c>
      <c r="C28" s="277">
        <v>0</v>
      </c>
      <c r="D28" s="278">
        <v>0</v>
      </c>
      <c r="E28" s="278">
        <v>0</v>
      </c>
      <c r="F28" s="278">
        <v>404</v>
      </c>
      <c r="G28" s="278">
        <v>86</v>
      </c>
      <c r="H28" s="279">
        <v>0</v>
      </c>
      <c r="I28" s="183">
        <v>0</v>
      </c>
      <c r="J28" s="183">
        <v>0</v>
      </c>
      <c r="K28" s="183">
        <v>0</v>
      </c>
      <c r="L28" s="183">
        <v>0</v>
      </c>
      <c r="M28" s="183">
        <v>0</v>
      </c>
      <c r="N28" s="183">
        <v>0</v>
      </c>
      <c r="O28" s="183">
        <v>0</v>
      </c>
      <c r="P28" s="183">
        <v>0</v>
      </c>
      <c r="Q28" s="183">
        <v>0</v>
      </c>
      <c r="R28" s="183">
        <v>0</v>
      </c>
      <c r="S28" s="183">
        <v>0</v>
      </c>
      <c r="T28" s="183">
        <v>0</v>
      </c>
      <c r="U28" s="183">
        <v>0</v>
      </c>
      <c r="V28" s="183">
        <v>0</v>
      </c>
      <c r="W28" s="183">
        <v>0</v>
      </c>
      <c r="X28" s="183">
        <v>0</v>
      </c>
      <c r="Y28" s="183">
        <v>0</v>
      </c>
    </row>
    <row r="29" spans="1:25" s="183" customFormat="1" ht="15.6" x14ac:dyDescent="0.3">
      <c r="A29" s="275" t="s">
        <v>481</v>
      </c>
      <c r="B29" s="276">
        <v>1267</v>
      </c>
      <c r="C29" s="277">
        <v>55</v>
      </c>
      <c r="D29" s="278">
        <v>0</v>
      </c>
      <c r="E29" s="278">
        <v>0</v>
      </c>
      <c r="F29" s="278">
        <v>478</v>
      </c>
      <c r="G29" s="278">
        <v>734</v>
      </c>
      <c r="H29" s="279">
        <v>0</v>
      </c>
      <c r="I29" s="183">
        <v>0</v>
      </c>
      <c r="J29" s="183">
        <v>0</v>
      </c>
      <c r="K29" s="183">
        <v>0</v>
      </c>
      <c r="L29" s="183">
        <v>0</v>
      </c>
      <c r="M29" s="183">
        <v>0</v>
      </c>
      <c r="N29" s="183">
        <v>0</v>
      </c>
      <c r="O29" s="183">
        <v>0</v>
      </c>
      <c r="P29" s="183">
        <v>0</v>
      </c>
      <c r="Q29" s="183">
        <v>0</v>
      </c>
      <c r="R29" s="183">
        <v>0</v>
      </c>
      <c r="S29" s="183">
        <v>0</v>
      </c>
      <c r="T29" s="183">
        <v>0</v>
      </c>
      <c r="U29" s="183">
        <v>0</v>
      </c>
      <c r="V29" s="183">
        <v>0</v>
      </c>
      <c r="W29" s="183">
        <v>0</v>
      </c>
      <c r="X29" s="183">
        <v>0</v>
      </c>
      <c r="Y29" s="183">
        <v>0</v>
      </c>
    </row>
    <row r="30" spans="1:25" s="183" customFormat="1" ht="15.6" x14ac:dyDescent="0.3">
      <c r="A30" s="275" t="s">
        <v>482</v>
      </c>
      <c r="B30" s="276">
        <v>550</v>
      </c>
      <c r="C30" s="277">
        <v>299</v>
      </c>
      <c r="D30" s="278">
        <v>10</v>
      </c>
      <c r="E30" s="278">
        <v>7</v>
      </c>
      <c r="F30" s="278">
        <v>151</v>
      </c>
      <c r="G30" s="278">
        <v>83</v>
      </c>
      <c r="H30" s="279">
        <v>0</v>
      </c>
      <c r="I30" s="183">
        <v>0</v>
      </c>
      <c r="J30" s="183">
        <v>0</v>
      </c>
      <c r="K30" s="183">
        <v>0</v>
      </c>
      <c r="L30" s="183">
        <v>0</v>
      </c>
      <c r="M30" s="183">
        <v>0</v>
      </c>
      <c r="N30" s="183">
        <v>0</v>
      </c>
      <c r="O30" s="183">
        <v>0</v>
      </c>
      <c r="P30" s="183">
        <v>0</v>
      </c>
      <c r="Q30" s="183">
        <v>0</v>
      </c>
      <c r="R30" s="183">
        <v>0</v>
      </c>
      <c r="S30" s="183">
        <v>0</v>
      </c>
      <c r="T30" s="183">
        <v>0</v>
      </c>
      <c r="U30" s="183">
        <v>0</v>
      </c>
      <c r="V30" s="183">
        <v>0</v>
      </c>
      <c r="W30" s="183">
        <v>0</v>
      </c>
      <c r="X30" s="183">
        <v>0</v>
      </c>
      <c r="Y30" s="183">
        <v>0</v>
      </c>
    </row>
    <row r="31" spans="1:25" s="183" customFormat="1" ht="15.6" x14ac:dyDescent="0.3">
      <c r="A31" s="275" t="s">
        <v>483</v>
      </c>
      <c r="B31" s="276">
        <v>175</v>
      </c>
      <c r="C31" s="277">
        <v>42</v>
      </c>
      <c r="D31" s="278">
        <v>10</v>
      </c>
      <c r="E31" s="278">
        <v>25</v>
      </c>
      <c r="F31" s="278">
        <v>25</v>
      </c>
      <c r="G31" s="278">
        <v>73</v>
      </c>
      <c r="H31" s="279">
        <v>0</v>
      </c>
      <c r="I31" s="183">
        <v>0</v>
      </c>
      <c r="J31" s="183">
        <v>0</v>
      </c>
      <c r="K31" s="183">
        <v>0</v>
      </c>
      <c r="L31" s="183">
        <v>0</v>
      </c>
      <c r="M31" s="183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</v>
      </c>
      <c r="S31" s="183">
        <v>0</v>
      </c>
      <c r="T31" s="183">
        <v>0</v>
      </c>
      <c r="U31" s="183">
        <v>0</v>
      </c>
      <c r="V31" s="183">
        <v>0</v>
      </c>
      <c r="W31" s="183">
        <v>0</v>
      </c>
      <c r="X31" s="183">
        <v>0</v>
      </c>
      <c r="Y31" s="183">
        <v>0</v>
      </c>
    </row>
    <row r="32" spans="1:25" s="183" customFormat="1" ht="15.6" x14ac:dyDescent="0.3">
      <c r="A32" s="280" t="s">
        <v>484</v>
      </c>
      <c r="B32" s="281">
        <v>539</v>
      </c>
      <c r="C32" s="282">
        <v>91</v>
      </c>
      <c r="D32" s="283">
        <v>91</v>
      </c>
      <c r="E32" s="283">
        <v>138</v>
      </c>
      <c r="F32" s="283">
        <v>2</v>
      </c>
      <c r="G32" s="283">
        <v>216</v>
      </c>
      <c r="H32" s="284">
        <v>1</v>
      </c>
      <c r="I32" s="183">
        <v>0</v>
      </c>
      <c r="J32" s="183">
        <v>0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3">
        <v>0</v>
      </c>
      <c r="U32" s="183">
        <v>0</v>
      </c>
      <c r="V32" s="183">
        <v>0</v>
      </c>
      <c r="W32" s="183">
        <v>0</v>
      </c>
      <c r="X32" s="183">
        <v>0</v>
      </c>
      <c r="Y32" s="183">
        <v>0</v>
      </c>
    </row>
    <row r="33" spans="1:25" s="183" customFormat="1" ht="15.6" x14ac:dyDescent="0.3">
      <c r="A33" s="252" t="s">
        <v>142</v>
      </c>
    </row>
    <row r="34" spans="1:25" s="285" customFormat="1" hidden="1" x14ac:dyDescent="0.25">
      <c r="C34" s="285">
        <v>0</v>
      </c>
      <c r="D34" s="285">
        <v>0</v>
      </c>
      <c r="E34" s="285">
        <v>0</v>
      </c>
      <c r="F34" s="285">
        <v>0</v>
      </c>
      <c r="G34" s="285">
        <v>0</v>
      </c>
      <c r="H34" s="285">
        <v>0</v>
      </c>
      <c r="I34" s="285">
        <v>0</v>
      </c>
      <c r="J34" s="285">
        <v>0</v>
      </c>
      <c r="K34" s="285">
        <v>0</v>
      </c>
      <c r="L34" s="285">
        <v>0</v>
      </c>
      <c r="M34" s="285">
        <v>0</v>
      </c>
      <c r="N34" s="285">
        <v>0</v>
      </c>
      <c r="O34" s="285">
        <v>0</v>
      </c>
      <c r="P34" s="285">
        <v>0</v>
      </c>
      <c r="Q34" s="285">
        <v>0</v>
      </c>
      <c r="R34" s="285">
        <v>0</v>
      </c>
      <c r="S34" s="285">
        <v>0</v>
      </c>
      <c r="T34" s="285">
        <v>0</v>
      </c>
      <c r="U34" s="285">
        <v>0</v>
      </c>
      <c r="V34" s="285">
        <v>0</v>
      </c>
      <c r="W34" s="285">
        <v>0</v>
      </c>
      <c r="X34" s="285">
        <v>0</v>
      </c>
      <c r="Y34" s="285">
        <v>0</v>
      </c>
    </row>
    <row r="35" spans="1:25" s="285" customFormat="1" hidden="1" x14ac:dyDescent="0.25">
      <c r="C35" s="285">
        <v>0</v>
      </c>
      <c r="D35" s="285">
        <v>0</v>
      </c>
      <c r="E35" s="285">
        <v>0</v>
      </c>
      <c r="F35" s="285">
        <v>0</v>
      </c>
      <c r="G35" s="285">
        <v>0</v>
      </c>
      <c r="H35" s="285">
        <v>0</v>
      </c>
      <c r="I35" s="285">
        <v>0</v>
      </c>
      <c r="J35" s="285">
        <v>0</v>
      </c>
      <c r="K35" s="285">
        <v>0</v>
      </c>
      <c r="L35" s="285">
        <v>0</v>
      </c>
      <c r="M35" s="285">
        <v>0</v>
      </c>
      <c r="N35" s="285">
        <v>0</v>
      </c>
      <c r="O35" s="285">
        <v>0</v>
      </c>
      <c r="P35" s="285">
        <v>0</v>
      </c>
      <c r="Q35" s="285">
        <v>0</v>
      </c>
      <c r="R35" s="285">
        <v>0</v>
      </c>
      <c r="S35" s="285">
        <v>0</v>
      </c>
      <c r="T35" s="285">
        <v>0</v>
      </c>
      <c r="U35" s="285">
        <v>0</v>
      </c>
      <c r="V35" s="285">
        <v>0</v>
      </c>
      <c r="W35" s="285">
        <v>0</v>
      </c>
      <c r="X35" s="285">
        <v>0</v>
      </c>
      <c r="Y35" s="285">
        <v>0</v>
      </c>
    </row>
    <row r="36" spans="1:25" s="285" customFormat="1" hidden="1" x14ac:dyDescent="0.25">
      <c r="C36" s="285">
        <v>0</v>
      </c>
      <c r="D36" s="285">
        <v>0</v>
      </c>
      <c r="E36" s="285">
        <v>0</v>
      </c>
      <c r="F36" s="285">
        <v>0</v>
      </c>
      <c r="G36" s="285">
        <v>0</v>
      </c>
      <c r="H36" s="285">
        <v>0</v>
      </c>
      <c r="I36" s="285">
        <v>0</v>
      </c>
      <c r="J36" s="285">
        <v>0</v>
      </c>
      <c r="K36" s="285">
        <v>0</v>
      </c>
      <c r="L36" s="285">
        <v>0</v>
      </c>
      <c r="M36" s="285">
        <v>0</v>
      </c>
      <c r="N36" s="285">
        <v>0</v>
      </c>
      <c r="O36" s="285">
        <v>0</v>
      </c>
      <c r="P36" s="285">
        <v>0</v>
      </c>
      <c r="Q36" s="285">
        <v>0</v>
      </c>
      <c r="R36" s="285">
        <v>0</v>
      </c>
      <c r="S36" s="285">
        <v>0</v>
      </c>
      <c r="T36" s="285">
        <v>0</v>
      </c>
      <c r="U36" s="285">
        <v>0</v>
      </c>
      <c r="V36" s="285">
        <v>0</v>
      </c>
      <c r="W36" s="285">
        <v>0</v>
      </c>
      <c r="X36" s="285">
        <v>0</v>
      </c>
      <c r="Y36" s="285">
        <v>0</v>
      </c>
    </row>
    <row r="37" spans="1:25" s="285" customFormat="1" hidden="1" x14ac:dyDescent="0.25">
      <c r="C37" s="285">
        <v>0</v>
      </c>
      <c r="D37" s="285">
        <v>0</v>
      </c>
      <c r="E37" s="285">
        <v>0</v>
      </c>
      <c r="F37" s="285">
        <v>0</v>
      </c>
      <c r="G37" s="285">
        <v>0</v>
      </c>
      <c r="H37" s="285">
        <v>0</v>
      </c>
      <c r="I37" s="285">
        <v>0</v>
      </c>
      <c r="J37" s="285">
        <v>0</v>
      </c>
      <c r="K37" s="285">
        <v>0</v>
      </c>
      <c r="L37" s="285">
        <v>0</v>
      </c>
      <c r="M37" s="285">
        <v>0</v>
      </c>
      <c r="N37" s="285">
        <v>0</v>
      </c>
      <c r="O37" s="285">
        <v>0</v>
      </c>
      <c r="P37" s="285">
        <v>0</v>
      </c>
      <c r="Q37" s="285">
        <v>0</v>
      </c>
      <c r="R37" s="285">
        <v>0</v>
      </c>
      <c r="S37" s="285">
        <v>0</v>
      </c>
      <c r="T37" s="285">
        <v>0</v>
      </c>
      <c r="U37" s="285">
        <v>0</v>
      </c>
      <c r="V37" s="285">
        <v>0</v>
      </c>
      <c r="W37" s="285">
        <v>0</v>
      </c>
      <c r="X37" s="285">
        <v>0</v>
      </c>
      <c r="Y37" s="285">
        <v>0</v>
      </c>
    </row>
    <row r="38" spans="1:25" s="285" customFormat="1" hidden="1" x14ac:dyDescent="0.25">
      <c r="C38" s="285">
        <v>0</v>
      </c>
      <c r="D38" s="285">
        <v>0</v>
      </c>
      <c r="E38" s="285">
        <v>0</v>
      </c>
      <c r="F38" s="285">
        <v>0</v>
      </c>
      <c r="G38" s="285">
        <v>0</v>
      </c>
      <c r="H38" s="285">
        <v>0</v>
      </c>
      <c r="I38" s="285">
        <v>0</v>
      </c>
      <c r="J38" s="285">
        <v>0</v>
      </c>
      <c r="K38" s="285">
        <v>0</v>
      </c>
      <c r="L38" s="285">
        <v>0</v>
      </c>
      <c r="M38" s="285">
        <v>0</v>
      </c>
      <c r="N38" s="285">
        <v>0</v>
      </c>
      <c r="O38" s="285">
        <v>0</v>
      </c>
      <c r="P38" s="285">
        <v>0</v>
      </c>
      <c r="Q38" s="285">
        <v>0</v>
      </c>
      <c r="R38" s="285">
        <v>0</v>
      </c>
      <c r="S38" s="285">
        <v>0</v>
      </c>
      <c r="T38" s="285">
        <v>0</v>
      </c>
      <c r="U38" s="285">
        <v>0</v>
      </c>
      <c r="V38" s="285">
        <v>0</v>
      </c>
      <c r="W38" s="285">
        <v>0</v>
      </c>
      <c r="X38" s="285">
        <v>0</v>
      </c>
      <c r="Y38" s="285">
        <v>0</v>
      </c>
    </row>
    <row r="39" spans="1:25" s="285" customFormat="1" hidden="1" x14ac:dyDescent="0.25">
      <c r="C39" s="285">
        <v>0</v>
      </c>
      <c r="D39" s="285">
        <v>0</v>
      </c>
      <c r="E39" s="285">
        <v>0</v>
      </c>
      <c r="F39" s="285">
        <v>0</v>
      </c>
      <c r="G39" s="285">
        <v>0</v>
      </c>
      <c r="H39" s="285">
        <v>0</v>
      </c>
      <c r="I39" s="285">
        <v>0</v>
      </c>
      <c r="J39" s="285">
        <v>0</v>
      </c>
      <c r="K39" s="285">
        <v>0</v>
      </c>
      <c r="L39" s="285">
        <v>0</v>
      </c>
      <c r="M39" s="285">
        <v>0</v>
      </c>
      <c r="N39" s="285">
        <v>0</v>
      </c>
      <c r="O39" s="285">
        <v>0</v>
      </c>
      <c r="P39" s="285">
        <v>0</v>
      </c>
      <c r="Q39" s="285">
        <v>0</v>
      </c>
      <c r="R39" s="285">
        <v>0</v>
      </c>
      <c r="S39" s="285">
        <v>0</v>
      </c>
      <c r="T39" s="285">
        <v>0</v>
      </c>
      <c r="U39" s="285">
        <v>0</v>
      </c>
      <c r="V39" s="285">
        <v>0</v>
      </c>
      <c r="W39" s="285">
        <v>0</v>
      </c>
      <c r="X39" s="285">
        <v>0</v>
      </c>
      <c r="Y39" s="285">
        <v>0</v>
      </c>
    </row>
    <row r="40" spans="1:25" s="285" customFormat="1" hidden="1" x14ac:dyDescent="0.25">
      <c r="C40" s="285">
        <v>0</v>
      </c>
      <c r="D40" s="285">
        <v>0</v>
      </c>
      <c r="E40" s="285">
        <v>0</v>
      </c>
      <c r="F40" s="285">
        <v>0</v>
      </c>
      <c r="G40" s="285">
        <v>0</v>
      </c>
      <c r="H40" s="285">
        <v>0</v>
      </c>
      <c r="I40" s="285">
        <v>0</v>
      </c>
      <c r="J40" s="285">
        <v>0</v>
      </c>
      <c r="K40" s="285">
        <v>0</v>
      </c>
      <c r="L40" s="285">
        <v>0</v>
      </c>
      <c r="M40" s="285">
        <v>0</v>
      </c>
      <c r="N40" s="285">
        <v>0</v>
      </c>
      <c r="O40" s="285">
        <v>0</v>
      </c>
      <c r="P40" s="285">
        <v>0</v>
      </c>
      <c r="Q40" s="285">
        <v>0</v>
      </c>
      <c r="R40" s="285">
        <v>0</v>
      </c>
      <c r="S40" s="285">
        <v>0</v>
      </c>
      <c r="T40" s="285">
        <v>0</v>
      </c>
      <c r="U40" s="285">
        <v>0</v>
      </c>
      <c r="V40" s="285">
        <v>0</v>
      </c>
      <c r="W40" s="285">
        <v>0</v>
      </c>
      <c r="X40" s="285">
        <v>0</v>
      </c>
      <c r="Y40" s="285">
        <v>0</v>
      </c>
    </row>
    <row r="41" spans="1:25" s="285" customFormat="1" hidden="1" x14ac:dyDescent="0.25">
      <c r="C41" s="285">
        <v>0</v>
      </c>
      <c r="D41" s="285">
        <v>0</v>
      </c>
      <c r="E41" s="285">
        <v>0</v>
      </c>
      <c r="F41" s="285">
        <v>0</v>
      </c>
      <c r="G41" s="285">
        <v>0</v>
      </c>
      <c r="H41" s="285">
        <v>0</v>
      </c>
      <c r="I41" s="285">
        <v>0</v>
      </c>
      <c r="J41" s="285">
        <v>0</v>
      </c>
      <c r="K41" s="285">
        <v>0</v>
      </c>
      <c r="L41" s="285">
        <v>0</v>
      </c>
      <c r="M41" s="285">
        <v>0</v>
      </c>
      <c r="N41" s="285">
        <v>0</v>
      </c>
      <c r="O41" s="285">
        <v>0</v>
      </c>
      <c r="P41" s="285">
        <v>0</v>
      </c>
      <c r="Q41" s="285">
        <v>0</v>
      </c>
      <c r="R41" s="285">
        <v>0</v>
      </c>
      <c r="S41" s="285">
        <v>0</v>
      </c>
      <c r="T41" s="285">
        <v>0</v>
      </c>
      <c r="U41" s="285">
        <v>0</v>
      </c>
      <c r="V41" s="285">
        <v>0</v>
      </c>
      <c r="W41" s="285">
        <v>0</v>
      </c>
      <c r="X41" s="285">
        <v>0</v>
      </c>
      <c r="Y41" s="285">
        <v>0</v>
      </c>
    </row>
    <row r="42" spans="1:25" s="285" customFormat="1" hidden="1" x14ac:dyDescent="0.25">
      <c r="C42" s="285">
        <v>0</v>
      </c>
      <c r="D42" s="285">
        <v>0</v>
      </c>
      <c r="E42" s="285">
        <v>0</v>
      </c>
      <c r="F42" s="285">
        <v>0</v>
      </c>
      <c r="G42" s="285">
        <v>0</v>
      </c>
      <c r="H42" s="285">
        <v>0</v>
      </c>
      <c r="I42" s="285">
        <v>0</v>
      </c>
      <c r="J42" s="285">
        <v>0</v>
      </c>
      <c r="K42" s="285">
        <v>0</v>
      </c>
      <c r="L42" s="285">
        <v>0</v>
      </c>
      <c r="M42" s="285">
        <v>0</v>
      </c>
      <c r="N42" s="285">
        <v>0</v>
      </c>
      <c r="O42" s="285">
        <v>0</v>
      </c>
      <c r="P42" s="285">
        <v>0</v>
      </c>
      <c r="Q42" s="285">
        <v>0</v>
      </c>
      <c r="R42" s="285">
        <v>0</v>
      </c>
      <c r="S42" s="285">
        <v>0</v>
      </c>
      <c r="T42" s="285">
        <v>0</v>
      </c>
      <c r="U42" s="285">
        <v>0</v>
      </c>
      <c r="V42" s="285">
        <v>0</v>
      </c>
      <c r="W42" s="285">
        <v>0</v>
      </c>
      <c r="X42" s="285">
        <v>0</v>
      </c>
      <c r="Y42" s="285">
        <v>0</v>
      </c>
    </row>
    <row r="43" spans="1:25" s="285" customFormat="1" hidden="1" x14ac:dyDescent="0.25">
      <c r="C43" s="285">
        <v>0</v>
      </c>
      <c r="D43" s="285">
        <v>0</v>
      </c>
      <c r="E43" s="285">
        <v>0</v>
      </c>
      <c r="F43" s="285">
        <v>0</v>
      </c>
      <c r="G43" s="285">
        <v>0</v>
      </c>
      <c r="H43" s="285">
        <v>0</v>
      </c>
      <c r="I43" s="285">
        <v>0</v>
      </c>
      <c r="J43" s="285">
        <v>0</v>
      </c>
      <c r="K43" s="285">
        <v>0</v>
      </c>
      <c r="L43" s="285">
        <v>0</v>
      </c>
      <c r="M43" s="285">
        <v>0</v>
      </c>
      <c r="N43" s="285">
        <v>0</v>
      </c>
      <c r="O43" s="285">
        <v>0</v>
      </c>
      <c r="P43" s="285">
        <v>0</v>
      </c>
      <c r="Q43" s="285">
        <v>0</v>
      </c>
      <c r="R43" s="285">
        <v>0</v>
      </c>
      <c r="S43" s="285">
        <v>0</v>
      </c>
      <c r="T43" s="285">
        <v>0</v>
      </c>
      <c r="U43" s="285">
        <v>0</v>
      </c>
      <c r="V43" s="285">
        <v>0</v>
      </c>
      <c r="W43" s="285">
        <v>0</v>
      </c>
      <c r="X43" s="285">
        <v>0</v>
      </c>
      <c r="Y43" s="285">
        <v>0</v>
      </c>
    </row>
    <row r="44" spans="1:25" s="285" customFormat="1" hidden="1" x14ac:dyDescent="0.25">
      <c r="C44" s="285">
        <v>0</v>
      </c>
      <c r="D44" s="285">
        <v>0</v>
      </c>
      <c r="E44" s="285">
        <v>0</v>
      </c>
      <c r="F44" s="285">
        <v>0</v>
      </c>
      <c r="G44" s="285">
        <v>0</v>
      </c>
      <c r="H44" s="285">
        <v>0</v>
      </c>
      <c r="I44" s="285">
        <v>0</v>
      </c>
      <c r="J44" s="285">
        <v>0</v>
      </c>
      <c r="K44" s="285">
        <v>0</v>
      </c>
      <c r="L44" s="285">
        <v>0</v>
      </c>
      <c r="M44" s="285">
        <v>0</v>
      </c>
      <c r="N44" s="285">
        <v>0</v>
      </c>
      <c r="O44" s="285">
        <v>0</v>
      </c>
      <c r="P44" s="285">
        <v>0</v>
      </c>
      <c r="Q44" s="285">
        <v>0</v>
      </c>
      <c r="R44" s="285">
        <v>0</v>
      </c>
      <c r="S44" s="285">
        <v>0</v>
      </c>
      <c r="T44" s="285">
        <v>0</v>
      </c>
      <c r="U44" s="285">
        <v>0</v>
      </c>
      <c r="V44" s="285">
        <v>0</v>
      </c>
      <c r="W44" s="285">
        <v>0</v>
      </c>
      <c r="X44" s="285">
        <v>0</v>
      </c>
      <c r="Y44" s="285">
        <v>0</v>
      </c>
    </row>
    <row r="45" spans="1:25" s="285" customFormat="1" hidden="1" x14ac:dyDescent="0.25">
      <c r="C45" s="285">
        <v>0</v>
      </c>
      <c r="D45" s="285">
        <v>0</v>
      </c>
      <c r="E45" s="285">
        <v>0</v>
      </c>
      <c r="F45" s="285">
        <v>0</v>
      </c>
      <c r="G45" s="285">
        <v>0</v>
      </c>
      <c r="H45" s="285">
        <v>0</v>
      </c>
      <c r="I45" s="285">
        <v>0</v>
      </c>
      <c r="J45" s="285">
        <v>0</v>
      </c>
      <c r="K45" s="285">
        <v>0</v>
      </c>
      <c r="L45" s="285">
        <v>0</v>
      </c>
      <c r="M45" s="285">
        <v>0</v>
      </c>
      <c r="N45" s="285">
        <v>0</v>
      </c>
      <c r="O45" s="285">
        <v>0</v>
      </c>
      <c r="P45" s="285">
        <v>0</v>
      </c>
      <c r="Q45" s="285">
        <v>0</v>
      </c>
      <c r="R45" s="285">
        <v>0</v>
      </c>
      <c r="S45" s="285">
        <v>0</v>
      </c>
      <c r="T45" s="285">
        <v>0</v>
      </c>
      <c r="U45" s="285">
        <v>0</v>
      </c>
      <c r="V45" s="285">
        <v>0</v>
      </c>
      <c r="W45" s="285">
        <v>0</v>
      </c>
      <c r="X45" s="285">
        <v>0</v>
      </c>
      <c r="Y45" s="285">
        <v>0</v>
      </c>
    </row>
    <row r="46" spans="1:25" hidden="1" x14ac:dyDescent="0.25">
      <c r="C46" s="285">
        <v>0</v>
      </c>
      <c r="D46" s="285">
        <v>0</v>
      </c>
      <c r="E46" s="285">
        <v>0</v>
      </c>
      <c r="F46" s="285">
        <v>0</v>
      </c>
      <c r="G46" s="285">
        <v>0</v>
      </c>
      <c r="H46" s="285">
        <v>0</v>
      </c>
      <c r="I46" s="285">
        <v>0</v>
      </c>
      <c r="J46" s="285">
        <v>0</v>
      </c>
      <c r="K46" s="285">
        <v>0</v>
      </c>
      <c r="L46" s="285">
        <v>0</v>
      </c>
      <c r="M46" s="285">
        <v>0</v>
      </c>
      <c r="N46" s="285">
        <v>0</v>
      </c>
      <c r="O46" s="285">
        <v>0</v>
      </c>
      <c r="P46" s="285">
        <v>0</v>
      </c>
      <c r="Q46" s="285">
        <v>0</v>
      </c>
      <c r="R46" s="285">
        <v>0</v>
      </c>
      <c r="S46" s="285">
        <v>0</v>
      </c>
      <c r="T46" s="285">
        <v>0</v>
      </c>
      <c r="U46" s="285">
        <v>0</v>
      </c>
      <c r="V46" s="285">
        <v>0</v>
      </c>
      <c r="W46" s="285">
        <v>0</v>
      </c>
      <c r="X46" s="285">
        <v>0</v>
      </c>
      <c r="Y46" s="285">
        <v>0</v>
      </c>
    </row>
    <row r="47" spans="1:25" hidden="1" x14ac:dyDescent="0.25">
      <c r="C47" s="285">
        <v>0</v>
      </c>
      <c r="D47" s="285">
        <v>0</v>
      </c>
      <c r="E47" s="285">
        <v>0</v>
      </c>
      <c r="F47" s="285">
        <v>0</v>
      </c>
      <c r="G47" s="285">
        <v>0</v>
      </c>
      <c r="H47" s="285">
        <v>0</v>
      </c>
      <c r="I47" s="285">
        <v>0</v>
      </c>
      <c r="J47" s="285">
        <v>0</v>
      </c>
      <c r="K47" s="285">
        <v>0</v>
      </c>
      <c r="L47" s="285">
        <v>0</v>
      </c>
      <c r="M47" s="285">
        <v>0</v>
      </c>
      <c r="N47" s="285">
        <v>0</v>
      </c>
      <c r="O47" s="285">
        <v>0</v>
      </c>
      <c r="P47" s="285">
        <v>0</v>
      </c>
      <c r="Q47" s="285">
        <v>0</v>
      </c>
      <c r="R47" s="285">
        <v>0</v>
      </c>
      <c r="S47" s="285">
        <v>0</v>
      </c>
      <c r="T47" s="285">
        <v>0</v>
      </c>
      <c r="U47" s="285">
        <v>0</v>
      </c>
      <c r="V47" s="285">
        <v>0</v>
      </c>
      <c r="W47" s="285">
        <v>0</v>
      </c>
      <c r="X47" s="285">
        <v>0</v>
      </c>
      <c r="Y47" s="285">
        <v>0</v>
      </c>
    </row>
  </sheetData>
  <mergeCells count="7">
    <mergeCell ref="A8:A9"/>
    <mergeCell ref="B8:B9"/>
    <mergeCell ref="C8:H8"/>
    <mergeCell ref="A3:X3"/>
    <mergeCell ref="A4:F4"/>
    <mergeCell ref="A5:F5"/>
    <mergeCell ref="A6:F6"/>
  </mergeCells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3FD70-C5EF-4E1E-959F-A1078D41DF70}">
  <dimension ref="A1:AB133"/>
  <sheetViews>
    <sheetView zoomScale="80" zoomScaleNormal="80" workbookViewId="0">
      <selection activeCell="A13" sqref="A13"/>
    </sheetView>
  </sheetViews>
  <sheetFormatPr baseColWidth="10" defaultColWidth="0" defaultRowHeight="13.2" zeroHeight="1" x14ac:dyDescent="0.25"/>
  <cols>
    <col min="1" max="1" width="77.21875" style="195" customWidth="1"/>
    <col min="2" max="2" width="15.109375" style="195" customWidth="1"/>
    <col min="3" max="22" width="10.88671875" style="195" customWidth="1"/>
    <col min="23" max="23" width="12.109375" style="195" customWidth="1"/>
    <col min="24" max="28" width="0" style="195" hidden="1" customWidth="1"/>
    <col min="29" max="16384" width="10.88671875" style="195" hidden="1"/>
  </cols>
  <sheetData>
    <row r="1" spans="1:24" ht="17.399999999999999" x14ac:dyDescent="0.3">
      <c r="A1" s="235" t="s">
        <v>486</v>
      </c>
    </row>
    <row r="2" spans="1:24" ht="17.399999999999999" x14ac:dyDescent="0.3">
      <c r="A2" s="235"/>
    </row>
    <row r="3" spans="1:24" ht="15.6" x14ac:dyDescent="0.3">
      <c r="A3" s="154" t="s">
        <v>319</v>
      </c>
      <c r="B3" s="196"/>
      <c r="C3" s="196"/>
      <c r="D3" s="196"/>
      <c r="E3" s="196"/>
      <c r="F3" s="197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7"/>
      <c r="S3" s="196"/>
      <c r="T3" s="196"/>
      <c r="U3" s="196"/>
      <c r="V3" s="196"/>
      <c r="W3" s="196"/>
      <c r="X3" s="198"/>
    </row>
    <row r="4" spans="1:24" ht="17.399999999999999" x14ac:dyDescent="0.3">
      <c r="A4" s="235" t="s">
        <v>561</v>
      </c>
    </row>
    <row r="5" spans="1:24" ht="17.399999999999999" x14ac:dyDescent="0.3">
      <c r="A5" s="235" t="s">
        <v>556</v>
      </c>
    </row>
    <row r="6" spans="1:24" ht="17.399999999999999" x14ac:dyDescent="0.3">
      <c r="A6" s="235" t="s">
        <v>541</v>
      </c>
    </row>
    <row r="7" spans="1:24" x14ac:dyDescent="0.25">
      <c r="A7" s="285"/>
      <c r="B7" s="285"/>
    </row>
    <row r="8" spans="1:24" x14ac:dyDescent="0.25"/>
    <row r="9" spans="1:24" ht="27.45" customHeight="1" x14ac:dyDescent="0.25">
      <c r="A9" s="286" t="s">
        <v>485</v>
      </c>
      <c r="B9" s="287" t="s">
        <v>6</v>
      </c>
      <c r="C9" s="286" t="s">
        <v>7</v>
      </c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</row>
    <row r="10" spans="1:24" ht="62.4" x14ac:dyDescent="0.25">
      <c r="A10" s="286"/>
      <c r="B10" s="287"/>
      <c r="C10" s="268" t="s">
        <v>10</v>
      </c>
      <c r="D10" s="268" t="s">
        <v>488</v>
      </c>
      <c r="E10" s="268" t="s">
        <v>16</v>
      </c>
      <c r="F10" s="268" t="s">
        <v>489</v>
      </c>
      <c r="G10" s="268" t="s">
        <v>487</v>
      </c>
      <c r="H10" s="268" t="s">
        <v>490</v>
      </c>
      <c r="I10" s="268" t="s">
        <v>491</v>
      </c>
      <c r="J10" s="268" t="s">
        <v>492</v>
      </c>
      <c r="K10" s="268" t="s">
        <v>493</v>
      </c>
      <c r="L10" s="268" t="s">
        <v>494</v>
      </c>
      <c r="M10" s="268" t="s">
        <v>495</v>
      </c>
      <c r="N10" s="268" t="s">
        <v>496</v>
      </c>
      <c r="O10" s="268" t="s">
        <v>29</v>
      </c>
      <c r="P10" s="268" t="s">
        <v>497</v>
      </c>
      <c r="Q10" s="268" t="s">
        <v>498</v>
      </c>
      <c r="R10" s="268" t="s">
        <v>499</v>
      </c>
      <c r="S10" s="268" t="s">
        <v>500</v>
      </c>
      <c r="T10" s="268" t="s">
        <v>501</v>
      </c>
      <c r="U10" s="268" t="s">
        <v>32</v>
      </c>
      <c r="V10" s="268" t="s">
        <v>27</v>
      </c>
      <c r="W10" s="269" t="s">
        <v>394</v>
      </c>
    </row>
    <row r="11" spans="1:24" ht="15.6" x14ac:dyDescent="0.25">
      <c r="A11" s="288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90"/>
    </row>
    <row r="12" spans="1:24" s="105" customFormat="1" ht="15.6" x14ac:dyDescent="0.3">
      <c r="A12" s="291" t="s">
        <v>36</v>
      </c>
      <c r="B12" s="273">
        <v>32205</v>
      </c>
      <c r="C12" s="273">
        <v>6473</v>
      </c>
      <c r="D12" s="273">
        <v>1586</v>
      </c>
      <c r="E12" s="273">
        <v>3481</v>
      </c>
      <c r="F12" s="273">
        <v>720</v>
      </c>
      <c r="G12" s="273">
        <v>2006</v>
      </c>
      <c r="H12" s="273">
        <v>1733</v>
      </c>
      <c r="I12" s="273">
        <v>632</v>
      </c>
      <c r="J12" s="273">
        <v>268</v>
      </c>
      <c r="K12" s="273">
        <v>88</v>
      </c>
      <c r="L12" s="273">
        <v>1485</v>
      </c>
      <c r="M12" s="273">
        <v>886</v>
      </c>
      <c r="N12" s="273">
        <v>2347</v>
      </c>
      <c r="O12" s="273">
        <v>1066</v>
      </c>
      <c r="P12" s="273">
        <v>1275</v>
      </c>
      <c r="Q12" s="273">
        <v>3065</v>
      </c>
      <c r="R12" s="273">
        <v>2073</v>
      </c>
      <c r="S12" s="273">
        <v>490</v>
      </c>
      <c r="T12" s="273">
        <v>1267</v>
      </c>
      <c r="U12" s="273">
        <v>550</v>
      </c>
      <c r="V12" s="273">
        <v>175</v>
      </c>
      <c r="W12" s="274">
        <v>539</v>
      </c>
    </row>
    <row r="13" spans="1:24" s="105" customFormat="1" ht="15.6" x14ac:dyDescent="0.3">
      <c r="A13" s="292"/>
      <c r="B13" s="278"/>
      <c r="C13" s="278">
        <v>0</v>
      </c>
      <c r="D13" s="278">
        <v>0</v>
      </c>
      <c r="E13" s="278">
        <v>0</v>
      </c>
      <c r="F13" s="278">
        <v>0</v>
      </c>
      <c r="G13" s="278">
        <v>0</v>
      </c>
      <c r="H13" s="278">
        <v>0</v>
      </c>
      <c r="I13" s="278">
        <v>0</v>
      </c>
      <c r="J13" s="278">
        <v>0</v>
      </c>
      <c r="K13" s="278">
        <v>0</v>
      </c>
      <c r="L13" s="278">
        <v>0</v>
      </c>
      <c r="M13" s="278">
        <v>0</v>
      </c>
      <c r="N13" s="278">
        <v>0</v>
      </c>
      <c r="O13" s="278">
        <v>0</v>
      </c>
      <c r="P13" s="278">
        <v>0</v>
      </c>
      <c r="Q13" s="278">
        <v>0</v>
      </c>
      <c r="R13" s="278">
        <v>0</v>
      </c>
      <c r="S13" s="278">
        <v>0</v>
      </c>
      <c r="T13" s="278">
        <v>0</v>
      </c>
      <c r="U13" s="278">
        <v>0</v>
      </c>
      <c r="V13" s="278">
        <v>0</v>
      </c>
      <c r="W13" s="279">
        <v>0</v>
      </c>
    </row>
    <row r="14" spans="1:24" s="105" customFormat="1" ht="15.6" x14ac:dyDescent="0.3">
      <c r="A14" s="292" t="s">
        <v>536</v>
      </c>
      <c r="B14" s="278">
        <v>1667</v>
      </c>
      <c r="C14" s="278">
        <v>429</v>
      </c>
      <c r="D14" s="278">
        <v>165</v>
      </c>
      <c r="E14" s="278">
        <v>176</v>
      </c>
      <c r="F14" s="278">
        <v>34</v>
      </c>
      <c r="G14" s="278">
        <v>153</v>
      </c>
      <c r="H14" s="278">
        <v>79</v>
      </c>
      <c r="I14" s="278">
        <v>36</v>
      </c>
      <c r="J14" s="278">
        <v>38</v>
      </c>
      <c r="K14" s="278">
        <v>3</v>
      </c>
      <c r="L14" s="278">
        <v>75</v>
      </c>
      <c r="M14" s="278">
        <v>29</v>
      </c>
      <c r="N14" s="278">
        <v>34</v>
      </c>
      <c r="O14" s="278">
        <v>14</v>
      </c>
      <c r="P14" s="278">
        <v>34</v>
      </c>
      <c r="Q14" s="278">
        <v>95</v>
      </c>
      <c r="R14" s="278">
        <v>87</v>
      </c>
      <c r="S14" s="278">
        <v>12</v>
      </c>
      <c r="T14" s="278">
        <v>88</v>
      </c>
      <c r="U14" s="278">
        <v>29</v>
      </c>
      <c r="V14" s="278">
        <v>4</v>
      </c>
      <c r="W14" s="279">
        <v>53</v>
      </c>
    </row>
    <row r="15" spans="1:24" s="105" customFormat="1" ht="15.6" x14ac:dyDescent="0.3">
      <c r="A15" s="292" t="s">
        <v>514</v>
      </c>
      <c r="B15" s="278">
        <v>3121</v>
      </c>
      <c r="C15" s="278">
        <v>603</v>
      </c>
      <c r="D15" s="278">
        <v>244</v>
      </c>
      <c r="E15" s="278">
        <v>209</v>
      </c>
      <c r="F15" s="278">
        <v>70</v>
      </c>
      <c r="G15" s="278">
        <v>172</v>
      </c>
      <c r="H15" s="278">
        <v>198</v>
      </c>
      <c r="I15" s="278">
        <v>137</v>
      </c>
      <c r="J15" s="278">
        <v>17</v>
      </c>
      <c r="K15" s="278">
        <v>2</v>
      </c>
      <c r="L15" s="278">
        <v>275</v>
      </c>
      <c r="M15" s="278">
        <v>78</v>
      </c>
      <c r="N15" s="278">
        <v>168</v>
      </c>
      <c r="O15" s="278">
        <v>263</v>
      </c>
      <c r="P15" s="278">
        <v>186</v>
      </c>
      <c r="Q15" s="278">
        <v>63</v>
      </c>
      <c r="R15" s="278">
        <v>203</v>
      </c>
      <c r="S15" s="278">
        <v>33</v>
      </c>
      <c r="T15" s="278">
        <v>95</v>
      </c>
      <c r="U15" s="278">
        <v>65</v>
      </c>
      <c r="V15" s="278">
        <v>3</v>
      </c>
      <c r="W15" s="279">
        <v>37</v>
      </c>
    </row>
    <row r="16" spans="1:24" s="105" customFormat="1" ht="15.6" x14ac:dyDescent="0.3">
      <c r="A16" s="292" t="s">
        <v>515</v>
      </c>
      <c r="B16" s="278">
        <v>1560</v>
      </c>
      <c r="C16" s="278">
        <v>319</v>
      </c>
      <c r="D16" s="278">
        <v>71</v>
      </c>
      <c r="E16" s="278">
        <v>139</v>
      </c>
      <c r="F16" s="278">
        <v>26</v>
      </c>
      <c r="G16" s="278">
        <v>50</v>
      </c>
      <c r="H16" s="278">
        <v>80</v>
      </c>
      <c r="I16" s="278">
        <v>40</v>
      </c>
      <c r="J16" s="278">
        <v>30</v>
      </c>
      <c r="K16" s="278">
        <v>5</v>
      </c>
      <c r="L16" s="278">
        <v>110</v>
      </c>
      <c r="M16" s="278">
        <v>44</v>
      </c>
      <c r="N16" s="278">
        <v>82</v>
      </c>
      <c r="O16" s="278">
        <v>178</v>
      </c>
      <c r="P16" s="278">
        <v>149</v>
      </c>
      <c r="Q16" s="278">
        <v>61</v>
      </c>
      <c r="R16" s="278">
        <v>72</v>
      </c>
      <c r="S16" s="278">
        <v>20</v>
      </c>
      <c r="T16" s="278">
        <v>47</v>
      </c>
      <c r="U16" s="278">
        <v>29</v>
      </c>
      <c r="V16" s="278">
        <v>3</v>
      </c>
      <c r="W16" s="279">
        <v>5</v>
      </c>
    </row>
    <row r="17" spans="1:23" s="105" customFormat="1" ht="15.6" x14ac:dyDescent="0.3">
      <c r="A17" s="292" t="s">
        <v>516</v>
      </c>
      <c r="B17" s="278">
        <v>102</v>
      </c>
      <c r="C17" s="278">
        <v>8</v>
      </c>
      <c r="D17" s="278">
        <v>11</v>
      </c>
      <c r="E17" s="278">
        <v>0</v>
      </c>
      <c r="F17" s="278">
        <v>0</v>
      </c>
      <c r="G17" s="278">
        <v>11</v>
      </c>
      <c r="H17" s="278">
        <v>2</v>
      </c>
      <c r="I17" s="278">
        <v>4</v>
      </c>
      <c r="J17" s="278">
        <v>6</v>
      </c>
      <c r="K17" s="278">
        <v>2</v>
      </c>
      <c r="L17" s="278">
        <v>4</v>
      </c>
      <c r="M17" s="278">
        <v>3</v>
      </c>
      <c r="N17" s="278">
        <v>18</v>
      </c>
      <c r="O17" s="278">
        <v>0</v>
      </c>
      <c r="P17" s="278">
        <v>6</v>
      </c>
      <c r="Q17" s="278">
        <v>3</v>
      </c>
      <c r="R17" s="278">
        <v>0</v>
      </c>
      <c r="S17" s="278">
        <v>1</v>
      </c>
      <c r="T17" s="278">
        <v>10</v>
      </c>
      <c r="U17" s="278">
        <v>9</v>
      </c>
      <c r="V17" s="278">
        <v>4</v>
      </c>
      <c r="W17" s="279">
        <v>0</v>
      </c>
    </row>
    <row r="18" spans="1:23" s="105" customFormat="1" ht="15.6" x14ac:dyDescent="0.3">
      <c r="A18" s="292" t="s">
        <v>517</v>
      </c>
      <c r="B18" s="278">
        <v>745</v>
      </c>
      <c r="C18" s="278">
        <v>195</v>
      </c>
      <c r="D18" s="278">
        <v>94</v>
      </c>
      <c r="E18" s="278">
        <v>126</v>
      </c>
      <c r="F18" s="278">
        <v>17</v>
      </c>
      <c r="G18" s="278">
        <v>7</v>
      </c>
      <c r="H18" s="278">
        <v>58</v>
      </c>
      <c r="I18" s="278">
        <v>0</v>
      </c>
      <c r="J18" s="278">
        <v>0</v>
      </c>
      <c r="K18" s="278">
        <v>0</v>
      </c>
      <c r="L18" s="278">
        <v>98</v>
      </c>
      <c r="M18" s="278">
        <v>13</v>
      </c>
      <c r="N18" s="278">
        <v>19</v>
      </c>
      <c r="O18" s="278">
        <v>3</v>
      </c>
      <c r="P18" s="278">
        <v>34</v>
      </c>
      <c r="Q18" s="278">
        <v>51</v>
      </c>
      <c r="R18" s="278">
        <v>19</v>
      </c>
      <c r="S18" s="278">
        <v>0</v>
      </c>
      <c r="T18" s="278">
        <v>0</v>
      </c>
      <c r="U18" s="278">
        <v>1</v>
      </c>
      <c r="V18" s="278">
        <v>1</v>
      </c>
      <c r="W18" s="279">
        <v>9</v>
      </c>
    </row>
    <row r="19" spans="1:23" s="105" customFormat="1" ht="15.6" x14ac:dyDescent="0.3">
      <c r="A19" s="292" t="s">
        <v>518</v>
      </c>
      <c r="B19" s="278">
        <v>2505</v>
      </c>
      <c r="C19" s="278">
        <v>707</v>
      </c>
      <c r="D19" s="278">
        <v>148</v>
      </c>
      <c r="E19" s="278">
        <v>287</v>
      </c>
      <c r="F19" s="278">
        <v>55</v>
      </c>
      <c r="G19" s="278">
        <v>68</v>
      </c>
      <c r="H19" s="278">
        <v>201</v>
      </c>
      <c r="I19" s="278">
        <v>4</v>
      </c>
      <c r="J19" s="278">
        <v>0</v>
      </c>
      <c r="K19" s="278">
        <v>0</v>
      </c>
      <c r="L19" s="278">
        <v>204</v>
      </c>
      <c r="M19" s="278">
        <v>50</v>
      </c>
      <c r="N19" s="278">
        <v>41</v>
      </c>
      <c r="O19" s="278">
        <v>49</v>
      </c>
      <c r="P19" s="278">
        <v>160</v>
      </c>
      <c r="Q19" s="278">
        <v>151</v>
      </c>
      <c r="R19" s="278">
        <v>249</v>
      </c>
      <c r="S19" s="278">
        <v>1</v>
      </c>
      <c r="T19" s="278">
        <v>0</v>
      </c>
      <c r="U19" s="278">
        <v>7</v>
      </c>
      <c r="V19" s="278">
        <v>25</v>
      </c>
      <c r="W19" s="279">
        <v>98</v>
      </c>
    </row>
    <row r="20" spans="1:23" s="105" customFormat="1" ht="15.6" x14ac:dyDescent="0.3">
      <c r="A20" s="292" t="s">
        <v>519</v>
      </c>
      <c r="B20" s="278">
        <v>1404</v>
      </c>
      <c r="C20" s="278">
        <v>149</v>
      </c>
      <c r="D20" s="278">
        <v>13</v>
      </c>
      <c r="E20" s="278">
        <v>58</v>
      </c>
      <c r="F20" s="278">
        <v>8</v>
      </c>
      <c r="G20" s="278">
        <v>88</v>
      </c>
      <c r="H20" s="278">
        <v>38</v>
      </c>
      <c r="I20" s="278">
        <v>7</v>
      </c>
      <c r="J20" s="278">
        <v>9</v>
      </c>
      <c r="K20" s="278">
        <v>0</v>
      </c>
      <c r="L20" s="278">
        <v>36</v>
      </c>
      <c r="M20" s="278">
        <v>4</v>
      </c>
      <c r="N20" s="278">
        <v>573</v>
      </c>
      <c r="O20" s="278">
        <v>35</v>
      </c>
      <c r="P20" s="278">
        <v>15</v>
      </c>
      <c r="Q20" s="278">
        <v>10</v>
      </c>
      <c r="R20" s="278">
        <v>242</v>
      </c>
      <c r="S20" s="278">
        <v>16</v>
      </c>
      <c r="T20" s="278">
        <v>37</v>
      </c>
      <c r="U20" s="278">
        <v>51</v>
      </c>
      <c r="V20" s="278">
        <v>15</v>
      </c>
      <c r="W20" s="279">
        <v>0</v>
      </c>
    </row>
    <row r="21" spans="1:23" s="105" customFormat="1" ht="15.6" x14ac:dyDescent="0.3">
      <c r="A21" s="292" t="s">
        <v>520</v>
      </c>
      <c r="B21" s="278">
        <v>792</v>
      </c>
      <c r="C21" s="278">
        <v>64</v>
      </c>
      <c r="D21" s="278">
        <v>17</v>
      </c>
      <c r="E21" s="278">
        <v>5</v>
      </c>
      <c r="F21" s="278">
        <v>16</v>
      </c>
      <c r="G21" s="278">
        <v>9</v>
      </c>
      <c r="H21" s="278">
        <v>33</v>
      </c>
      <c r="I21" s="278">
        <v>15</v>
      </c>
      <c r="J21" s="278">
        <v>15</v>
      </c>
      <c r="K21" s="278">
        <v>10</v>
      </c>
      <c r="L21" s="278">
        <v>16</v>
      </c>
      <c r="M21" s="278">
        <v>104</v>
      </c>
      <c r="N21" s="278">
        <v>133</v>
      </c>
      <c r="O21" s="278">
        <v>2</v>
      </c>
      <c r="P21" s="278">
        <v>91</v>
      </c>
      <c r="Q21" s="278">
        <v>17</v>
      </c>
      <c r="R21" s="278">
        <v>97</v>
      </c>
      <c r="S21" s="278">
        <v>4</v>
      </c>
      <c r="T21" s="278">
        <v>27</v>
      </c>
      <c r="U21" s="278">
        <v>59</v>
      </c>
      <c r="V21" s="278">
        <v>56</v>
      </c>
      <c r="W21" s="279">
        <v>2</v>
      </c>
    </row>
    <row r="22" spans="1:23" s="105" customFormat="1" ht="15.6" x14ac:dyDescent="0.3">
      <c r="A22" s="292" t="s">
        <v>521</v>
      </c>
      <c r="B22" s="278">
        <v>822</v>
      </c>
      <c r="C22" s="278">
        <v>89</v>
      </c>
      <c r="D22" s="278">
        <v>38</v>
      </c>
      <c r="E22" s="278">
        <v>300</v>
      </c>
      <c r="F22" s="278">
        <v>19</v>
      </c>
      <c r="G22" s="278">
        <v>49</v>
      </c>
      <c r="H22" s="278">
        <v>47</v>
      </c>
      <c r="I22" s="278">
        <v>22</v>
      </c>
      <c r="J22" s="278">
        <v>0</v>
      </c>
      <c r="K22" s="278">
        <v>0</v>
      </c>
      <c r="L22" s="278">
        <v>55</v>
      </c>
      <c r="M22" s="278">
        <v>0</v>
      </c>
      <c r="N22" s="278">
        <v>51</v>
      </c>
      <c r="O22" s="278">
        <v>4</v>
      </c>
      <c r="P22" s="278">
        <v>24</v>
      </c>
      <c r="Q22" s="278">
        <v>53</v>
      </c>
      <c r="R22" s="278">
        <v>26</v>
      </c>
      <c r="S22" s="278">
        <v>0</v>
      </c>
      <c r="T22" s="278">
        <v>0</v>
      </c>
      <c r="U22" s="278">
        <v>9</v>
      </c>
      <c r="V22" s="278">
        <v>6</v>
      </c>
      <c r="W22" s="279">
        <v>30</v>
      </c>
    </row>
    <row r="23" spans="1:23" s="105" customFormat="1" ht="15.6" x14ac:dyDescent="0.3">
      <c r="A23" s="292" t="s">
        <v>522</v>
      </c>
      <c r="B23" s="278">
        <v>108</v>
      </c>
      <c r="C23" s="278">
        <v>11</v>
      </c>
      <c r="D23" s="278">
        <v>13</v>
      </c>
      <c r="E23" s="278">
        <v>26</v>
      </c>
      <c r="F23" s="278">
        <v>1</v>
      </c>
      <c r="G23" s="278">
        <v>10</v>
      </c>
      <c r="H23" s="278">
        <v>6</v>
      </c>
      <c r="I23" s="278">
        <v>3</v>
      </c>
      <c r="J23" s="278">
        <v>0</v>
      </c>
      <c r="K23" s="278">
        <v>0</v>
      </c>
      <c r="L23" s="278">
        <v>8</v>
      </c>
      <c r="M23" s="278">
        <v>0</v>
      </c>
      <c r="N23" s="278">
        <v>0</v>
      </c>
      <c r="O23" s="278">
        <v>0</v>
      </c>
      <c r="P23" s="278">
        <v>0</v>
      </c>
      <c r="Q23" s="278">
        <v>12</v>
      </c>
      <c r="R23" s="278">
        <v>10</v>
      </c>
      <c r="S23" s="278">
        <v>0</v>
      </c>
      <c r="T23" s="278">
        <v>0</v>
      </c>
      <c r="U23" s="278">
        <v>0</v>
      </c>
      <c r="V23" s="278">
        <v>4</v>
      </c>
      <c r="W23" s="279">
        <v>4</v>
      </c>
    </row>
    <row r="24" spans="1:23" s="105" customFormat="1" ht="15.6" x14ac:dyDescent="0.3">
      <c r="A24" s="292" t="s">
        <v>523</v>
      </c>
      <c r="B24" s="278">
        <v>2248</v>
      </c>
      <c r="C24" s="278">
        <v>591</v>
      </c>
      <c r="D24" s="278">
        <v>212</v>
      </c>
      <c r="E24" s="278">
        <v>222</v>
      </c>
      <c r="F24" s="278">
        <v>49</v>
      </c>
      <c r="G24" s="278">
        <v>155</v>
      </c>
      <c r="H24" s="278">
        <v>170</v>
      </c>
      <c r="I24" s="278">
        <v>64</v>
      </c>
      <c r="J24" s="278">
        <v>23</v>
      </c>
      <c r="K24" s="278">
        <v>6</v>
      </c>
      <c r="L24" s="278">
        <v>76</v>
      </c>
      <c r="M24" s="278">
        <v>50</v>
      </c>
      <c r="N24" s="278">
        <v>76</v>
      </c>
      <c r="O24" s="278">
        <v>20</v>
      </c>
      <c r="P24" s="278">
        <v>38</v>
      </c>
      <c r="Q24" s="278">
        <v>79</v>
      </c>
      <c r="R24" s="278">
        <v>120</v>
      </c>
      <c r="S24" s="278">
        <v>35</v>
      </c>
      <c r="T24" s="278">
        <v>113</v>
      </c>
      <c r="U24" s="278">
        <v>53</v>
      </c>
      <c r="V24" s="278">
        <v>8</v>
      </c>
      <c r="W24" s="279">
        <v>88</v>
      </c>
    </row>
    <row r="25" spans="1:23" s="105" customFormat="1" ht="15.6" x14ac:dyDescent="0.3">
      <c r="A25" s="292" t="s">
        <v>524</v>
      </c>
      <c r="B25" s="278">
        <v>137</v>
      </c>
      <c r="C25" s="278">
        <v>21</v>
      </c>
      <c r="D25" s="278">
        <v>6</v>
      </c>
      <c r="E25" s="278">
        <v>32</v>
      </c>
      <c r="F25" s="278">
        <v>0</v>
      </c>
      <c r="G25" s="278">
        <v>21</v>
      </c>
      <c r="H25" s="278">
        <v>1</v>
      </c>
      <c r="I25" s="278">
        <v>0</v>
      </c>
      <c r="J25" s="278">
        <v>0</v>
      </c>
      <c r="K25" s="278">
        <v>1</v>
      </c>
      <c r="L25" s="278">
        <v>2</v>
      </c>
      <c r="M25" s="278">
        <v>3</v>
      </c>
      <c r="N25" s="278">
        <v>13</v>
      </c>
      <c r="O25" s="278">
        <v>11</v>
      </c>
      <c r="P25" s="278">
        <v>10</v>
      </c>
      <c r="Q25" s="278">
        <v>3</v>
      </c>
      <c r="R25" s="278">
        <v>0</v>
      </c>
      <c r="S25" s="278">
        <v>0</v>
      </c>
      <c r="T25" s="278">
        <v>6</v>
      </c>
      <c r="U25" s="278">
        <v>7</v>
      </c>
      <c r="V25" s="278">
        <v>0</v>
      </c>
      <c r="W25" s="279">
        <v>0</v>
      </c>
    </row>
    <row r="26" spans="1:23" s="105" customFormat="1" ht="15.6" x14ac:dyDescent="0.3">
      <c r="A26" s="292" t="s">
        <v>537</v>
      </c>
      <c r="B26" s="278">
        <v>209</v>
      </c>
      <c r="C26" s="278">
        <v>54</v>
      </c>
      <c r="D26" s="278">
        <v>15</v>
      </c>
      <c r="E26" s="278">
        <v>36</v>
      </c>
      <c r="F26" s="278">
        <v>20</v>
      </c>
      <c r="G26" s="278">
        <v>1</v>
      </c>
      <c r="H26" s="278">
        <v>31</v>
      </c>
      <c r="I26" s="278">
        <v>1</v>
      </c>
      <c r="J26" s="278">
        <v>1</v>
      </c>
      <c r="K26" s="278">
        <v>1</v>
      </c>
      <c r="L26" s="278">
        <v>1</v>
      </c>
      <c r="M26" s="278">
        <v>19</v>
      </c>
      <c r="N26" s="278">
        <v>5</v>
      </c>
      <c r="O26" s="278">
        <v>1</v>
      </c>
      <c r="P26" s="278">
        <v>2</v>
      </c>
      <c r="Q26" s="278">
        <v>9</v>
      </c>
      <c r="R26" s="278">
        <v>5</v>
      </c>
      <c r="S26" s="278">
        <v>0</v>
      </c>
      <c r="T26" s="278">
        <v>6</v>
      </c>
      <c r="U26" s="278">
        <v>0</v>
      </c>
      <c r="V26" s="278">
        <v>0</v>
      </c>
      <c r="W26" s="279">
        <v>1</v>
      </c>
    </row>
    <row r="27" spans="1:23" s="105" customFormat="1" ht="15.6" x14ac:dyDescent="0.3">
      <c r="A27" s="292" t="s">
        <v>525</v>
      </c>
      <c r="B27" s="278">
        <v>140</v>
      </c>
      <c r="C27" s="278">
        <v>15</v>
      </c>
      <c r="D27" s="278">
        <v>2</v>
      </c>
      <c r="E27" s="278">
        <v>4</v>
      </c>
      <c r="F27" s="278">
        <v>2</v>
      </c>
      <c r="G27" s="278">
        <v>23</v>
      </c>
      <c r="H27" s="278">
        <v>0</v>
      </c>
      <c r="I27" s="278">
        <v>0</v>
      </c>
      <c r="J27" s="278">
        <v>15</v>
      </c>
      <c r="K27" s="278">
        <v>0</v>
      </c>
      <c r="L27" s="278">
        <v>3</v>
      </c>
      <c r="M27" s="278">
        <v>5</v>
      </c>
      <c r="N27" s="278">
        <v>15</v>
      </c>
      <c r="O27" s="278">
        <v>3</v>
      </c>
      <c r="P27" s="278">
        <v>0</v>
      </c>
      <c r="Q27" s="278">
        <v>0</v>
      </c>
      <c r="R27" s="278">
        <v>4</v>
      </c>
      <c r="S27" s="278">
        <v>3</v>
      </c>
      <c r="T27" s="278">
        <v>32</v>
      </c>
      <c r="U27" s="278">
        <v>14</v>
      </c>
      <c r="V27" s="278">
        <v>0</v>
      </c>
      <c r="W27" s="279">
        <v>0</v>
      </c>
    </row>
    <row r="28" spans="1:23" s="105" customFormat="1" ht="15.6" x14ac:dyDescent="0.3">
      <c r="A28" s="292" t="s">
        <v>526</v>
      </c>
      <c r="B28" s="278">
        <v>174</v>
      </c>
      <c r="C28" s="278">
        <v>53</v>
      </c>
      <c r="D28" s="278">
        <v>6</v>
      </c>
      <c r="E28" s="278">
        <v>8</v>
      </c>
      <c r="F28" s="278">
        <v>4</v>
      </c>
      <c r="G28" s="278">
        <v>44</v>
      </c>
      <c r="H28" s="278">
        <v>16</v>
      </c>
      <c r="I28" s="278">
        <v>4</v>
      </c>
      <c r="J28" s="278">
        <v>2</v>
      </c>
      <c r="K28" s="278">
        <v>1</v>
      </c>
      <c r="L28" s="278">
        <v>3</v>
      </c>
      <c r="M28" s="278">
        <v>3</v>
      </c>
      <c r="N28" s="278">
        <v>10</v>
      </c>
      <c r="O28" s="278">
        <v>3</v>
      </c>
      <c r="P28" s="278">
        <v>0</v>
      </c>
      <c r="Q28" s="278">
        <v>5</v>
      </c>
      <c r="R28" s="278">
        <v>3</v>
      </c>
      <c r="S28" s="278">
        <v>0</v>
      </c>
      <c r="T28" s="278">
        <v>6</v>
      </c>
      <c r="U28" s="278">
        <v>0</v>
      </c>
      <c r="V28" s="278">
        <v>0</v>
      </c>
      <c r="W28" s="279">
        <v>3</v>
      </c>
    </row>
    <row r="29" spans="1:23" s="105" customFormat="1" ht="15.6" x14ac:dyDescent="0.3">
      <c r="A29" s="292" t="s">
        <v>527</v>
      </c>
      <c r="B29" s="278">
        <v>294</v>
      </c>
      <c r="C29" s="278">
        <v>51</v>
      </c>
      <c r="D29" s="278">
        <v>22</v>
      </c>
      <c r="E29" s="278">
        <v>14</v>
      </c>
      <c r="F29" s="278">
        <v>21</v>
      </c>
      <c r="G29" s="278">
        <v>35</v>
      </c>
      <c r="H29" s="278">
        <v>46</v>
      </c>
      <c r="I29" s="278">
        <v>1</v>
      </c>
      <c r="J29" s="278">
        <v>0</v>
      </c>
      <c r="K29" s="278">
        <v>0</v>
      </c>
      <c r="L29" s="278">
        <v>5</v>
      </c>
      <c r="M29" s="278">
        <v>4</v>
      </c>
      <c r="N29" s="278">
        <v>14</v>
      </c>
      <c r="O29" s="278">
        <v>12</v>
      </c>
      <c r="P29" s="278">
        <v>13</v>
      </c>
      <c r="Q29" s="278">
        <v>4</v>
      </c>
      <c r="R29" s="278">
        <v>52</v>
      </c>
      <c r="S29" s="278">
        <v>0</v>
      </c>
      <c r="T29" s="278">
        <v>0</v>
      </c>
      <c r="U29" s="278">
        <v>0</v>
      </c>
      <c r="V29" s="278">
        <v>0</v>
      </c>
      <c r="W29" s="279">
        <v>0</v>
      </c>
    </row>
    <row r="30" spans="1:23" s="105" customFormat="1" ht="15.6" x14ac:dyDescent="0.3">
      <c r="A30" s="292" t="s">
        <v>528</v>
      </c>
      <c r="B30" s="278">
        <v>1576</v>
      </c>
      <c r="C30" s="278">
        <v>2</v>
      </c>
      <c r="D30" s="278">
        <v>0</v>
      </c>
      <c r="E30" s="278">
        <v>0</v>
      </c>
      <c r="F30" s="278">
        <v>0</v>
      </c>
      <c r="G30" s="278">
        <v>0</v>
      </c>
      <c r="H30" s="278">
        <v>1</v>
      </c>
      <c r="I30" s="278">
        <v>0</v>
      </c>
      <c r="J30" s="278">
        <v>0</v>
      </c>
      <c r="K30" s="278">
        <v>0</v>
      </c>
      <c r="L30" s="278">
        <v>1</v>
      </c>
      <c r="M30" s="278">
        <v>0</v>
      </c>
      <c r="N30" s="278">
        <v>81</v>
      </c>
      <c r="O30" s="278">
        <v>0</v>
      </c>
      <c r="P30" s="278">
        <v>1</v>
      </c>
      <c r="Q30" s="278">
        <v>1490</v>
      </c>
      <c r="R30" s="278">
        <v>0</v>
      </c>
      <c r="S30" s="278">
        <v>0</v>
      </c>
      <c r="T30" s="278">
        <v>0</v>
      </c>
      <c r="U30" s="278">
        <v>0</v>
      </c>
      <c r="V30" s="278">
        <v>0</v>
      </c>
      <c r="W30" s="279">
        <v>0</v>
      </c>
    </row>
    <row r="31" spans="1:23" s="105" customFormat="1" ht="15.6" x14ac:dyDescent="0.3">
      <c r="A31" s="292" t="s">
        <v>529</v>
      </c>
      <c r="B31" s="278">
        <v>60</v>
      </c>
      <c r="C31" s="278">
        <v>9</v>
      </c>
      <c r="D31" s="278">
        <v>0</v>
      </c>
      <c r="E31" s="278">
        <v>2</v>
      </c>
      <c r="F31" s="278">
        <v>3</v>
      </c>
      <c r="G31" s="278">
        <v>0</v>
      </c>
      <c r="H31" s="278">
        <v>6</v>
      </c>
      <c r="I31" s="278">
        <v>1</v>
      </c>
      <c r="J31" s="278">
        <v>0</v>
      </c>
      <c r="K31" s="278">
        <v>0</v>
      </c>
      <c r="L31" s="278">
        <v>12</v>
      </c>
      <c r="M31" s="278">
        <v>0</v>
      </c>
      <c r="N31" s="278">
        <v>0</v>
      </c>
      <c r="O31" s="278">
        <v>3</v>
      </c>
      <c r="P31" s="278">
        <v>1</v>
      </c>
      <c r="Q31" s="278">
        <v>9</v>
      </c>
      <c r="R31" s="278">
        <v>1</v>
      </c>
      <c r="S31" s="278">
        <v>0</v>
      </c>
      <c r="T31" s="278">
        <v>0</v>
      </c>
      <c r="U31" s="278">
        <v>0</v>
      </c>
      <c r="V31" s="278">
        <v>0</v>
      </c>
      <c r="W31" s="279">
        <v>13</v>
      </c>
    </row>
    <row r="32" spans="1:23" s="105" customFormat="1" ht="15.6" x14ac:dyDescent="0.3">
      <c r="A32" s="292" t="s">
        <v>530</v>
      </c>
      <c r="B32" s="278">
        <v>791</v>
      </c>
      <c r="C32" s="278">
        <v>153</v>
      </c>
      <c r="D32" s="278">
        <v>28</v>
      </c>
      <c r="E32" s="278">
        <v>22</v>
      </c>
      <c r="F32" s="278">
        <v>18</v>
      </c>
      <c r="G32" s="278">
        <v>21</v>
      </c>
      <c r="H32" s="278">
        <v>35</v>
      </c>
      <c r="I32" s="278">
        <v>8</v>
      </c>
      <c r="J32" s="278">
        <v>13</v>
      </c>
      <c r="K32" s="278">
        <v>13</v>
      </c>
      <c r="L32" s="278">
        <v>61</v>
      </c>
      <c r="M32" s="278">
        <v>24</v>
      </c>
      <c r="N32" s="278">
        <v>51</v>
      </c>
      <c r="O32" s="278">
        <v>72</v>
      </c>
      <c r="P32" s="278">
        <v>55</v>
      </c>
      <c r="Q32" s="278">
        <v>38</v>
      </c>
      <c r="R32" s="278">
        <v>21</v>
      </c>
      <c r="S32" s="278">
        <v>19</v>
      </c>
      <c r="T32" s="278">
        <v>91</v>
      </c>
      <c r="U32" s="278">
        <v>39</v>
      </c>
      <c r="V32" s="278">
        <v>9</v>
      </c>
      <c r="W32" s="279">
        <v>0</v>
      </c>
    </row>
    <row r="33" spans="1:23" s="105" customFormat="1" ht="15.6" x14ac:dyDescent="0.3">
      <c r="A33" s="292" t="s">
        <v>531</v>
      </c>
      <c r="B33" s="278">
        <v>343</v>
      </c>
      <c r="C33" s="278">
        <v>51</v>
      </c>
      <c r="D33" s="278">
        <v>10</v>
      </c>
      <c r="E33" s="278">
        <v>17</v>
      </c>
      <c r="F33" s="278">
        <v>6</v>
      </c>
      <c r="G33" s="278">
        <v>40</v>
      </c>
      <c r="H33" s="278">
        <v>45</v>
      </c>
      <c r="I33" s="278">
        <v>8</v>
      </c>
      <c r="J33" s="278">
        <v>0</v>
      </c>
      <c r="K33" s="278">
        <v>0</v>
      </c>
      <c r="L33" s="278">
        <v>22</v>
      </c>
      <c r="M33" s="278">
        <v>9</v>
      </c>
      <c r="N33" s="278">
        <v>35</v>
      </c>
      <c r="O33" s="278">
        <v>34</v>
      </c>
      <c r="P33" s="278">
        <v>11</v>
      </c>
      <c r="Q33" s="278">
        <v>9</v>
      </c>
      <c r="R33" s="278">
        <v>38</v>
      </c>
      <c r="S33" s="278">
        <v>3</v>
      </c>
      <c r="T33" s="278">
        <v>4</v>
      </c>
      <c r="U33" s="278">
        <v>1</v>
      </c>
      <c r="V33" s="278">
        <v>0</v>
      </c>
      <c r="W33" s="279">
        <v>0</v>
      </c>
    </row>
    <row r="34" spans="1:23" s="105" customFormat="1" ht="15.6" x14ac:dyDescent="0.3">
      <c r="A34" s="292" t="s">
        <v>532</v>
      </c>
      <c r="B34" s="278">
        <v>5</v>
      </c>
      <c r="C34" s="278">
        <v>1</v>
      </c>
      <c r="D34" s="278">
        <v>0</v>
      </c>
      <c r="E34" s="278">
        <v>0</v>
      </c>
      <c r="F34" s="278">
        <v>0</v>
      </c>
      <c r="G34" s="278">
        <v>0</v>
      </c>
      <c r="H34" s="278">
        <v>0</v>
      </c>
      <c r="I34" s="278">
        <v>0</v>
      </c>
      <c r="J34" s="278">
        <v>0</v>
      </c>
      <c r="K34" s="278">
        <v>0</v>
      </c>
      <c r="L34" s="278">
        <v>1</v>
      </c>
      <c r="M34" s="278">
        <v>0</v>
      </c>
      <c r="N34" s="278">
        <v>0</v>
      </c>
      <c r="O34" s="278">
        <v>0</v>
      </c>
      <c r="P34" s="278">
        <v>1</v>
      </c>
      <c r="Q34" s="278">
        <v>0</v>
      </c>
      <c r="R34" s="278">
        <v>0</v>
      </c>
      <c r="S34" s="278">
        <v>0</v>
      </c>
      <c r="T34" s="278">
        <v>2</v>
      </c>
      <c r="U34" s="278">
        <v>0</v>
      </c>
      <c r="V34" s="278">
        <v>0</v>
      </c>
      <c r="W34" s="279">
        <v>0</v>
      </c>
    </row>
    <row r="35" spans="1:23" s="105" customFormat="1" ht="15.6" x14ac:dyDescent="0.3">
      <c r="A35" s="292" t="s">
        <v>533</v>
      </c>
      <c r="B35" s="278">
        <v>64</v>
      </c>
      <c r="C35" s="278">
        <v>12</v>
      </c>
      <c r="D35" s="278">
        <v>0</v>
      </c>
      <c r="E35" s="278">
        <v>0</v>
      </c>
      <c r="F35" s="278">
        <v>0</v>
      </c>
      <c r="G35" s="278">
        <v>5</v>
      </c>
      <c r="H35" s="278">
        <v>4</v>
      </c>
      <c r="I35" s="278">
        <v>0</v>
      </c>
      <c r="J35" s="278">
        <v>0</v>
      </c>
      <c r="K35" s="278">
        <v>0</v>
      </c>
      <c r="L35" s="278">
        <v>3</v>
      </c>
      <c r="M35" s="278">
        <v>7</v>
      </c>
      <c r="N35" s="278">
        <v>0</v>
      </c>
      <c r="O35" s="278">
        <v>0</v>
      </c>
      <c r="P35" s="278">
        <v>25</v>
      </c>
      <c r="Q35" s="278">
        <v>0</v>
      </c>
      <c r="R35" s="278">
        <v>0</v>
      </c>
      <c r="S35" s="278">
        <v>0</v>
      </c>
      <c r="T35" s="278">
        <v>8</v>
      </c>
      <c r="U35" s="278">
        <v>0</v>
      </c>
      <c r="V35" s="278">
        <v>0</v>
      </c>
      <c r="W35" s="279">
        <v>0</v>
      </c>
    </row>
    <row r="36" spans="1:23" s="105" customFormat="1" ht="15.6" x14ac:dyDescent="0.3">
      <c r="A36" s="292" t="s">
        <v>534</v>
      </c>
      <c r="B36" s="278">
        <v>1818</v>
      </c>
      <c r="C36" s="278">
        <v>318</v>
      </c>
      <c r="D36" s="278">
        <v>35</v>
      </c>
      <c r="E36" s="278">
        <v>97</v>
      </c>
      <c r="F36" s="278">
        <v>42</v>
      </c>
      <c r="G36" s="278">
        <v>175</v>
      </c>
      <c r="H36" s="278">
        <v>85</v>
      </c>
      <c r="I36" s="278">
        <v>34</v>
      </c>
      <c r="J36" s="278">
        <v>0</v>
      </c>
      <c r="K36" s="278">
        <v>5</v>
      </c>
      <c r="L36" s="278">
        <v>22</v>
      </c>
      <c r="M36" s="278">
        <v>146</v>
      </c>
      <c r="N36" s="278">
        <v>174</v>
      </c>
      <c r="O36" s="278">
        <v>17</v>
      </c>
      <c r="P36" s="278">
        <v>45</v>
      </c>
      <c r="Q36" s="278">
        <v>413</v>
      </c>
      <c r="R36" s="278">
        <v>176</v>
      </c>
      <c r="S36" s="278">
        <v>3</v>
      </c>
      <c r="T36" s="278">
        <v>6</v>
      </c>
      <c r="U36" s="278">
        <v>10</v>
      </c>
      <c r="V36" s="278">
        <v>3</v>
      </c>
      <c r="W36" s="279">
        <v>12</v>
      </c>
    </row>
    <row r="37" spans="1:23" s="105" customFormat="1" ht="15.6" x14ac:dyDescent="0.3">
      <c r="A37" s="292" t="s">
        <v>535</v>
      </c>
      <c r="B37" s="278">
        <v>112</v>
      </c>
      <c r="C37" s="278">
        <v>36</v>
      </c>
      <c r="D37" s="278">
        <v>3</v>
      </c>
      <c r="E37" s="278">
        <v>1</v>
      </c>
      <c r="F37" s="278">
        <v>24</v>
      </c>
      <c r="G37" s="278">
        <v>15</v>
      </c>
      <c r="H37" s="278">
        <v>3</v>
      </c>
      <c r="I37" s="278">
        <v>2</v>
      </c>
      <c r="J37" s="278">
        <v>0</v>
      </c>
      <c r="K37" s="278">
        <v>0</v>
      </c>
      <c r="L37" s="278">
        <v>7</v>
      </c>
      <c r="M37" s="278">
        <v>0</v>
      </c>
      <c r="N37" s="278">
        <v>0</v>
      </c>
      <c r="O37" s="278">
        <v>3</v>
      </c>
      <c r="P37" s="278">
        <v>0</v>
      </c>
      <c r="Q37" s="278">
        <v>0</v>
      </c>
      <c r="R37" s="278">
        <v>0</v>
      </c>
      <c r="S37" s="278">
        <v>0</v>
      </c>
      <c r="T37" s="278">
        <v>11</v>
      </c>
      <c r="U37" s="278">
        <v>1</v>
      </c>
      <c r="V37" s="278">
        <v>0</v>
      </c>
      <c r="W37" s="279">
        <v>6</v>
      </c>
    </row>
    <row r="38" spans="1:23" s="105" customFormat="1" ht="15.6" x14ac:dyDescent="0.3">
      <c r="A38" s="292" t="s">
        <v>513</v>
      </c>
      <c r="B38" s="278">
        <v>97</v>
      </c>
      <c r="C38" s="278">
        <v>3</v>
      </c>
      <c r="D38" s="278">
        <v>1</v>
      </c>
      <c r="E38" s="278">
        <v>1</v>
      </c>
      <c r="F38" s="278">
        <v>0</v>
      </c>
      <c r="G38" s="278">
        <v>0</v>
      </c>
      <c r="H38" s="278">
        <v>0</v>
      </c>
      <c r="I38" s="278">
        <v>1</v>
      </c>
      <c r="J38" s="278">
        <v>0</v>
      </c>
      <c r="K38" s="278">
        <v>0</v>
      </c>
      <c r="L38" s="278">
        <v>7</v>
      </c>
      <c r="M38" s="278">
        <v>0</v>
      </c>
      <c r="N38" s="278">
        <v>2</v>
      </c>
      <c r="O38" s="278">
        <v>1</v>
      </c>
      <c r="P38" s="278">
        <v>0</v>
      </c>
      <c r="Q38" s="278">
        <v>78</v>
      </c>
      <c r="R38" s="278">
        <v>3</v>
      </c>
      <c r="S38" s="278">
        <v>0</v>
      </c>
      <c r="T38" s="278">
        <v>0</v>
      </c>
      <c r="U38" s="278">
        <v>0</v>
      </c>
      <c r="V38" s="278">
        <v>0</v>
      </c>
      <c r="W38" s="279">
        <v>0</v>
      </c>
    </row>
    <row r="39" spans="1:23" s="105" customFormat="1" ht="15.6" x14ac:dyDescent="0.3">
      <c r="A39" s="292" t="s">
        <v>512</v>
      </c>
      <c r="B39" s="278">
        <v>64</v>
      </c>
      <c r="C39" s="278">
        <v>6</v>
      </c>
      <c r="D39" s="278">
        <v>0</v>
      </c>
      <c r="E39" s="278">
        <v>0</v>
      </c>
      <c r="F39" s="278">
        <v>8</v>
      </c>
      <c r="G39" s="278">
        <v>0</v>
      </c>
      <c r="H39" s="278">
        <v>0</v>
      </c>
      <c r="I39" s="278">
        <v>0</v>
      </c>
      <c r="J39" s="278">
        <v>0</v>
      </c>
      <c r="K39" s="278">
        <v>0</v>
      </c>
      <c r="L39" s="278">
        <v>0</v>
      </c>
      <c r="M39" s="278">
        <v>17</v>
      </c>
      <c r="N39" s="278">
        <v>0</v>
      </c>
      <c r="O39" s="278">
        <v>0</v>
      </c>
      <c r="P39" s="278">
        <v>12</v>
      </c>
      <c r="Q39" s="278">
        <v>2</v>
      </c>
      <c r="R39" s="278">
        <v>16</v>
      </c>
      <c r="S39" s="278">
        <v>0</v>
      </c>
      <c r="T39" s="278">
        <v>0</v>
      </c>
      <c r="U39" s="278">
        <v>1</v>
      </c>
      <c r="V39" s="278">
        <v>2</v>
      </c>
      <c r="W39" s="279">
        <v>0</v>
      </c>
    </row>
    <row r="40" spans="1:23" s="105" customFormat="1" ht="15.6" x14ac:dyDescent="0.3">
      <c r="A40" s="292" t="s">
        <v>538</v>
      </c>
      <c r="B40" s="278">
        <v>75</v>
      </c>
      <c r="C40" s="278">
        <v>14</v>
      </c>
      <c r="D40" s="278">
        <v>6</v>
      </c>
      <c r="E40" s="278">
        <v>9</v>
      </c>
      <c r="F40" s="278">
        <v>6</v>
      </c>
      <c r="G40" s="278">
        <v>1</v>
      </c>
      <c r="H40" s="278">
        <v>4</v>
      </c>
      <c r="I40" s="278">
        <v>0</v>
      </c>
      <c r="J40" s="278">
        <v>0</v>
      </c>
      <c r="K40" s="278">
        <v>0</v>
      </c>
      <c r="L40" s="278">
        <v>7</v>
      </c>
      <c r="M40" s="278">
        <v>0</v>
      </c>
      <c r="N40" s="278">
        <v>1</v>
      </c>
      <c r="O40" s="278">
        <v>15</v>
      </c>
      <c r="P40" s="278">
        <v>2</v>
      </c>
      <c r="Q40" s="278">
        <v>1</v>
      </c>
      <c r="R40" s="278">
        <v>4</v>
      </c>
      <c r="S40" s="278">
        <v>0</v>
      </c>
      <c r="T40" s="278">
        <v>1</v>
      </c>
      <c r="U40" s="278">
        <v>4</v>
      </c>
      <c r="V40" s="278">
        <v>0</v>
      </c>
      <c r="W40" s="279">
        <v>0</v>
      </c>
    </row>
    <row r="41" spans="1:23" s="105" customFormat="1" ht="15.6" x14ac:dyDescent="0.3">
      <c r="A41" s="292" t="s">
        <v>511</v>
      </c>
      <c r="B41" s="278">
        <v>43</v>
      </c>
      <c r="C41" s="278">
        <v>3</v>
      </c>
      <c r="D41" s="278">
        <v>0</v>
      </c>
      <c r="E41" s="278">
        <v>1</v>
      </c>
      <c r="F41" s="278">
        <v>8</v>
      </c>
      <c r="G41" s="278">
        <v>10</v>
      </c>
      <c r="H41" s="278">
        <v>1</v>
      </c>
      <c r="I41" s="278">
        <v>0</v>
      </c>
      <c r="J41" s="278">
        <v>3</v>
      </c>
      <c r="K41" s="278">
        <v>0</v>
      </c>
      <c r="L41" s="278">
        <v>0</v>
      </c>
      <c r="M41" s="278">
        <v>2</v>
      </c>
      <c r="N41" s="278">
        <v>6</v>
      </c>
      <c r="O41" s="278">
        <v>1</v>
      </c>
      <c r="P41" s="278">
        <v>1</v>
      </c>
      <c r="Q41" s="278">
        <v>7</v>
      </c>
      <c r="R41" s="278">
        <v>0</v>
      </c>
      <c r="S41" s="278">
        <v>0</v>
      </c>
      <c r="T41" s="278">
        <v>0</v>
      </c>
      <c r="U41" s="278">
        <v>0</v>
      </c>
      <c r="V41" s="278">
        <v>0</v>
      </c>
      <c r="W41" s="279">
        <v>0</v>
      </c>
    </row>
    <row r="42" spans="1:23" s="105" customFormat="1" ht="15.6" x14ac:dyDescent="0.3">
      <c r="A42" s="292" t="s">
        <v>510</v>
      </c>
      <c r="B42" s="278">
        <v>20</v>
      </c>
      <c r="C42" s="278">
        <v>3</v>
      </c>
      <c r="D42" s="278">
        <v>1</v>
      </c>
      <c r="E42" s="278">
        <v>0</v>
      </c>
      <c r="F42" s="278">
        <v>5</v>
      </c>
      <c r="G42" s="278">
        <v>0</v>
      </c>
      <c r="H42" s="278">
        <v>0</v>
      </c>
      <c r="I42" s="278">
        <v>2</v>
      </c>
      <c r="J42" s="278">
        <v>0</v>
      </c>
      <c r="K42" s="278">
        <v>0</v>
      </c>
      <c r="L42" s="278">
        <v>0</v>
      </c>
      <c r="M42" s="278">
        <v>1</v>
      </c>
      <c r="N42" s="278">
        <v>1</v>
      </c>
      <c r="O42" s="278">
        <v>0</v>
      </c>
      <c r="P42" s="278">
        <v>5</v>
      </c>
      <c r="Q42" s="278">
        <v>0</v>
      </c>
      <c r="R42" s="278">
        <v>0</v>
      </c>
      <c r="S42" s="278">
        <v>0</v>
      </c>
      <c r="T42" s="278">
        <v>1</v>
      </c>
      <c r="U42" s="278">
        <v>1</v>
      </c>
      <c r="V42" s="278">
        <v>0</v>
      </c>
      <c r="W42" s="279">
        <v>0</v>
      </c>
    </row>
    <row r="43" spans="1:23" s="105" customFormat="1" ht="15.6" x14ac:dyDescent="0.3">
      <c r="A43" s="292" t="s">
        <v>509</v>
      </c>
      <c r="B43" s="278">
        <v>6</v>
      </c>
      <c r="C43" s="278">
        <v>1</v>
      </c>
      <c r="D43" s="278">
        <v>0</v>
      </c>
      <c r="E43" s="278">
        <v>0</v>
      </c>
      <c r="F43" s="278">
        <v>0</v>
      </c>
      <c r="G43" s="278">
        <v>0</v>
      </c>
      <c r="H43" s="278">
        <v>0</v>
      </c>
      <c r="I43" s="278">
        <v>0</v>
      </c>
      <c r="J43" s="278">
        <v>0</v>
      </c>
      <c r="K43" s="278">
        <v>0</v>
      </c>
      <c r="L43" s="278">
        <v>2</v>
      </c>
      <c r="M43" s="278">
        <v>0</v>
      </c>
      <c r="N43" s="278">
        <v>0</v>
      </c>
      <c r="O43" s="278">
        <v>0</v>
      </c>
      <c r="P43" s="278">
        <v>1</v>
      </c>
      <c r="Q43" s="278">
        <v>0</v>
      </c>
      <c r="R43" s="278">
        <v>0</v>
      </c>
      <c r="S43" s="278">
        <v>0</v>
      </c>
      <c r="T43" s="278">
        <v>2</v>
      </c>
      <c r="U43" s="278">
        <v>0</v>
      </c>
      <c r="V43" s="278">
        <v>0</v>
      </c>
      <c r="W43" s="279">
        <v>0</v>
      </c>
    </row>
    <row r="44" spans="1:23" s="105" customFormat="1" ht="15.6" x14ac:dyDescent="0.3">
      <c r="A44" s="292" t="s">
        <v>508</v>
      </c>
      <c r="B44" s="278">
        <v>194</v>
      </c>
      <c r="C44" s="278">
        <v>76</v>
      </c>
      <c r="D44" s="278">
        <v>14</v>
      </c>
      <c r="E44" s="278">
        <v>5</v>
      </c>
      <c r="F44" s="278">
        <v>7</v>
      </c>
      <c r="G44" s="278">
        <v>20</v>
      </c>
      <c r="H44" s="278">
        <v>5</v>
      </c>
      <c r="I44" s="278">
        <v>3</v>
      </c>
      <c r="J44" s="278">
        <v>2</v>
      </c>
      <c r="K44" s="278">
        <v>0</v>
      </c>
      <c r="L44" s="278">
        <v>8</v>
      </c>
      <c r="M44" s="278">
        <v>0</v>
      </c>
      <c r="N44" s="278">
        <v>17</v>
      </c>
      <c r="O44" s="278">
        <v>1</v>
      </c>
      <c r="P44" s="278">
        <v>15</v>
      </c>
      <c r="Q44" s="278">
        <v>2</v>
      </c>
      <c r="R44" s="278">
        <v>6</v>
      </c>
      <c r="S44" s="278">
        <v>4</v>
      </c>
      <c r="T44" s="278">
        <v>4</v>
      </c>
      <c r="U44" s="278">
        <v>0</v>
      </c>
      <c r="V44" s="278">
        <v>0</v>
      </c>
      <c r="W44" s="279">
        <v>5</v>
      </c>
    </row>
    <row r="45" spans="1:23" s="105" customFormat="1" ht="15.6" x14ac:dyDescent="0.3">
      <c r="A45" s="292" t="s">
        <v>507</v>
      </c>
      <c r="B45" s="278">
        <v>4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78">
        <v>0</v>
      </c>
      <c r="I45" s="278">
        <v>0</v>
      </c>
      <c r="J45" s="278">
        <v>0</v>
      </c>
      <c r="K45" s="278">
        <v>4</v>
      </c>
      <c r="L45" s="278">
        <v>0</v>
      </c>
      <c r="M45" s="278">
        <v>0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78">
        <v>0</v>
      </c>
      <c r="T45" s="278">
        <v>0</v>
      </c>
      <c r="U45" s="278">
        <v>0</v>
      </c>
      <c r="V45" s="278">
        <v>0</v>
      </c>
      <c r="W45" s="279">
        <v>0</v>
      </c>
    </row>
    <row r="46" spans="1:23" s="105" customFormat="1" ht="15.6" x14ac:dyDescent="0.3">
      <c r="A46" s="292" t="s">
        <v>506</v>
      </c>
      <c r="B46" s="278">
        <v>1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78">
        <v>0</v>
      </c>
      <c r="I46" s="278">
        <v>0</v>
      </c>
      <c r="J46" s="278">
        <v>0</v>
      </c>
      <c r="K46" s="278">
        <v>0</v>
      </c>
      <c r="L46" s="278">
        <v>0</v>
      </c>
      <c r="M46" s="278">
        <v>0</v>
      </c>
      <c r="N46" s="278">
        <v>0</v>
      </c>
      <c r="O46" s="278">
        <v>0</v>
      </c>
      <c r="P46" s="278">
        <v>1</v>
      </c>
      <c r="Q46" s="278">
        <v>0</v>
      </c>
      <c r="R46" s="278">
        <v>0</v>
      </c>
      <c r="S46" s="278">
        <v>0</v>
      </c>
      <c r="T46" s="278">
        <v>0</v>
      </c>
      <c r="U46" s="278">
        <v>0</v>
      </c>
      <c r="V46" s="278">
        <v>0</v>
      </c>
      <c r="W46" s="279">
        <v>0</v>
      </c>
    </row>
    <row r="47" spans="1:23" s="105" customFormat="1" ht="15.6" x14ac:dyDescent="0.3">
      <c r="A47" s="292" t="s">
        <v>539</v>
      </c>
      <c r="B47" s="278">
        <v>669</v>
      </c>
      <c r="C47" s="278">
        <v>140</v>
      </c>
      <c r="D47" s="278">
        <v>41</v>
      </c>
      <c r="E47" s="278">
        <v>118</v>
      </c>
      <c r="F47" s="278">
        <v>38</v>
      </c>
      <c r="G47" s="278">
        <v>51</v>
      </c>
      <c r="H47" s="278">
        <v>37</v>
      </c>
      <c r="I47" s="278">
        <v>8</v>
      </c>
      <c r="J47" s="278">
        <v>18</v>
      </c>
      <c r="K47" s="278">
        <v>0</v>
      </c>
      <c r="L47" s="278">
        <v>21</v>
      </c>
      <c r="M47" s="278">
        <v>38</v>
      </c>
      <c r="N47" s="278">
        <v>32</v>
      </c>
      <c r="O47" s="278">
        <v>10</v>
      </c>
      <c r="P47" s="278">
        <v>4</v>
      </c>
      <c r="Q47" s="278">
        <v>42</v>
      </c>
      <c r="R47" s="278">
        <v>18</v>
      </c>
      <c r="S47" s="278">
        <v>11</v>
      </c>
      <c r="T47" s="278">
        <v>27</v>
      </c>
      <c r="U47" s="278">
        <v>7</v>
      </c>
      <c r="V47" s="278">
        <v>2</v>
      </c>
      <c r="W47" s="279">
        <v>6</v>
      </c>
    </row>
    <row r="48" spans="1:23" s="105" customFormat="1" ht="15.6" x14ac:dyDescent="0.3">
      <c r="A48" s="292" t="s">
        <v>505</v>
      </c>
      <c r="B48" s="278">
        <v>6241</v>
      </c>
      <c r="C48" s="278">
        <v>1272</v>
      </c>
      <c r="D48" s="278">
        <v>315</v>
      </c>
      <c r="E48" s="278">
        <v>1287</v>
      </c>
      <c r="F48" s="278">
        <v>126</v>
      </c>
      <c r="G48" s="278">
        <v>523</v>
      </c>
      <c r="H48" s="278">
        <v>334</v>
      </c>
      <c r="I48" s="278">
        <v>175</v>
      </c>
      <c r="J48" s="278">
        <v>57</v>
      </c>
      <c r="K48" s="278">
        <v>30</v>
      </c>
      <c r="L48" s="278">
        <v>237</v>
      </c>
      <c r="M48" s="278">
        <v>136</v>
      </c>
      <c r="N48" s="278">
        <v>204</v>
      </c>
      <c r="O48" s="278">
        <v>183</v>
      </c>
      <c r="P48" s="278">
        <v>212</v>
      </c>
      <c r="Q48" s="278">
        <v>140</v>
      </c>
      <c r="R48" s="278">
        <v>313</v>
      </c>
      <c r="S48" s="278">
        <v>73</v>
      </c>
      <c r="T48" s="278">
        <v>450</v>
      </c>
      <c r="U48" s="278">
        <v>49</v>
      </c>
      <c r="V48" s="278">
        <v>28</v>
      </c>
      <c r="W48" s="279">
        <v>97</v>
      </c>
    </row>
    <row r="49" spans="1:23" s="105" customFormat="1" ht="15.6" x14ac:dyDescent="0.3">
      <c r="A49" s="292" t="s">
        <v>504</v>
      </c>
      <c r="B49" s="278">
        <v>1767</v>
      </c>
      <c r="C49" s="278">
        <v>593</v>
      </c>
      <c r="D49" s="278">
        <v>34</v>
      </c>
      <c r="E49" s="278">
        <v>161</v>
      </c>
      <c r="F49" s="278">
        <v>51</v>
      </c>
      <c r="G49" s="278">
        <v>48</v>
      </c>
      <c r="H49" s="278">
        <v>14</v>
      </c>
      <c r="I49" s="278">
        <v>8</v>
      </c>
      <c r="J49" s="278">
        <v>7</v>
      </c>
      <c r="K49" s="278">
        <v>0</v>
      </c>
      <c r="L49" s="278">
        <v>10</v>
      </c>
      <c r="M49" s="278">
        <v>18</v>
      </c>
      <c r="N49" s="278">
        <v>198</v>
      </c>
      <c r="O49" s="278">
        <v>8</v>
      </c>
      <c r="P49" s="278">
        <v>69</v>
      </c>
      <c r="Q49" s="278">
        <v>179</v>
      </c>
      <c r="R49" s="278">
        <v>73</v>
      </c>
      <c r="S49" s="278">
        <v>248</v>
      </c>
      <c r="T49" s="278">
        <v>0</v>
      </c>
      <c r="U49" s="278">
        <v>4</v>
      </c>
      <c r="V49" s="278">
        <v>0</v>
      </c>
      <c r="W49" s="279">
        <v>44</v>
      </c>
    </row>
    <row r="50" spans="1:23" s="105" customFormat="1" ht="15.6" x14ac:dyDescent="0.3">
      <c r="A50" s="292" t="s">
        <v>503</v>
      </c>
      <c r="B50" s="278">
        <v>949</v>
      </c>
      <c r="C50" s="278">
        <v>101</v>
      </c>
      <c r="D50" s="278">
        <v>4</v>
      </c>
      <c r="E50" s="278">
        <v>53</v>
      </c>
      <c r="F50" s="278">
        <v>9</v>
      </c>
      <c r="G50" s="278">
        <v>94</v>
      </c>
      <c r="H50" s="278">
        <v>44</v>
      </c>
      <c r="I50" s="278">
        <v>0</v>
      </c>
      <c r="J50" s="278">
        <v>5</v>
      </c>
      <c r="K50" s="278">
        <v>1</v>
      </c>
      <c r="L50" s="278">
        <v>29</v>
      </c>
      <c r="M50" s="278">
        <v>7</v>
      </c>
      <c r="N50" s="278">
        <v>79</v>
      </c>
      <c r="O50" s="278">
        <v>102</v>
      </c>
      <c r="P50" s="278">
        <v>35</v>
      </c>
      <c r="Q50" s="278">
        <v>9</v>
      </c>
      <c r="R50" s="278">
        <v>149</v>
      </c>
      <c r="S50" s="278">
        <v>2</v>
      </c>
      <c r="T50" s="278">
        <v>138</v>
      </c>
      <c r="U50" s="278">
        <v>80</v>
      </c>
      <c r="V50" s="278">
        <v>2</v>
      </c>
      <c r="W50" s="279">
        <v>6</v>
      </c>
    </row>
    <row r="51" spans="1:23" s="105" customFormat="1" ht="15.6" x14ac:dyDescent="0.3">
      <c r="A51" s="293" t="s">
        <v>502</v>
      </c>
      <c r="B51" s="283">
        <v>1278</v>
      </c>
      <c r="C51" s="283">
        <v>320</v>
      </c>
      <c r="D51" s="283">
        <v>17</v>
      </c>
      <c r="E51" s="283">
        <v>65</v>
      </c>
      <c r="F51" s="283">
        <v>27</v>
      </c>
      <c r="G51" s="283">
        <v>107</v>
      </c>
      <c r="H51" s="283">
        <v>109</v>
      </c>
      <c r="I51" s="283">
        <v>44</v>
      </c>
      <c r="J51" s="283">
        <v>7</v>
      </c>
      <c r="K51" s="283">
        <v>4</v>
      </c>
      <c r="L51" s="283">
        <v>64</v>
      </c>
      <c r="M51" s="283">
        <v>72</v>
      </c>
      <c r="N51" s="283">
        <v>214</v>
      </c>
      <c r="O51" s="283">
        <v>18</v>
      </c>
      <c r="P51" s="283">
        <v>17</v>
      </c>
      <c r="Q51" s="283">
        <v>30</v>
      </c>
      <c r="R51" s="283">
        <v>66</v>
      </c>
      <c r="S51" s="283">
        <v>2</v>
      </c>
      <c r="T51" s="283">
        <v>55</v>
      </c>
      <c r="U51" s="283">
        <v>20</v>
      </c>
      <c r="V51" s="283">
        <v>0</v>
      </c>
      <c r="W51" s="284">
        <v>20</v>
      </c>
    </row>
    <row r="52" spans="1:23" s="105" customFormat="1" ht="15.6" x14ac:dyDescent="0.3">
      <c r="A52" s="252" t="s">
        <v>142</v>
      </c>
    </row>
    <row r="53" spans="1:23" s="105" customFormat="1" ht="15.6" hidden="1" x14ac:dyDescent="0.3"/>
    <row r="54" spans="1:23" s="105" customFormat="1" ht="15.6" hidden="1" x14ac:dyDescent="0.3"/>
    <row r="55" spans="1:23" s="105" customFormat="1" ht="15.6" hidden="1" x14ac:dyDescent="0.3"/>
    <row r="56" spans="1:23" s="105" customFormat="1" ht="15.6" hidden="1" x14ac:dyDescent="0.3"/>
    <row r="57" spans="1:23" s="105" customFormat="1" ht="15.6" hidden="1" x14ac:dyDescent="0.3"/>
    <row r="58" spans="1:23" s="105" customFormat="1" ht="15.6" hidden="1" x14ac:dyDescent="0.3"/>
    <row r="59" spans="1:23" s="105" customFormat="1" ht="15.6" hidden="1" x14ac:dyDescent="0.3"/>
    <row r="60" spans="1:23" s="105" customFormat="1" ht="15.6" hidden="1" x14ac:dyDescent="0.3"/>
    <row r="61" spans="1:23" s="105" customFormat="1" ht="15.6" hidden="1" x14ac:dyDescent="0.3"/>
    <row r="62" spans="1:23" s="105" customFormat="1" ht="15.6" hidden="1" x14ac:dyDescent="0.3"/>
    <row r="63" spans="1:23" s="105" customFormat="1" ht="15.6" hidden="1" x14ac:dyDescent="0.3"/>
    <row r="64" spans="1:23" s="105" customFormat="1" ht="15.6" hidden="1" x14ac:dyDescent="0.3"/>
    <row r="65" s="105" customFormat="1" ht="15.6" hidden="1" x14ac:dyDescent="0.3"/>
    <row r="66" s="105" customFormat="1" ht="15.6" hidden="1" x14ac:dyDescent="0.3"/>
    <row r="67" s="105" customFormat="1" ht="15.6" hidden="1" x14ac:dyDescent="0.3"/>
    <row r="68" s="105" customFormat="1" ht="15.6" hidden="1" x14ac:dyDescent="0.3"/>
    <row r="69" s="105" customFormat="1" ht="15.6" hidden="1" x14ac:dyDescent="0.3"/>
    <row r="70" s="105" customFormat="1" ht="15.6" hidden="1" x14ac:dyDescent="0.3"/>
    <row r="71" s="105" customFormat="1" ht="15.6" hidden="1" x14ac:dyDescent="0.3"/>
    <row r="72" s="105" customFormat="1" ht="15.6" hidden="1" x14ac:dyDescent="0.3"/>
    <row r="73" s="105" customFormat="1" ht="15.6" hidden="1" x14ac:dyDescent="0.3"/>
    <row r="74" s="105" customFormat="1" ht="15.6" hidden="1" x14ac:dyDescent="0.3"/>
    <row r="75" s="105" customFormat="1" ht="15.6" hidden="1" x14ac:dyDescent="0.3"/>
    <row r="76" s="105" customFormat="1" ht="15.6" hidden="1" x14ac:dyDescent="0.3"/>
    <row r="77" s="105" customFormat="1" ht="15.6" hidden="1" x14ac:dyDescent="0.3"/>
    <row r="78" s="105" customFormat="1" ht="15.6" hidden="1" x14ac:dyDescent="0.3"/>
    <row r="79" s="105" customFormat="1" ht="15.6" hidden="1" x14ac:dyDescent="0.3"/>
    <row r="80" s="105" customFormat="1" ht="15.6" hidden="1" x14ac:dyDescent="0.3"/>
    <row r="81" s="105" customFormat="1" ht="15.6" hidden="1" x14ac:dyDescent="0.3"/>
    <row r="82" s="105" customFormat="1" ht="15.6" hidden="1" x14ac:dyDescent="0.3"/>
    <row r="83" s="105" customFormat="1" ht="15.6" hidden="1" x14ac:dyDescent="0.3"/>
    <row r="84" s="105" customFormat="1" ht="15.6" hidden="1" x14ac:dyDescent="0.3"/>
    <row r="85" s="105" customFormat="1" ht="15.6" hidden="1" x14ac:dyDescent="0.3"/>
    <row r="86" s="105" customFormat="1" ht="15.6" hidden="1" x14ac:dyDescent="0.3"/>
    <row r="87" s="105" customFormat="1" ht="15.6" hidden="1" x14ac:dyDescent="0.3"/>
    <row r="88" s="105" customFormat="1" ht="15.6" hidden="1" x14ac:dyDescent="0.3"/>
    <row r="89" s="105" customFormat="1" ht="15.6" hidden="1" x14ac:dyDescent="0.3"/>
    <row r="90" s="105" customFormat="1" ht="15.6" hidden="1" x14ac:dyDescent="0.3"/>
    <row r="91" s="105" customFormat="1" ht="15.6" hidden="1" x14ac:dyDescent="0.3"/>
    <row r="92" s="105" customFormat="1" ht="15.6" hidden="1" x14ac:dyDescent="0.3"/>
    <row r="93" s="105" customFormat="1" ht="15.6" hidden="1" x14ac:dyDescent="0.3"/>
    <row r="94" s="105" customFormat="1" ht="15.6" hidden="1" x14ac:dyDescent="0.3"/>
    <row r="95" s="105" customFormat="1" ht="15.6" hidden="1" x14ac:dyDescent="0.3"/>
    <row r="96" s="105" customFormat="1" ht="15.6" hidden="1" x14ac:dyDescent="0.3"/>
    <row r="97" s="105" customFormat="1" ht="15.6" hidden="1" x14ac:dyDescent="0.3"/>
    <row r="98" s="105" customFormat="1" ht="15.6" hidden="1" x14ac:dyDescent="0.3"/>
    <row r="99" s="105" customFormat="1" ht="15.6" hidden="1" x14ac:dyDescent="0.3"/>
    <row r="100" s="105" customFormat="1" ht="15.6" hidden="1" x14ac:dyDescent="0.3"/>
    <row r="101" s="105" customFormat="1" ht="15.6" hidden="1" x14ac:dyDescent="0.3"/>
    <row r="102" s="105" customFormat="1" ht="15.6" hidden="1" x14ac:dyDescent="0.3"/>
    <row r="103" s="105" customFormat="1" ht="15.6" hidden="1" x14ac:dyDescent="0.3"/>
    <row r="104" s="105" customFormat="1" ht="15.6" hidden="1" x14ac:dyDescent="0.3"/>
    <row r="105" s="105" customFormat="1" ht="15.6" hidden="1" x14ac:dyDescent="0.3"/>
    <row r="106" s="105" customFormat="1" ht="15.6" hidden="1" x14ac:dyDescent="0.3"/>
    <row r="107" s="105" customFormat="1" ht="15.6" hidden="1" x14ac:dyDescent="0.3"/>
    <row r="108" s="105" customFormat="1" ht="15.6" hidden="1" x14ac:dyDescent="0.3"/>
    <row r="109" s="105" customFormat="1" ht="15.6" hidden="1" x14ac:dyDescent="0.3"/>
    <row r="110" s="105" customFormat="1" ht="15.6" hidden="1" x14ac:dyDescent="0.3"/>
    <row r="111" s="105" customFormat="1" ht="15.6" hidden="1" x14ac:dyDescent="0.3"/>
    <row r="112" s="105" customFormat="1" ht="15.6" hidden="1" x14ac:dyDescent="0.3"/>
    <row r="113" s="105" customFormat="1" ht="15.6" hidden="1" x14ac:dyDescent="0.3"/>
    <row r="114" s="105" customFormat="1" ht="15.6" hidden="1" x14ac:dyDescent="0.3"/>
    <row r="115" s="105" customFormat="1" ht="15.6" hidden="1" x14ac:dyDescent="0.3"/>
    <row r="116" s="105" customFormat="1" ht="15.6" hidden="1" x14ac:dyDescent="0.3"/>
    <row r="117" s="105" customFormat="1" ht="15.6" hidden="1" x14ac:dyDescent="0.3"/>
    <row r="118" s="105" customFormat="1" ht="15.6" hidden="1" x14ac:dyDescent="0.3"/>
    <row r="119" s="105" customFormat="1" ht="15.6" hidden="1" x14ac:dyDescent="0.3"/>
    <row r="120" s="105" customFormat="1" ht="15.6" hidden="1" x14ac:dyDescent="0.3"/>
    <row r="121" s="105" customFormat="1" ht="15.6" hidden="1" x14ac:dyDescent="0.3"/>
    <row r="122" s="105" customFormat="1" ht="15.6" hidden="1" x14ac:dyDescent="0.3"/>
    <row r="123" s="105" customFormat="1" ht="15.6" hidden="1" x14ac:dyDescent="0.3"/>
    <row r="124" s="105" customFormat="1" ht="15.6" hidden="1" x14ac:dyDescent="0.3"/>
    <row r="125" s="105" customFormat="1" ht="15.6" hidden="1" x14ac:dyDescent="0.3"/>
    <row r="126" s="105" customFormat="1" ht="15.6" hidden="1" x14ac:dyDescent="0.3"/>
    <row r="127" s="105" customFormat="1" ht="15.6" hidden="1" x14ac:dyDescent="0.3"/>
    <row r="128" s="105" customFormat="1" ht="15.6" hidden="1" x14ac:dyDescent="0.3"/>
    <row r="129" s="105" customFormat="1" ht="15.6" hidden="1" x14ac:dyDescent="0.3"/>
    <row r="130" s="105" customFormat="1" ht="15.6" hidden="1" x14ac:dyDescent="0.3"/>
    <row r="131" s="105" customFormat="1" ht="15.6" hidden="1" x14ac:dyDescent="0.3"/>
    <row r="132" s="105" customFormat="1" ht="15.6" hidden="1" x14ac:dyDescent="0.3"/>
    <row r="133" s="195" customFormat="1" x14ac:dyDescent="0.25"/>
  </sheetData>
  <mergeCells count="4">
    <mergeCell ref="C9:W9"/>
    <mergeCell ref="B9:B10"/>
    <mergeCell ref="A9:A10"/>
    <mergeCell ref="A3:X3"/>
  </mergeCells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47"/>
  <sheetViews>
    <sheetView zoomScale="80" zoomScaleNormal="80" workbookViewId="0">
      <selection activeCell="XFD7" sqref="XFD1:XFD1048576"/>
    </sheetView>
  </sheetViews>
  <sheetFormatPr baseColWidth="10" defaultColWidth="0" defaultRowHeight="15" customHeight="1" zeroHeight="1" x14ac:dyDescent="0.3"/>
  <cols>
    <col min="1" max="1" width="34.44140625" style="105" customWidth="1"/>
    <col min="2" max="2" width="15.77734375" style="105" customWidth="1"/>
    <col min="3" max="3" width="13.77734375" style="105" customWidth="1"/>
    <col min="4" max="4" width="14" style="105" customWidth="1"/>
    <col min="5" max="5" width="13.77734375" style="105" customWidth="1"/>
    <col min="6" max="6" width="15.77734375" style="105" customWidth="1"/>
    <col min="7" max="7" width="11.5546875" style="105" hidden="1" customWidth="1"/>
    <col min="8" max="22" width="10" style="105" hidden="1" customWidth="1"/>
    <col min="23" max="16383" width="14.44140625" style="105" hidden="1"/>
    <col min="16384" max="16384" width="5.77734375" style="105" hidden="1" customWidth="1"/>
  </cols>
  <sheetData>
    <row r="1" spans="1:6 16384:16384" ht="15.6" x14ac:dyDescent="0.3">
      <c r="A1" s="191" t="s">
        <v>540</v>
      </c>
    </row>
    <row r="2" spans="1:6 16384:16384" ht="15.6" x14ac:dyDescent="0.3">
      <c r="A2" s="234"/>
    </row>
    <row r="3" spans="1:6 16384:16384" ht="39.75" customHeight="1" x14ac:dyDescent="0.3">
      <c r="A3" s="107" t="s">
        <v>77</v>
      </c>
      <c r="B3" s="108"/>
      <c r="C3" s="108"/>
      <c r="D3" s="108"/>
      <c r="E3" s="108"/>
      <c r="F3" s="109"/>
    </row>
    <row r="4" spans="1:6 16384:16384" ht="15.6" x14ac:dyDescent="0.3">
      <c r="A4" s="294" t="s">
        <v>4</v>
      </c>
      <c r="B4" s="108"/>
      <c r="C4" s="108"/>
      <c r="D4" s="108"/>
      <c r="E4" s="108"/>
      <c r="F4" s="109"/>
    </row>
    <row r="5" spans="1:6 16384:16384" ht="15.6" x14ac:dyDescent="0.3">
      <c r="A5" s="110" t="s">
        <v>541</v>
      </c>
      <c r="B5" s="108"/>
      <c r="C5" s="108"/>
      <c r="D5" s="108"/>
      <c r="E5" s="108"/>
      <c r="F5" s="109"/>
    </row>
    <row r="6" spans="1:6 16384:16384" ht="15.6" x14ac:dyDescent="0.3">
      <c r="A6" s="106"/>
      <c r="B6" s="104"/>
      <c r="C6" s="104"/>
      <c r="D6" s="104"/>
      <c r="E6" s="104"/>
      <c r="F6" s="104"/>
    </row>
    <row r="7" spans="1:6 16384:16384" ht="15.6" x14ac:dyDescent="0.3">
      <c r="A7" s="112" t="s">
        <v>7</v>
      </c>
      <c r="B7" s="113" t="s">
        <v>8</v>
      </c>
      <c r="C7" s="114"/>
      <c r="D7" s="114"/>
      <c r="E7" s="114"/>
      <c r="F7" s="115"/>
    </row>
    <row r="8" spans="1:6 16384:16384" ht="46.8" x14ac:dyDescent="0.3">
      <c r="A8" s="116"/>
      <c r="B8" s="295" t="s">
        <v>14</v>
      </c>
      <c r="C8" s="296" t="s">
        <v>18</v>
      </c>
      <c r="D8" s="296" t="s">
        <v>20</v>
      </c>
      <c r="E8" s="296" t="s">
        <v>21</v>
      </c>
      <c r="F8" s="297" t="s">
        <v>22</v>
      </c>
    </row>
    <row r="9" spans="1:6 16384:16384" ht="15.6" x14ac:dyDescent="0.3">
      <c r="A9" s="120"/>
      <c r="B9" s="298"/>
      <c r="C9" s="123"/>
      <c r="D9" s="123"/>
      <c r="E9" s="123"/>
      <c r="F9" s="122"/>
    </row>
    <row r="10" spans="1:6 16384:16384" ht="15.6" x14ac:dyDescent="0.3">
      <c r="A10" s="125" t="s">
        <v>36</v>
      </c>
      <c r="B10" s="299">
        <f>SUM(B12:B33)</f>
        <v>4233</v>
      </c>
      <c r="C10" s="126">
        <f>SUM(C12:C33)</f>
        <v>11594</v>
      </c>
      <c r="D10" s="126">
        <f>SUM(D12:D33)</f>
        <v>1086</v>
      </c>
      <c r="E10" s="126">
        <f>SUM(E12:E33)</f>
        <v>12965</v>
      </c>
      <c r="F10" s="299">
        <f>SUM(F12:F33)</f>
        <v>3930</v>
      </c>
      <c r="XFD10" s="300"/>
    </row>
    <row r="11" spans="1:6 16384:16384" ht="15.6" x14ac:dyDescent="0.3">
      <c r="A11" s="128"/>
      <c r="B11" s="301"/>
      <c r="C11" s="134"/>
      <c r="D11" s="134"/>
      <c r="E11" s="134"/>
      <c r="F11" s="302"/>
    </row>
    <row r="12" spans="1:6 16384:16384" ht="15.6" x14ac:dyDescent="0.3">
      <c r="A12" s="136" t="s">
        <v>438</v>
      </c>
      <c r="B12" s="301">
        <v>7</v>
      </c>
      <c r="C12" s="179">
        <v>585</v>
      </c>
      <c r="D12" s="179">
        <v>117</v>
      </c>
      <c r="E12" s="179">
        <v>694</v>
      </c>
      <c r="F12" s="302">
        <f t="shared" ref="F12:F31" si="0">B12+C12+D12-E12</f>
        <v>15</v>
      </c>
    </row>
    <row r="13" spans="1:6 16384:16384" ht="15.6" x14ac:dyDescent="0.3">
      <c r="A13" s="130" t="s">
        <v>173</v>
      </c>
      <c r="B13" s="301">
        <v>192</v>
      </c>
      <c r="C13" s="179">
        <v>577</v>
      </c>
      <c r="D13" s="179">
        <v>76</v>
      </c>
      <c r="E13" s="179">
        <v>702</v>
      </c>
      <c r="F13" s="302">
        <f t="shared" si="0"/>
        <v>143</v>
      </c>
    </row>
    <row r="14" spans="1:6 16384:16384" ht="18.600000000000001" x14ac:dyDescent="0.3">
      <c r="A14" s="136" t="s">
        <v>313</v>
      </c>
      <c r="B14" s="301">
        <v>776</v>
      </c>
      <c r="C14" s="179">
        <v>1849</v>
      </c>
      <c r="D14" s="179">
        <v>140</v>
      </c>
      <c r="E14" s="179">
        <v>2089</v>
      </c>
      <c r="F14" s="302">
        <v>675</v>
      </c>
    </row>
    <row r="15" spans="1:6 16384:16384" ht="18.600000000000001" x14ac:dyDescent="0.3">
      <c r="A15" s="136" t="s">
        <v>447</v>
      </c>
      <c r="B15" s="303">
        <v>0</v>
      </c>
      <c r="C15" s="179">
        <v>21</v>
      </c>
      <c r="D15" s="179">
        <v>0</v>
      </c>
      <c r="E15" s="179">
        <v>13</v>
      </c>
      <c r="F15" s="302">
        <f t="shared" si="0"/>
        <v>8</v>
      </c>
    </row>
    <row r="16" spans="1:6 16384:16384" ht="15.6" x14ac:dyDescent="0.3">
      <c r="A16" s="136" t="s">
        <v>440</v>
      </c>
      <c r="B16" s="301">
        <v>81</v>
      </c>
      <c r="C16" s="179">
        <v>208</v>
      </c>
      <c r="D16" s="179">
        <v>5</v>
      </c>
      <c r="E16" s="179">
        <v>212</v>
      </c>
      <c r="F16" s="302">
        <f t="shared" si="0"/>
        <v>82</v>
      </c>
    </row>
    <row r="17" spans="1:6" ht="15.6" x14ac:dyDescent="0.3">
      <c r="A17" s="130" t="s">
        <v>232</v>
      </c>
      <c r="B17" s="301">
        <v>155</v>
      </c>
      <c r="C17" s="179">
        <v>418</v>
      </c>
      <c r="D17" s="179">
        <v>40</v>
      </c>
      <c r="E17" s="179">
        <v>465</v>
      </c>
      <c r="F17" s="302">
        <f t="shared" si="0"/>
        <v>148</v>
      </c>
    </row>
    <row r="18" spans="1:6" ht="15.6" x14ac:dyDescent="0.3">
      <c r="A18" s="130" t="s">
        <v>174</v>
      </c>
      <c r="B18" s="301">
        <v>208</v>
      </c>
      <c r="C18" s="179">
        <v>519</v>
      </c>
      <c r="D18" s="179">
        <v>28</v>
      </c>
      <c r="E18" s="179">
        <v>627</v>
      </c>
      <c r="F18" s="302">
        <f t="shared" si="0"/>
        <v>128</v>
      </c>
    </row>
    <row r="19" spans="1:6" ht="15.6" x14ac:dyDescent="0.3">
      <c r="A19" s="136" t="s">
        <v>16</v>
      </c>
      <c r="B19" s="301">
        <v>234</v>
      </c>
      <c r="C19" s="179">
        <v>917</v>
      </c>
      <c r="D19" s="179">
        <v>144</v>
      </c>
      <c r="E19" s="179">
        <v>954</v>
      </c>
      <c r="F19" s="302">
        <f t="shared" si="0"/>
        <v>341</v>
      </c>
    </row>
    <row r="20" spans="1:6" ht="15.6" x14ac:dyDescent="0.3">
      <c r="A20" s="130" t="s">
        <v>309</v>
      </c>
      <c r="B20" s="301">
        <v>92</v>
      </c>
      <c r="C20" s="179">
        <v>359</v>
      </c>
      <c r="D20" s="179">
        <v>27</v>
      </c>
      <c r="E20" s="179">
        <v>338</v>
      </c>
      <c r="F20" s="302">
        <f t="shared" si="0"/>
        <v>140</v>
      </c>
    </row>
    <row r="21" spans="1:6" ht="18.600000000000001" x14ac:dyDescent="0.3">
      <c r="A21" s="136" t="s">
        <v>441</v>
      </c>
      <c r="B21" s="301">
        <v>201</v>
      </c>
      <c r="C21" s="179">
        <v>517</v>
      </c>
      <c r="D21" s="179">
        <v>117</v>
      </c>
      <c r="E21" s="179">
        <v>559</v>
      </c>
      <c r="F21" s="302">
        <v>274</v>
      </c>
    </row>
    <row r="22" spans="1:6" ht="15.6" x14ac:dyDescent="0.3">
      <c r="A22" s="130" t="s">
        <v>38</v>
      </c>
      <c r="B22" s="301">
        <v>138</v>
      </c>
      <c r="C22" s="179">
        <v>413</v>
      </c>
      <c r="D22" s="179">
        <v>18</v>
      </c>
      <c r="E22" s="179">
        <v>421</v>
      </c>
      <c r="F22" s="302">
        <f t="shared" si="0"/>
        <v>148</v>
      </c>
    </row>
    <row r="23" spans="1:6" ht="15.6" x14ac:dyDescent="0.3">
      <c r="A23" s="130" t="s">
        <v>175</v>
      </c>
      <c r="B23" s="301">
        <v>195</v>
      </c>
      <c r="C23" s="179">
        <v>252</v>
      </c>
      <c r="D23" s="179">
        <v>7</v>
      </c>
      <c r="E23" s="179">
        <v>277</v>
      </c>
      <c r="F23" s="302">
        <f t="shared" si="0"/>
        <v>177</v>
      </c>
    </row>
    <row r="24" spans="1:6" ht="15.6" x14ac:dyDescent="0.3">
      <c r="A24" s="136" t="s">
        <v>24</v>
      </c>
      <c r="B24" s="301">
        <v>310</v>
      </c>
      <c r="C24" s="179">
        <v>606</v>
      </c>
      <c r="D24" s="179">
        <v>131</v>
      </c>
      <c r="E24" s="179">
        <v>801</v>
      </c>
      <c r="F24" s="302">
        <f t="shared" si="0"/>
        <v>246</v>
      </c>
    </row>
    <row r="25" spans="1:6" ht="18.600000000000001" x14ac:dyDescent="0.3">
      <c r="A25" s="136" t="s">
        <v>443</v>
      </c>
      <c r="B25" s="301">
        <v>279</v>
      </c>
      <c r="C25" s="179">
        <v>853</v>
      </c>
      <c r="D25" s="179">
        <v>42</v>
      </c>
      <c r="E25" s="179">
        <v>993</v>
      </c>
      <c r="F25" s="302">
        <v>178</v>
      </c>
    </row>
    <row r="26" spans="1:6" ht="15.6" x14ac:dyDescent="0.3">
      <c r="A26" s="130" t="s">
        <v>149</v>
      </c>
      <c r="B26" s="301">
        <v>220</v>
      </c>
      <c r="C26" s="179">
        <v>357</v>
      </c>
      <c r="D26" s="179">
        <v>18</v>
      </c>
      <c r="E26" s="179">
        <v>406</v>
      </c>
      <c r="F26" s="302">
        <f t="shared" si="0"/>
        <v>189</v>
      </c>
    </row>
    <row r="27" spans="1:6" ht="15.6" x14ac:dyDescent="0.3">
      <c r="A27" s="130" t="s">
        <v>150</v>
      </c>
      <c r="B27" s="301">
        <v>57</v>
      </c>
      <c r="C27" s="179">
        <v>352</v>
      </c>
      <c r="D27" s="179">
        <v>53</v>
      </c>
      <c r="E27" s="179">
        <v>389</v>
      </c>
      <c r="F27" s="302">
        <v>71</v>
      </c>
    </row>
    <row r="28" spans="1:6" ht="18.600000000000001" x14ac:dyDescent="0.3">
      <c r="A28" s="136" t="s">
        <v>386</v>
      </c>
      <c r="B28" s="301">
        <v>217</v>
      </c>
      <c r="C28" s="179">
        <v>440</v>
      </c>
      <c r="D28" s="179">
        <v>39</v>
      </c>
      <c r="E28" s="179">
        <v>502</v>
      </c>
      <c r="F28" s="302">
        <v>192</v>
      </c>
    </row>
    <row r="29" spans="1:6" ht="15.6" x14ac:dyDescent="0.3">
      <c r="A29" s="136" t="s">
        <v>450</v>
      </c>
      <c r="B29" s="301">
        <v>206</v>
      </c>
      <c r="C29" s="179">
        <v>376</v>
      </c>
      <c r="D29" s="179">
        <v>16</v>
      </c>
      <c r="E29" s="179">
        <v>424</v>
      </c>
      <c r="F29" s="302">
        <f t="shared" si="0"/>
        <v>174</v>
      </c>
    </row>
    <row r="30" spans="1:6" ht="18.600000000000001" x14ac:dyDescent="0.3">
      <c r="A30" s="136" t="s">
        <v>451</v>
      </c>
      <c r="B30" s="301">
        <v>211</v>
      </c>
      <c r="C30" s="179">
        <v>649</v>
      </c>
      <c r="D30" s="179">
        <v>15</v>
      </c>
      <c r="E30" s="179">
        <v>680</v>
      </c>
      <c r="F30" s="302">
        <v>190</v>
      </c>
    </row>
    <row r="31" spans="1:6" ht="15.6" x14ac:dyDescent="0.3">
      <c r="A31" s="136" t="s">
        <v>31</v>
      </c>
      <c r="B31" s="301">
        <v>172</v>
      </c>
      <c r="C31" s="179">
        <v>649</v>
      </c>
      <c r="D31" s="179">
        <v>22</v>
      </c>
      <c r="E31" s="179">
        <v>668</v>
      </c>
      <c r="F31" s="302">
        <f t="shared" si="0"/>
        <v>175</v>
      </c>
    </row>
    <row r="32" spans="1:6" ht="18.600000000000001" x14ac:dyDescent="0.3">
      <c r="A32" s="136" t="s">
        <v>385</v>
      </c>
      <c r="B32" s="301">
        <v>50</v>
      </c>
      <c r="C32" s="179">
        <v>109</v>
      </c>
      <c r="D32" s="179">
        <v>2</v>
      </c>
      <c r="E32" s="179">
        <v>119</v>
      </c>
      <c r="F32" s="302">
        <v>41</v>
      </c>
    </row>
    <row r="33" spans="1:6" ht="18.600000000000001" x14ac:dyDescent="0.3">
      <c r="A33" s="137" t="s">
        <v>445</v>
      </c>
      <c r="B33" s="304">
        <v>232</v>
      </c>
      <c r="C33" s="305">
        <v>568</v>
      </c>
      <c r="D33" s="305">
        <v>29</v>
      </c>
      <c r="E33" s="305">
        <v>632</v>
      </c>
      <c r="F33" s="139">
        <v>195</v>
      </c>
    </row>
    <row r="36" spans="1:6" ht="18" customHeight="1" x14ac:dyDescent="0.3">
      <c r="A36" s="142" t="s">
        <v>439</v>
      </c>
      <c r="B36" s="142"/>
      <c r="C36" s="142"/>
      <c r="D36" s="142"/>
      <c r="E36" s="142"/>
      <c r="F36" s="142"/>
    </row>
    <row r="37" spans="1:6" ht="16.5" customHeight="1" x14ac:dyDescent="0.3">
      <c r="A37" s="142" t="s">
        <v>442</v>
      </c>
      <c r="B37" s="142"/>
      <c r="C37" s="142"/>
      <c r="D37" s="142"/>
      <c r="E37" s="142"/>
      <c r="F37" s="142"/>
    </row>
    <row r="38" spans="1:6" ht="18" customHeight="1" x14ac:dyDescent="0.3">
      <c r="A38" s="142"/>
      <c r="B38" s="142"/>
      <c r="C38" s="142"/>
      <c r="D38" s="142"/>
      <c r="E38" s="142"/>
      <c r="F38" s="142"/>
    </row>
    <row r="39" spans="1:6" ht="31.5" customHeight="1" x14ac:dyDescent="0.3">
      <c r="A39" s="142" t="s">
        <v>444</v>
      </c>
      <c r="B39" s="142"/>
      <c r="C39" s="142"/>
      <c r="D39" s="142"/>
      <c r="E39" s="142"/>
      <c r="F39" s="142"/>
    </row>
    <row r="40" spans="1:6" ht="27.75" customHeight="1" x14ac:dyDescent="0.3">
      <c r="A40" s="142" t="s">
        <v>446</v>
      </c>
      <c r="B40" s="142"/>
      <c r="C40" s="142"/>
      <c r="D40" s="142"/>
      <c r="E40" s="142"/>
      <c r="F40" s="142"/>
    </row>
    <row r="41" spans="1:6" ht="41.55" customHeight="1" x14ac:dyDescent="0.3">
      <c r="A41" s="142" t="s">
        <v>452</v>
      </c>
      <c r="B41" s="142"/>
      <c r="C41" s="142"/>
      <c r="D41" s="142"/>
      <c r="E41" s="142"/>
      <c r="F41" s="142"/>
    </row>
    <row r="42" spans="1:6" ht="16.95" customHeight="1" x14ac:dyDescent="0.3">
      <c r="A42" s="142" t="s">
        <v>453</v>
      </c>
      <c r="B42" s="142"/>
      <c r="C42" s="142"/>
      <c r="D42" s="142"/>
      <c r="E42" s="142"/>
      <c r="F42" s="142"/>
    </row>
    <row r="43" spans="1:6" ht="20.25" customHeight="1" x14ac:dyDescent="0.3">
      <c r="A43" s="142" t="s">
        <v>448</v>
      </c>
      <c r="B43" s="142"/>
      <c r="C43" s="142"/>
      <c r="D43" s="142"/>
      <c r="E43" s="142"/>
      <c r="F43" s="142"/>
    </row>
    <row r="44" spans="1:6" ht="15" customHeight="1" x14ac:dyDescent="0.3">
      <c r="A44" s="142" t="s">
        <v>449</v>
      </c>
      <c r="B44" s="142"/>
      <c r="C44" s="142"/>
      <c r="D44" s="142"/>
      <c r="E44" s="142"/>
      <c r="F44" s="142"/>
    </row>
    <row r="46" spans="1:6" ht="15" customHeight="1" x14ac:dyDescent="0.3">
      <c r="A46" s="145" t="s">
        <v>542</v>
      </c>
    </row>
    <row r="47" spans="1:6" ht="15" customHeight="1" x14ac:dyDescent="0.3">
      <c r="A47" s="252" t="s">
        <v>142</v>
      </c>
    </row>
  </sheetData>
  <mergeCells count="13">
    <mergeCell ref="A43:F43"/>
    <mergeCell ref="A44:F44"/>
    <mergeCell ref="A7:A8"/>
    <mergeCell ref="A36:F36"/>
    <mergeCell ref="A39:F39"/>
    <mergeCell ref="A40:F40"/>
    <mergeCell ref="A41:F41"/>
    <mergeCell ref="A42:F42"/>
    <mergeCell ref="A3:F3"/>
    <mergeCell ref="A5:F5"/>
    <mergeCell ref="B7:F7"/>
    <mergeCell ref="A4:F4"/>
    <mergeCell ref="A37:F38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19"/>
  <sheetViews>
    <sheetView showRowColHeaders="0" zoomScale="62" zoomScaleNormal="62" workbookViewId="0"/>
  </sheetViews>
  <sheetFormatPr baseColWidth="10" defaultColWidth="0" defaultRowHeight="15" customHeight="1" zeroHeight="1" x14ac:dyDescent="0.25"/>
  <cols>
    <col min="1" max="1" width="59.77734375" customWidth="1"/>
    <col min="2" max="24" width="14.21875" customWidth="1"/>
    <col min="25" max="25" width="11.5546875" hidden="1" customWidth="1"/>
    <col min="26" max="27" width="10" hidden="1" customWidth="1"/>
    <col min="28" max="16384" width="14.44140625" hidden="1"/>
  </cols>
  <sheetData>
    <row r="1" spans="1:24" ht="15.75" customHeight="1" x14ac:dyDescent="0.3">
      <c r="A1" s="11" t="s">
        <v>128</v>
      </c>
      <c r="C1" s="13"/>
      <c r="D1" s="13"/>
      <c r="E1" s="13"/>
      <c r="F1" s="27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15.75" customHeight="1" x14ac:dyDescent="0.3">
      <c r="A2" s="12"/>
      <c r="B2" s="12"/>
      <c r="C2" s="13"/>
      <c r="D2" s="13"/>
      <c r="E2" s="13"/>
      <c r="F2" s="27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15.75" customHeight="1" x14ac:dyDescent="0.25">
      <c r="A3" s="93" t="s">
        <v>33</v>
      </c>
      <c r="B3" s="78"/>
      <c r="C3" s="78"/>
      <c r="D3" s="78"/>
      <c r="E3" s="78"/>
      <c r="F3" s="79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80"/>
    </row>
    <row r="4" spans="1:24" ht="15.75" customHeight="1" x14ac:dyDescent="0.25">
      <c r="A4" s="66" t="s">
        <v>559</v>
      </c>
      <c r="B4" s="78"/>
      <c r="C4" s="78"/>
      <c r="D4" s="78"/>
      <c r="E4" s="78"/>
      <c r="F4" s="79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80"/>
    </row>
    <row r="5" spans="1:24" ht="15.75" customHeight="1" x14ac:dyDescent="0.25">
      <c r="A5" s="66" t="s">
        <v>556</v>
      </c>
      <c r="B5" s="78"/>
      <c r="C5" s="78"/>
      <c r="D5" s="78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80"/>
    </row>
    <row r="6" spans="1:24" ht="15.75" customHeight="1" x14ac:dyDescent="0.3">
      <c r="A6" s="67" t="s">
        <v>541</v>
      </c>
      <c r="B6" s="78"/>
      <c r="C6" s="78"/>
      <c r="D6" s="78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80"/>
    </row>
    <row r="7" spans="1:24" ht="15.75" customHeight="1" x14ac:dyDescent="0.3">
      <c r="A7" s="12"/>
      <c r="B7" s="13"/>
      <c r="C7" s="13"/>
      <c r="D7" s="13"/>
      <c r="E7" s="13"/>
      <c r="F7" s="27"/>
      <c r="G7" s="13"/>
      <c r="H7" s="26"/>
      <c r="I7" s="26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24" ht="15.75" customHeight="1" x14ac:dyDescent="0.3">
      <c r="A8" s="84" t="s">
        <v>124</v>
      </c>
      <c r="B8" s="75" t="s">
        <v>6</v>
      </c>
      <c r="C8" s="94" t="s">
        <v>7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95"/>
    </row>
    <row r="9" spans="1:24" ht="15.75" customHeight="1" x14ac:dyDescent="0.25">
      <c r="A9" s="85"/>
      <c r="B9" s="96"/>
      <c r="C9" s="77" t="s">
        <v>80</v>
      </c>
      <c r="D9" s="77" t="s">
        <v>9</v>
      </c>
      <c r="E9" s="77" t="s">
        <v>10</v>
      </c>
      <c r="F9" s="69" t="s">
        <v>394</v>
      </c>
      <c r="G9" s="77" t="s">
        <v>11</v>
      </c>
      <c r="H9" s="77" t="s">
        <v>12</v>
      </c>
      <c r="I9" s="77" t="s">
        <v>15</v>
      </c>
      <c r="J9" s="77" t="s">
        <v>16</v>
      </c>
      <c r="K9" s="77" t="s">
        <v>17</v>
      </c>
      <c r="L9" s="77" t="s">
        <v>19</v>
      </c>
      <c r="M9" s="69" t="s">
        <v>38</v>
      </c>
      <c r="N9" s="77" t="s">
        <v>23</v>
      </c>
      <c r="O9" s="77" t="s">
        <v>24</v>
      </c>
      <c r="P9" s="69" t="s">
        <v>25</v>
      </c>
      <c r="Q9" s="77" t="s">
        <v>26</v>
      </c>
      <c r="R9" s="77" t="s">
        <v>27</v>
      </c>
      <c r="S9" s="77" t="s">
        <v>28</v>
      </c>
      <c r="T9" s="77" t="s">
        <v>29</v>
      </c>
      <c r="U9" s="77" t="s">
        <v>30</v>
      </c>
      <c r="V9" s="77" t="s">
        <v>31</v>
      </c>
      <c r="W9" s="69" t="s">
        <v>310</v>
      </c>
      <c r="X9" s="97" t="s">
        <v>34</v>
      </c>
    </row>
    <row r="10" spans="1:24" ht="18.75" customHeight="1" x14ac:dyDescent="0.25">
      <c r="A10" s="86"/>
      <c r="B10" s="76"/>
      <c r="C10" s="87"/>
      <c r="D10" s="87"/>
      <c r="E10" s="87"/>
      <c r="F10" s="70"/>
      <c r="G10" s="87"/>
      <c r="H10" s="87"/>
      <c r="I10" s="87"/>
      <c r="J10" s="87"/>
      <c r="K10" s="87"/>
      <c r="L10" s="87"/>
      <c r="M10" s="87"/>
      <c r="N10" s="87"/>
      <c r="O10" s="87"/>
      <c r="P10" s="92"/>
      <c r="Q10" s="87"/>
      <c r="R10" s="87"/>
      <c r="S10" s="87"/>
      <c r="T10" s="87"/>
      <c r="U10" s="87"/>
      <c r="V10" s="87"/>
      <c r="W10" s="70"/>
      <c r="X10" s="98"/>
    </row>
    <row r="11" spans="1:24" ht="15.6" x14ac:dyDescent="0.3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s="54" customFormat="1" ht="15.6" x14ac:dyDescent="0.3">
      <c r="A12" s="22" t="s">
        <v>36</v>
      </c>
      <c r="B12" s="30">
        <f>SUM(C12:X12)</f>
        <v>11594</v>
      </c>
      <c r="C12" s="56">
        <f t="shared" ref="C12:X12" si="0">SUM(C14:C183)</f>
        <v>585</v>
      </c>
      <c r="D12" s="56">
        <f t="shared" si="0"/>
        <v>577</v>
      </c>
      <c r="E12" s="56">
        <f t="shared" si="0"/>
        <v>1849</v>
      </c>
      <c r="F12" s="56">
        <f t="shared" si="0"/>
        <v>21</v>
      </c>
      <c r="G12" s="56">
        <f t="shared" si="0"/>
        <v>208</v>
      </c>
      <c r="H12" s="56">
        <f t="shared" si="0"/>
        <v>418</v>
      </c>
      <c r="I12" s="56">
        <f t="shared" si="0"/>
        <v>519</v>
      </c>
      <c r="J12" s="56">
        <f t="shared" si="0"/>
        <v>917</v>
      </c>
      <c r="K12" s="56">
        <f t="shared" si="0"/>
        <v>359</v>
      </c>
      <c r="L12" s="56">
        <f t="shared" si="0"/>
        <v>517</v>
      </c>
      <c r="M12" s="56">
        <f t="shared" si="0"/>
        <v>413</v>
      </c>
      <c r="N12" s="56">
        <f t="shared" si="0"/>
        <v>252</v>
      </c>
      <c r="O12" s="56">
        <f t="shared" si="0"/>
        <v>606</v>
      </c>
      <c r="P12" s="56">
        <f t="shared" si="0"/>
        <v>853</v>
      </c>
      <c r="Q12" s="56">
        <f t="shared" si="0"/>
        <v>357</v>
      </c>
      <c r="R12" s="56">
        <f t="shared" si="0"/>
        <v>352</v>
      </c>
      <c r="S12" s="56">
        <f t="shared" si="0"/>
        <v>440</v>
      </c>
      <c r="T12" s="56">
        <f t="shared" si="0"/>
        <v>376</v>
      </c>
      <c r="U12" s="56">
        <f t="shared" si="0"/>
        <v>649</v>
      </c>
      <c r="V12" s="56">
        <f t="shared" si="0"/>
        <v>649</v>
      </c>
      <c r="W12" s="56">
        <f t="shared" si="0"/>
        <v>109</v>
      </c>
      <c r="X12" s="56">
        <f t="shared" si="0"/>
        <v>568</v>
      </c>
    </row>
    <row r="13" spans="1:24" ht="15.6" x14ac:dyDescent="0.3">
      <c r="A13" s="14"/>
      <c r="B13" s="18"/>
      <c r="C13" s="18"/>
      <c r="D13" s="18"/>
      <c r="E13" s="31"/>
      <c r="F13" s="18"/>
      <c r="G13" s="18"/>
      <c r="H13" s="18"/>
      <c r="I13" s="18"/>
      <c r="J13" s="18"/>
      <c r="K13" s="18"/>
      <c r="L13" s="18"/>
      <c r="M13" s="18"/>
      <c r="N13" s="18"/>
      <c r="O13" s="55"/>
      <c r="P13" s="18"/>
      <c r="Q13" s="18"/>
      <c r="R13" s="18"/>
      <c r="S13" s="18"/>
      <c r="T13" s="18"/>
      <c r="U13" s="18"/>
      <c r="V13" s="18"/>
      <c r="W13" s="18"/>
      <c r="X13" s="32"/>
    </row>
    <row r="14" spans="1:24" ht="15.6" x14ac:dyDescent="0.3">
      <c r="A14" s="43" t="s">
        <v>176</v>
      </c>
      <c r="B14" s="18">
        <f>SUM(C14:X14)</f>
        <v>25</v>
      </c>
      <c r="C14" s="18">
        <v>0</v>
      </c>
      <c r="D14" s="18">
        <v>2</v>
      </c>
      <c r="E14" s="18">
        <v>0</v>
      </c>
      <c r="F14" s="18">
        <v>0</v>
      </c>
      <c r="G14" s="18">
        <v>0</v>
      </c>
      <c r="H14" s="18">
        <v>1</v>
      </c>
      <c r="I14" s="18">
        <v>7</v>
      </c>
      <c r="J14" s="18">
        <v>4</v>
      </c>
      <c r="K14" s="18">
        <v>0</v>
      </c>
      <c r="L14" s="18">
        <v>0</v>
      </c>
      <c r="M14" s="18">
        <v>0</v>
      </c>
      <c r="N14" s="18">
        <v>1</v>
      </c>
      <c r="O14" s="55">
        <v>0</v>
      </c>
      <c r="P14" s="18">
        <v>6</v>
      </c>
      <c r="Q14" s="18">
        <v>0</v>
      </c>
      <c r="R14" s="18">
        <v>0</v>
      </c>
      <c r="S14" s="18">
        <v>0</v>
      </c>
      <c r="T14" s="18">
        <v>1</v>
      </c>
      <c r="U14" s="18">
        <v>1</v>
      </c>
      <c r="V14" s="18">
        <v>1</v>
      </c>
      <c r="W14" s="18">
        <v>1</v>
      </c>
      <c r="X14" s="18">
        <v>0</v>
      </c>
    </row>
    <row r="15" spans="1:24" ht="15.6" x14ac:dyDescent="0.3">
      <c r="A15" s="53" t="s">
        <v>411</v>
      </c>
      <c r="B15" s="55">
        <f>SUM(C15:X15)</f>
        <v>1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1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55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</row>
    <row r="16" spans="1:24" ht="15.6" x14ac:dyDescent="0.3">
      <c r="A16" s="43" t="s">
        <v>192</v>
      </c>
      <c r="B16" s="18">
        <f>SUM(C16:X16)</f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55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</row>
    <row r="17" spans="1:24" ht="15.6" x14ac:dyDescent="0.3">
      <c r="A17" s="43" t="s">
        <v>193</v>
      </c>
      <c r="B17" s="18">
        <f>SUM(C17:X17)</f>
        <v>20</v>
      </c>
      <c r="C17" s="18">
        <v>1</v>
      </c>
      <c r="D17" s="18">
        <v>0</v>
      </c>
      <c r="E17" s="18">
        <v>5</v>
      </c>
      <c r="F17" s="18">
        <v>0</v>
      </c>
      <c r="G17" s="18">
        <v>1</v>
      </c>
      <c r="H17" s="18">
        <v>2</v>
      </c>
      <c r="I17" s="18">
        <v>0</v>
      </c>
      <c r="J17" s="18">
        <v>1</v>
      </c>
      <c r="K17" s="18">
        <v>0</v>
      </c>
      <c r="L17" s="18">
        <v>0</v>
      </c>
      <c r="M17" s="18">
        <v>0</v>
      </c>
      <c r="N17" s="18">
        <v>0</v>
      </c>
      <c r="O17" s="55">
        <v>1</v>
      </c>
      <c r="P17" s="18">
        <v>2</v>
      </c>
      <c r="Q17" s="18">
        <v>0</v>
      </c>
      <c r="R17" s="18">
        <v>1</v>
      </c>
      <c r="S17" s="18">
        <v>0</v>
      </c>
      <c r="T17" s="18">
        <v>1</v>
      </c>
      <c r="U17" s="18">
        <v>0</v>
      </c>
      <c r="V17" s="18">
        <v>1</v>
      </c>
      <c r="W17" s="18">
        <v>0</v>
      </c>
      <c r="X17" s="18">
        <v>4</v>
      </c>
    </row>
    <row r="18" spans="1:24" ht="15.6" x14ac:dyDescent="0.3">
      <c r="A18" s="20" t="s">
        <v>151</v>
      </c>
      <c r="B18" s="18">
        <f t="shared" ref="B18:B175" si="1">SUM(C18:X18)</f>
        <v>270</v>
      </c>
      <c r="C18" s="18">
        <v>34</v>
      </c>
      <c r="D18" s="18">
        <v>34</v>
      </c>
      <c r="E18" s="18">
        <v>35</v>
      </c>
      <c r="F18" s="18">
        <v>0</v>
      </c>
      <c r="G18" s="18">
        <v>7</v>
      </c>
      <c r="H18" s="18">
        <v>7</v>
      </c>
      <c r="I18" s="18">
        <v>20</v>
      </c>
      <c r="J18" s="18">
        <v>29</v>
      </c>
      <c r="K18" s="18">
        <v>4</v>
      </c>
      <c r="L18" s="18">
        <v>16</v>
      </c>
      <c r="M18" s="18">
        <v>9</v>
      </c>
      <c r="N18" s="18">
        <v>5</v>
      </c>
      <c r="O18" s="55">
        <v>12</v>
      </c>
      <c r="P18" s="18">
        <v>14</v>
      </c>
      <c r="Q18" s="18">
        <v>1</v>
      </c>
      <c r="R18" s="18">
        <v>15</v>
      </c>
      <c r="S18" s="18">
        <v>4</v>
      </c>
      <c r="T18" s="18">
        <v>11</v>
      </c>
      <c r="U18" s="18">
        <f>4+1</f>
        <v>5</v>
      </c>
      <c r="V18" s="18">
        <v>2</v>
      </c>
      <c r="W18" s="18">
        <v>2</v>
      </c>
      <c r="X18" s="18">
        <v>4</v>
      </c>
    </row>
    <row r="19" spans="1:24" ht="15.6" x14ac:dyDescent="0.3">
      <c r="A19" s="20" t="s">
        <v>39</v>
      </c>
      <c r="B19" s="18">
        <f t="shared" si="1"/>
        <v>805</v>
      </c>
      <c r="C19" s="18">
        <v>94</v>
      </c>
      <c r="D19" s="18">
        <v>47</v>
      </c>
      <c r="E19" s="18">
        <v>69</v>
      </c>
      <c r="F19" s="18">
        <v>0</v>
      </c>
      <c r="G19" s="18">
        <v>20</v>
      </c>
      <c r="H19" s="18">
        <v>11</v>
      </c>
      <c r="I19" s="18">
        <v>12</v>
      </c>
      <c r="J19" s="18">
        <v>100</v>
      </c>
      <c r="K19" s="18">
        <v>94</v>
      </c>
      <c r="L19" s="18">
        <v>51</v>
      </c>
      <c r="M19" s="18">
        <v>91</v>
      </c>
      <c r="N19" s="18">
        <v>10</v>
      </c>
      <c r="O19" s="55">
        <v>51</v>
      </c>
      <c r="P19" s="18">
        <v>43</v>
      </c>
      <c r="Q19" s="18">
        <v>18</v>
      </c>
      <c r="R19" s="18">
        <v>45</v>
      </c>
      <c r="S19" s="18">
        <v>16</v>
      </c>
      <c r="T19" s="18">
        <v>8</v>
      </c>
      <c r="U19" s="18">
        <v>12</v>
      </c>
      <c r="V19" s="18">
        <v>6</v>
      </c>
      <c r="W19" s="18">
        <v>2</v>
      </c>
      <c r="X19" s="18">
        <v>5</v>
      </c>
    </row>
    <row r="20" spans="1:24" ht="15.6" x14ac:dyDescent="0.3">
      <c r="A20" s="47" t="s">
        <v>233</v>
      </c>
      <c r="B20" s="18">
        <f t="shared" si="1"/>
        <v>9</v>
      </c>
      <c r="C20" s="18">
        <v>1</v>
      </c>
      <c r="D20" s="18">
        <v>0</v>
      </c>
      <c r="E20" s="18">
        <v>2</v>
      </c>
      <c r="F20" s="18">
        <v>0</v>
      </c>
      <c r="G20" s="18">
        <v>1</v>
      </c>
      <c r="H20" s="18">
        <v>0</v>
      </c>
      <c r="I20" s="18">
        <v>0</v>
      </c>
      <c r="J20" s="18">
        <v>1</v>
      </c>
      <c r="K20" s="18">
        <v>1</v>
      </c>
      <c r="L20" s="18">
        <v>0</v>
      </c>
      <c r="M20" s="18">
        <v>1</v>
      </c>
      <c r="N20" s="18">
        <v>0</v>
      </c>
      <c r="O20" s="55">
        <v>1</v>
      </c>
      <c r="P20" s="18">
        <v>1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</row>
    <row r="21" spans="1:24" ht="15.6" x14ac:dyDescent="0.3">
      <c r="A21" s="20" t="s">
        <v>152</v>
      </c>
      <c r="B21" s="18">
        <f t="shared" si="1"/>
        <v>48</v>
      </c>
      <c r="C21" s="18">
        <v>0</v>
      </c>
      <c r="D21" s="18">
        <v>1</v>
      </c>
      <c r="E21" s="18">
        <v>22</v>
      </c>
      <c r="F21" s="18">
        <v>0</v>
      </c>
      <c r="G21" s="18">
        <v>1</v>
      </c>
      <c r="H21" s="18">
        <v>7</v>
      </c>
      <c r="I21" s="18">
        <v>1</v>
      </c>
      <c r="J21" s="18">
        <v>6</v>
      </c>
      <c r="K21" s="18">
        <v>0</v>
      </c>
      <c r="L21" s="18">
        <v>1</v>
      </c>
      <c r="M21" s="18">
        <v>0</v>
      </c>
      <c r="N21" s="18">
        <v>0</v>
      </c>
      <c r="O21" s="55">
        <v>1</v>
      </c>
      <c r="P21" s="18">
        <v>2</v>
      </c>
      <c r="Q21" s="18">
        <v>1</v>
      </c>
      <c r="R21" s="18">
        <v>2</v>
      </c>
      <c r="S21" s="18">
        <v>0</v>
      </c>
      <c r="T21" s="18">
        <v>1</v>
      </c>
      <c r="U21" s="18">
        <v>1</v>
      </c>
      <c r="V21" s="18">
        <v>0</v>
      </c>
      <c r="W21" s="18">
        <v>0</v>
      </c>
      <c r="X21" s="18">
        <v>1</v>
      </c>
    </row>
    <row r="22" spans="1:24" ht="15.6" x14ac:dyDescent="0.3">
      <c r="A22" s="44" t="s">
        <v>194</v>
      </c>
      <c r="B22" s="18">
        <f t="shared" si="1"/>
        <v>4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55">
        <v>0</v>
      </c>
      <c r="P22" s="18">
        <v>1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2</v>
      </c>
      <c r="X22" s="18">
        <v>1</v>
      </c>
    </row>
    <row r="23" spans="1:24" ht="15.6" x14ac:dyDescent="0.3">
      <c r="A23" s="20" t="s">
        <v>234</v>
      </c>
      <c r="B23" s="18">
        <f t="shared" si="1"/>
        <v>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2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55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</row>
    <row r="24" spans="1:24" ht="15.6" x14ac:dyDescent="0.3">
      <c r="A24" s="17" t="s">
        <v>414</v>
      </c>
      <c r="B24" s="18">
        <f t="shared" si="1"/>
        <v>1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55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1</v>
      </c>
      <c r="V24" s="18">
        <v>0</v>
      </c>
      <c r="W24" s="18"/>
      <c r="X24" s="18">
        <v>0</v>
      </c>
    </row>
    <row r="25" spans="1:24" ht="15.6" x14ac:dyDescent="0.3">
      <c r="A25" s="20" t="s">
        <v>40</v>
      </c>
      <c r="B25" s="18">
        <f t="shared" si="1"/>
        <v>11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3</v>
      </c>
      <c r="J25" s="18">
        <v>1</v>
      </c>
      <c r="K25" s="18">
        <v>0</v>
      </c>
      <c r="L25" s="18">
        <v>0</v>
      </c>
      <c r="M25" s="18">
        <v>0</v>
      </c>
      <c r="N25" s="18">
        <v>1</v>
      </c>
      <c r="O25" s="55">
        <v>2</v>
      </c>
      <c r="P25" s="18">
        <v>3</v>
      </c>
      <c r="Q25" s="18">
        <v>0</v>
      </c>
      <c r="R25" s="18">
        <v>0</v>
      </c>
      <c r="S25" s="18">
        <v>0</v>
      </c>
      <c r="T25" s="18">
        <v>1</v>
      </c>
      <c r="U25" s="18">
        <v>0</v>
      </c>
      <c r="V25" s="18">
        <v>0</v>
      </c>
      <c r="W25" s="18">
        <v>0</v>
      </c>
      <c r="X25" s="18">
        <v>0</v>
      </c>
    </row>
    <row r="26" spans="1:24" ht="15.6" x14ac:dyDescent="0.3">
      <c r="A26" s="20" t="s">
        <v>41</v>
      </c>
      <c r="B26" s="18">
        <f t="shared" si="1"/>
        <v>462</v>
      </c>
      <c r="C26" s="18">
        <v>0</v>
      </c>
      <c r="D26" s="18">
        <v>35</v>
      </c>
      <c r="E26" s="18">
        <v>87</v>
      </c>
      <c r="F26" s="18">
        <v>0</v>
      </c>
      <c r="G26" s="18">
        <v>10</v>
      </c>
      <c r="H26" s="18">
        <v>26</v>
      </c>
      <c r="I26" s="18">
        <v>8</v>
      </c>
      <c r="J26" s="18">
        <v>64</v>
      </c>
      <c r="K26" s="18">
        <v>2</v>
      </c>
      <c r="L26" s="18">
        <v>10</v>
      </c>
      <c r="M26" s="18">
        <v>1</v>
      </c>
      <c r="N26" s="18">
        <v>13</v>
      </c>
      <c r="O26" s="55">
        <v>31</v>
      </c>
      <c r="P26" s="18">
        <v>37</v>
      </c>
      <c r="Q26" s="18">
        <v>7</v>
      </c>
      <c r="R26" s="18">
        <v>6</v>
      </c>
      <c r="S26" s="18">
        <v>19</v>
      </c>
      <c r="T26" s="18">
        <v>15</v>
      </c>
      <c r="U26" s="18">
        <v>38</v>
      </c>
      <c r="V26" s="18">
        <v>19</v>
      </c>
      <c r="W26" s="18">
        <v>0</v>
      </c>
      <c r="X26" s="18">
        <v>34</v>
      </c>
    </row>
    <row r="27" spans="1:24" ht="15.6" x14ac:dyDescent="0.3">
      <c r="A27" s="20" t="s">
        <v>235</v>
      </c>
      <c r="B27" s="18">
        <f t="shared" si="1"/>
        <v>49</v>
      </c>
      <c r="C27" s="18">
        <v>1</v>
      </c>
      <c r="D27" s="18">
        <v>3</v>
      </c>
      <c r="E27" s="18">
        <v>10</v>
      </c>
      <c r="F27" s="18">
        <v>0</v>
      </c>
      <c r="G27" s="18">
        <v>0</v>
      </c>
      <c r="H27" s="18">
        <v>4</v>
      </c>
      <c r="I27" s="18">
        <v>1</v>
      </c>
      <c r="J27" s="18">
        <v>5</v>
      </c>
      <c r="K27" s="18">
        <v>1</v>
      </c>
      <c r="L27" s="18">
        <v>0</v>
      </c>
      <c r="M27" s="18">
        <v>4</v>
      </c>
      <c r="N27" s="18">
        <v>1</v>
      </c>
      <c r="O27" s="55">
        <v>2</v>
      </c>
      <c r="P27" s="18">
        <v>9</v>
      </c>
      <c r="Q27" s="18">
        <v>2</v>
      </c>
      <c r="R27" s="18">
        <v>1</v>
      </c>
      <c r="S27" s="18">
        <v>2</v>
      </c>
      <c r="T27" s="18">
        <v>1</v>
      </c>
      <c r="U27" s="18">
        <v>2</v>
      </c>
      <c r="V27" s="18">
        <v>0</v>
      </c>
      <c r="W27" s="18">
        <v>0</v>
      </c>
      <c r="X27" s="18">
        <v>0</v>
      </c>
    </row>
    <row r="28" spans="1:24" ht="15.6" x14ac:dyDescent="0.3">
      <c r="A28" s="20" t="s">
        <v>314</v>
      </c>
      <c r="B28" s="18">
        <f t="shared" si="1"/>
        <v>55</v>
      </c>
      <c r="C28" s="18">
        <v>1</v>
      </c>
      <c r="D28" s="18">
        <v>12</v>
      </c>
      <c r="E28" s="18">
        <v>2</v>
      </c>
      <c r="F28" s="18">
        <v>0</v>
      </c>
      <c r="G28" s="18">
        <v>0</v>
      </c>
      <c r="H28" s="18">
        <v>0</v>
      </c>
      <c r="I28" s="18">
        <v>5</v>
      </c>
      <c r="J28" s="18">
        <v>0</v>
      </c>
      <c r="K28" s="18">
        <v>4</v>
      </c>
      <c r="L28" s="18">
        <v>1</v>
      </c>
      <c r="M28" s="18">
        <v>2</v>
      </c>
      <c r="N28" s="18">
        <v>5</v>
      </c>
      <c r="O28" s="55">
        <v>4</v>
      </c>
      <c r="P28" s="18">
        <v>4</v>
      </c>
      <c r="Q28" s="18">
        <v>0</v>
      </c>
      <c r="R28" s="18">
        <v>5</v>
      </c>
      <c r="S28" s="18">
        <v>1</v>
      </c>
      <c r="T28" s="18">
        <v>1</v>
      </c>
      <c r="U28" s="18">
        <v>2</v>
      </c>
      <c r="V28" s="18">
        <v>1</v>
      </c>
      <c r="W28" s="18">
        <v>0</v>
      </c>
      <c r="X28" s="18">
        <v>5</v>
      </c>
    </row>
    <row r="29" spans="1:24" ht="15.6" x14ac:dyDescent="0.3">
      <c r="A29" s="17" t="s">
        <v>369</v>
      </c>
      <c r="B29" s="18">
        <f t="shared" si="1"/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55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</row>
    <row r="30" spans="1:24" ht="15.6" x14ac:dyDescent="0.3">
      <c r="A30" s="17" t="s">
        <v>353</v>
      </c>
      <c r="B30" s="18">
        <f t="shared" si="1"/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55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</row>
    <row r="31" spans="1:24" ht="15.6" x14ac:dyDescent="0.3">
      <c r="A31" s="20" t="s">
        <v>154</v>
      </c>
      <c r="B31" s="18">
        <f t="shared" si="1"/>
        <v>30</v>
      </c>
      <c r="C31" s="18">
        <v>0</v>
      </c>
      <c r="D31" s="18">
        <v>1</v>
      </c>
      <c r="E31" s="18">
        <v>4</v>
      </c>
      <c r="F31" s="18">
        <v>0</v>
      </c>
      <c r="G31" s="18">
        <v>0</v>
      </c>
      <c r="H31" s="18">
        <v>6</v>
      </c>
      <c r="I31" s="18">
        <v>0</v>
      </c>
      <c r="J31" s="18">
        <v>2</v>
      </c>
      <c r="K31" s="18">
        <v>1</v>
      </c>
      <c r="L31" s="18">
        <v>4</v>
      </c>
      <c r="M31" s="18">
        <v>0</v>
      </c>
      <c r="N31" s="18">
        <v>1</v>
      </c>
      <c r="O31" s="55">
        <v>3</v>
      </c>
      <c r="P31" s="18">
        <v>1</v>
      </c>
      <c r="Q31" s="18">
        <v>0</v>
      </c>
      <c r="R31" s="18">
        <v>2</v>
      </c>
      <c r="S31" s="18">
        <v>0</v>
      </c>
      <c r="T31" s="18">
        <v>1</v>
      </c>
      <c r="U31" s="18">
        <v>1</v>
      </c>
      <c r="V31" s="18">
        <v>1</v>
      </c>
      <c r="W31" s="18">
        <v>0</v>
      </c>
      <c r="X31" s="18">
        <v>2</v>
      </c>
    </row>
    <row r="32" spans="1:24" ht="15.6" x14ac:dyDescent="0.3">
      <c r="A32" s="20" t="s">
        <v>42</v>
      </c>
      <c r="B32" s="18">
        <f t="shared" si="1"/>
        <v>12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3</v>
      </c>
      <c r="J32" s="18">
        <v>0</v>
      </c>
      <c r="K32" s="18">
        <v>0</v>
      </c>
      <c r="L32" s="18">
        <v>2</v>
      </c>
      <c r="M32" s="18">
        <v>0</v>
      </c>
      <c r="N32" s="18">
        <v>6</v>
      </c>
      <c r="O32" s="55">
        <v>0</v>
      </c>
      <c r="P32" s="18">
        <v>0</v>
      </c>
      <c r="Q32" s="18">
        <v>0</v>
      </c>
      <c r="R32" s="18">
        <v>0</v>
      </c>
      <c r="S32" s="18">
        <v>1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</row>
    <row r="33" spans="1:24" ht="15.6" x14ac:dyDescent="0.3">
      <c r="A33" s="20" t="s">
        <v>153</v>
      </c>
      <c r="B33" s="18">
        <f t="shared" si="1"/>
        <v>894</v>
      </c>
      <c r="C33" s="18">
        <v>5</v>
      </c>
      <c r="D33" s="18">
        <v>47</v>
      </c>
      <c r="E33" s="18">
        <f>213+2</f>
        <v>215</v>
      </c>
      <c r="F33" s="18">
        <v>0</v>
      </c>
      <c r="G33" s="18">
        <v>9</v>
      </c>
      <c r="H33" s="18">
        <v>33</v>
      </c>
      <c r="I33" s="18">
        <v>27</v>
      </c>
      <c r="J33" s="18">
        <f>186+1</f>
        <v>187</v>
      </c>
      <c r="K33" s="18">
        <v>12</v>
      </c>
      <c r="L33" s="18">
        <v>31</v>
      </c>
      <c r="M33" s="18">
        <v>1</v>
      </c>
      <c r="N33" s="18">
        <v>22</v>
      </c>
      <c r="O33" s="55">
        <v>41</v>
      </c>
      <c r="P33" s="18">
        <v>72</v>
      </c>
      <c r="Q33" s="18">
        <v>58</v>
      </c>
      <c r="R33" s="18">
        <v>1</v>
      </c>
      <c r="S33" s="18">
        <v>27</v>
      </c>
      <c r="T33" s="18">
        <v>20</v>
      </c>
      <c r="U33" s="18">
        <v>22</v>
      </c>
      <c r="V33" s="18">
        <v>32</v>
      </c>
      <c r="W33" s="18">
        <v>3</v>
      </c>
      <c r="X33" s="18">
        <v>29</v>
      </c>
    </row>
    <row r="34" spans="1:24" ht="15.6" x14ac:dyDescent="0.3">
      <c r="A34" s="20" t="s">
        <v>236</v>
      </c>
      <c r="B34" s="18">
        <f t="shared" si="1"/>
        <v>132</v>
      </c>
      <c r="C34" s="18">
        <v>1</v>
      </c>
      <c r="D34" s="18">
        <v>4</v>
      </c>
      <c r="E34" s="18">
        <v>20</v>
      </c>
      <c r="F34" s="18">
        <v>0</v>
      </c>
      <c r="G34" s="18">
        <v>2</v>
      </c>
      <c r="H34" s="18">
        <v>23</v>
      </c>
      <c r="I34" s="18">
        <v>4</v>
      </c>
      <c r="J34" s="18">
        <v>10</v>
      </c>
      <c r="K34" s="18">
        <v>1</v>
      </c>
      <c r="L34" s="18">
        <v>4</v>
      </c>
      <c r="M34" s="18">
        <v>0</v>
      </c>
      <c r="N34" s="18">
        <v>0</v>
      </c>
      <c r="O34" s="55">
        <v>4</v>
      </c>
      <c r="P34" s="18">
        <v>20</v>
      </c>
      <c r="Q34" s="18">
        <v>11</v>
      </c>
      <c r="R34" s="18">
        <v>5</v>
      </c>
      <c r="S34" s="18">
        <v>11</v>
      </c>
      <c r="T34" s="18">
        <v>0</v>
      </c>
      <c r="U34" s="18">
        <v>5</v>
      </c>
      <c r="V34" s="18">
        <v>3</v>
      </c>
      <c r="W34" s="18">
        <v>0</v>
      </c>
      <c r="X34" s="18">
        <v>4</v>
      </c>
    </row>
    <row r="35" spans="1:24" ht="15.6" x14ac:dyDescent="0.3">
      <c r="A35" s="45" t="s">
        <v>370</v>
      </c>
      <c r="B35" s="18">
        <f t="shared" si="1"/>
        <v>5</v>
      </c>
      <c r="C35" s="18">
        <v>0</v>
      </c>
      <c r="D35" s="18">
        <v>0</v>
      </c>
      <c r="E35" s="18">
        <v>2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3</v>
      </c>
      <c r="M35" s="18">
        <v>0</v>
      </c>
      <c r="N35" s="18">
        <v>0</v>
      </c>
      <c r="O35" s="55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</row>
    <row r="36" spans="1:24" ht="15.6" x14ac:dyDescent="0.3">
      <c r="A36" s="45" t="s">
        <v>340</v>
      </c>
      <c r="B36" s="18">
        <f t="shared" si="1"/>
        <v>1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  <c r="N36" s="18"/>
      <c r="O36" s="55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/>
      <c r="X36" s="18">
        <v>0</v>
      </c>
    </row>
    <row r="37" spans="1:24" ht="15.6" x14ac:dyDescent="0.3">
      <c r="A37" s="20" t="s">
        <v>237</v>
      </c>
      <c r="B37" s="18">
        <f t="shared" si="1"/>
        <v>40</v>
      </c>
      <c r="C37" s="18">
        <v>0</v>
      </c>
      <c r="D37" s="18">
        <v>2</v>
      </c>
      <c r="E37" s="18">
        <v>4</v>
      </c>
      <c r="F37" s="18">
        <v>0</v>
      </c>
      <c r="G37" s="18">
        <v>0</v>
      </c>
      <c r="H37" s="18">
        <v>3</v>
      </c>
      <c r="I37" s="18">
        <v>1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55">
        <v>0</v>
      </c>
      <c r="P37" s="18">
        <v>0</v>
      </c>
      <c r="Q37" s="18">
        <v>0</v>
      </c>
      <c r="R37" s="18">
        <v>0</v>
      </c>
      <c r="S37" s="18">
        <v>1</v>
      </c>
      <c r="T37" s="18">
        <v>0</v>
      </c>
      <c r="U37" s="18">
        <v>1</v>
      </c>
      <c r="V37" s="18">
        <v>0</v>
      </c>
      <c r="W37" s="18">
        <v>27</v>
      </c>
      <c r="X37" s="18">
        <v>0</v>
      </c>
    </row>
    <row r="38" spans="1:24" ht="15.6" x14ac:dyDescent="0.3">
      <c r="A38" s="20" t="s">
        <v>238</v>
      </c>
      <c r="B38" s="18">
        <f t="shared" si="1"/>
        <v>4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55">
        <v>2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</row>
    <row r="39" spans="1:24" ht="15.6" x14ac:dyDescent="0.3">
      <c r="A39" s="17" t="s">
        <v>361</v>
      </c>
      <c r="B39" s="18">
        <f t="shared" si="1"/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</row>
    <row r="40" spans="1:24" ht="15.6" x14ac:dyDescent="0.3">
      <c r="A40" s="20" t="s">
        <v>43</v>
      </c>
      <c r="B40" s="18">
        <f t="shared" si="1"/>
        <v>33</v>
      </c>
      <c r="C40" s="18">
        <v>1</v>
      </c>
      <c r="D40" s="18">
        <v>0</v>
      </c>
      <c r="E40" s="18">
        <v>11</v>
      </c>
      <c r="F40" s="18">
        <v>0</v>
      </c>
      <c r="G40" s="18">
        <v>1</v>
      </c>
      <c r="H40" s="18">
        <v>0</v>
      </c>
      <c r="I40" s="18">
        <v>1</v>
      </c>
      <c r="J40" s="18">
        <v>4</v>
      </c>
      <c r="K40" s="18">
        <v>0</v>
      </c>
      <c r="L40" s="18">
        <v>1</v>
      </c>
      <c r="M40" s="18">
        <v>0</v>
      </c>
      <c r="N40" s="18">
        <v>0</v>
      </c>
      <c r="O40" s="18">
        <v>2</v>
      </c>
      <c r="P40" s="18">
        <v>2</v>
      </c>
      <c r="Q40" s="18">
        <v>0</v>
      </c>
      <c r="R40" s="18">
        <v>0</v>
      </c>
      <c r="S40" s="18">
        <v>0</v>
      </c>
      <c r="T40" s="18">
        <v>7</v>
      </c>
      <c r="U40" s="18">
        <v>0</v>
      </c>
      <c r="V40" s="18">
        <v>1</v>
      </c>
      <c r="W40" s="18">
        <v>0</v>
      </c>
      <c r="X40" s="18">
        <v>2</v>
      </c>
    </row>
    <row r="41" spans="1:24" ht="15.6" x14ac:dyDescent="0.3">
      <c r="A41" s="44" t="s">
        <v>196</v>
      </c>
      <c r="B41" s="18">
        <f t="shared" si="1"/>
        <v>12</v>
      </c>
      <c r="C41" s="18">
        <v>0</v>
      </c>
      <c r="D41" s="18">
        <v>0</v>
      </c>
      <c r="E41" s="18">
        <v>12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</row>
    <row r="42" spans="1:24" ht="15.6" x14ac:dyDescent="0.3">
      <c r="A42" s="45" t="s">
        <v>355</v>
      </c>
      <c r="B42" s="18">
        <f t="shared" si="1"/>
        <v>1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</row>
    <row r="43" spans="1:24" ht="15.6" x14ac:dyDescent="0.3">
      <c r="A43" s="45" t="s">
        <v>362</v>
      </c>
      <c r="B43" s="18">
        <f t="shared" si="1"/>
        <v>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1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</row>
    <row r="44" spans="1:24" ht="15.6" x14ac:dyDescent="0.3">
      <c r="A44" s="44" t="s">
        <v>177</v>
      </c>
      <c r="B44" s="18">
        <f t="shared" si="1"/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</row>
    <row r="45" spans="1:24" ht="15.6" x14ac:dyDescent="0.3">
      <c r="A45" s="20" t="s">
        <v>155</v>
      </c>
      <c r="B45" s="18">
        <f t="shared" si="1"/>
        <v>5</v>
      </c>
      <c r="C45" s="18">
        <v>0</v>
      </c>
      <c r="D45" s="18">
        <v>0</v>
      </c>
      <c r="E45" s="18">
        <v>4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1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</row>
    <row r="46" spans="1:24" ht="15.6" x14ac:dyDescent="0.3">
      <c r="A46" s="20" t="s">
        <v>156</v>
      </c>
      <c r="B46" s="18">
        <f t="shared" si="1"/>
        <v>17</v>
      </c>
      <c r="C46" s="18">
        <v>2</v>
      </c>
      <c r="D46" s="18">
        <v>2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1</v>
      </c>
      <c r="K46" s="18">
        <v>5</v>
      </c>
      <c r="L46" s="18">
        <v>1</v>
      </c>
      <c r="M46" s="18">
        <v>0</v>
      </c>
      <c r="N46" s="18">
        <v>0</v>
      </c>
      <c r="O46" s="18">
        <v>0</v>
      </c>
      <c r="P46" s="18">
        <v>1</v>
      </c>
      <c r="Q46" s="18">
        <v>1</v>
      </c>
      <c r="R46" s="18">
        <v>2</v>
      </c>
      <c r="S46" s="18">
        <v>0</v>
      </c>
      <c r="T46" s="18">
        <v>0</v>
      </c>
      <c r="U46" s="18">
        <v>1</v>
      </c>
      <c r="V46" s="18">
        <v>0</v>
      </c>
      <c r="W46" s="18">
        <v>0</v>
      </c>
      <c r="X46" s="18">
        <v>0</v>
      </c>
    </row>
    <row r="47" spans="1:24" ht="15.6" x14ac:dyDescent="0.3">
      <c r="A47" s="20" t="s">
        <v>157</v>
      </c>
      <c r="B47" s="18">
        <f t="shared" si="1"/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</row>
    <row r="48" spans="1:24" ht="15.6" x14ac:dyDescent="0.3">
      <c r="A48" s="20" t="s">
        <v>44</v>
      </c>
      <c r="B48" s="18">
        <f t="shared" si="1"/>
        <v>165</v>
      </c>
      <c r="C48" s="18">
        <v>0</v>
      </c>
      <c r="D48" s="18">
        <v>17</v>
      </c>
      <c r="E48" s="18">
        <v>25</v>
      </c>
      <c r="F48" s="18">
        <v>0</v>
      </c>
      <c r="G48" s="18">
        <v>2</v>
      </c>
      <c r="H48" s="18">
        <v>10</v>
      </c>
      <c r="I48" s="18">
        <v>3</v>
      </c>
      <c r="J48" s="18">
        <v>24</v>
      </c>
      <c r="K48" s="18">
        <v>2</v>
      </c>
      <c r="L48" s="18">
        <v>5</v>
      </c>
      <c r="M48" s="18">
        <v>2</v>
      </c>
      <c r="N48" s="18">
        <v>8</v>
      </c>
      <c r="O48" s="18">
        <v>11</v>
      </c>
      <c r="P48" s="18">
        <v>11</v>
      </c>
      <c r="Q48" s="18">
        <v>10</v>
      </c>
      <c r="R48" s="18">
        <v>3</v>
      </c>
      <c r="S48" s="18">
        <v>7</v>
      </c>
      <c r="T48" s="18">
        <v>3</v>
      </c>
      <c r="U48" s="18">
        <v>13</v>
      </c>
      <c r="V48" s="18">
        <v>2</v>
      </c>
      <c r="W48" s="18">
        <v>2</v>
      </c>
      <c r="X48" s="18">
        <v>5</v>
      </c>
    </row>
    <row r="49" spans="1:24" ht="15.6" x14ac:dyDescent="0.3">
      <c r="A49" s="17" t="s">
        <v>341</v>
      </c>
      <c r="B49" s="18">
        <f t="shared" si="1"/>
        <v>5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8">
        <v>0</v>
      </c>
      <c r="Q49" s="18">
        <v>1</v>
      </c>
      <c r="R49" s="18">
        <v>0</v>
      </c>
      <c r="S49" s="18">
        <v>0</v>
      </c>
      <c r="T49" s="18">
        <v>1</v>
      </c>
      <c r="U49" s="18">
        <v>0</v>
      </c>
      <c r="V49" s="18">
        <v>1</v>
      </c>
      <c r="W49" s="18">
        <v>0</v>
      </c>
      <c r="X49" s="18">
        <v>0</v>
      </c>
    </row>
    <row r="50" spans="1:24" ht="15.6" x14ac:dyDescent="0.3">
      <c r="A50" s="1" t="s">
        <v>413</v>
      </c>
      <c r="B50" s="18">
        <f t="shared" si="1"/>
        <v>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4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</row>
    <row r="51" spans="1:24" ht="15.6" x14ac:dyDescent="0.3">
      <c r="A51" s="20" t="s">
        <v>45</v>
      </c>
      <c r="B51" s="18">
        <f t="shared" si="1"/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</row>
    <row r="52" spans="1:24" ht="15.6" x14ac:dyDescent="0.3">
      <c r="A52" s="20" t="s">
        <v>46</v>
      </c>
      <c r="B52" s="18">
        <f t="shared" si="1"/>
        <v>171</v>
      </c>
      <c r="C52" s="18">
        <v>2</v>
      </c>
      <c r="D52" s="18">
        <v>18</v>
      </c>
      <c r="E52" s="18">
        <v>18</v>
      </c>
      <c r="F52" s="18">
        <v>0</v>
      </c>
      <c r="G52" s="18">
        <v>3</v>
      </c>
      <c r="H52" s="18">
        <v>8</v>
      </c>
      <c r="I52" s="18">
        <v>1</v>
      </c>
      <c r="J52" s="18">
        <f>10+1</f>
        <v>11</v>
      </c>
      <c r="K52" s="18">
        <v>3</v>
      </c>
      <c r="L52" s="18">
        <v>4</v>
      </c>
      <c r="M52" s="18">
        <v>2</v>
      </c>
      <c r="N52" s="18">
        <v>3</v>
      </c>
      <c r="O52" s="18">
        <v>16</v>
      </c>
      <c r="P52" s="18">
        <f>7+1</f>
        <v>8</v>
      </c>
      <c r="Q52" s="18">
        <v>15</v>
      </c>
      <c r="R52" s="18">
        <v>0</v>
      </c>
      <c r="S52" s="18">
        <v>2</v>
      </c>
      <c r="T52" s="18">
        <v>22</v>
      </c>
      <c r="U52" s="18">
        <v>11</v>
      </c>
      <c r="V52" s="18">
        <v>0</v>
      </c>
      <c r="W52" s="18">
        <v>4</v>
      </c>
      <c r="X52" s="18">
        <v>20</v>
      </c>
    </row>
    <row r="53" spans="1:24" ht="15.6" x14ac:dyDescent="0.3">
      <c r="A53" s="17" t="s">
        <v>371</v>
      </c>
      <c r="B53" s="18">
        <f t="shared" si="1"/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</row>
    <row r="54" spans="1:24" ht="15.6" x14ac:dyDescent="0.3">
      <c r="A54" s="44" t="s">
        <v>178</v>
      </c>
      <c r="B54" s="18">
        <f t="shared" si="1"/>
        <v>21</v>
      </c>
      <c r="C54" s="18">
        <v>5</v>
      </c>
      <c r="D54" s="18">
        <v>0</v>
      </c>
      <c r="E54" s="18">
        <v>1</v>
      </c>
      <c r="F54" s="18">
        <v>0</v>
      </c>
      <c r="G54" s="18">
        <v>1</v>
      </c>
      <c r="H54" s="18">
        <v>0</v>
      </c>
      <c r="I54" s="18">
        <v>0</v>
      </c>
      <c r="J54" s="18">
        <v>0</v>
      </c>
      <c r="K54" s="18">
        <v>1</v>
      </c>
      <c r="L54" s="18">
        <v>3</v>
      </c>
      <c r="M54" s="18">
        <v>1</v>
      </c>
      <c r="N54" s="18">
        <v>0</v>
      </c>
      <c r="O54" s="18">
        <v>0</v>
      </c>
      <c r="P54" s="18">
        <v>0</v>
      </c>
      <c r="Q54" s="18">
        <v>2</v>
      </c>
      <c r="R54" s="18">
        <v>3</v>
      </c>
      <c r="S54" s="18">
        <v>0</v>
      </c>
      <c r="T54" s="18">
        <v>1</v>
      </c>
      <c r="U54" s="18">
        <v>2</v>
      </c>
      <c r="V54" s="18">
        <v>1</v>
      </c>
      <c r="W54" s="18">
        <v>0</v>
      </c>
      <c r="X54" s="18">
        <v>0</v>
      </c>
    </row>
    <row r="55" spans="1:24" ht="15.6" x14ac:dyDescent="0.3">
      <c r="A55" s="45" t="s">
        <v>381</v>
      </c>
      <c r="B55" s="18">
        <f t="shared" si="1"/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</row>
    <row r="56" spans="1:24" ht="15.6" x14ac:dyDescent="0.3">
      <c r="A56" s="44" t="s">
        <v>198</v>
      </c>
      <c r="B56" s="18">
        <f t="shared" si="1"/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</row>
    <row r="57" spans="1:24" ht="15.6" x14ac:dyDescent="0.3">
      <c r="A57" s="20" t="s">
        <v>47</v>
      </c>
      <c r="B57" s="18">
        <f t="shared" si="1"/>
        <v>25</v>
      </c>
      <c r="C57" s="18">
        <v>0</v>
      </c>
      <c r="D57" s="18">
        <v>2</v>
      </c>
      <c r="E57" s="18">
        <v>4</v>
      </c>
      <c r="F57" s="18">
        <v>0</v>
      </c>
      <c r="G57" s="18">
        <v>3</v>
      </c>
      <c r="H57" s="18">
        <v>2</v>
      </c>
      <c r="I57" s="18">
        <v>1</v>
      </c>
      <c r="J57" s="18">
        <v>5</v>
      </c>
      <c r="K57" s="18">
        <v>0</v>
      </c>
      <c r="L57" s="18">
        <v>2</v>
      </c>
      <c r="M57" s="18">
        <v>0</v>
      </c>
      <c r="N57" s="18">
        <v>0</v>
      </c>
      <c r="O57" s="18">
        <v>0</v>
      </c>
      <c r="P57" s="18">
        <v>1</v>
      </c>
      <c r="Q57" s="18">
        <v>1</v>
      </c>
      <c r="R57" s="18">
        <v>0</v>
      </c>
      <c r="S57" s="18">
        <v>0</v>
      </c>
      <c r="T57" s="18">
        <v>0</v>
      </c>
      <c r="U57" s="18">
        <v>2</v>
      </c>
      <c r="V57" s="18">
        <v>1</v>
      </c>
      <c r="W57" s="18">
        <v>0</v>
      </c>
      <c r="X57" s="18">
        <v>1</v>
      </c>
    </row>
    <row r="58" spans="1:24" ht="15.6" x14ac:dyDescent="0.3">
      <c r="A58" s="20" t="s">
        <v>315</v>
      </c>
      <c r="B58" s="18">
        <f t="shared" si="1"/>
        <v>1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1</v>
      </c>
      <c r="U58" s="18">
        <v>0</v>
      </c>
      <c r="V58" s="18">
        <v>0</v>
      </c>
      <c r="W58" s="18">
        <v>0</v>
      </c>
      <c r="X58" s="18">
        <v>0</v>
      </c>
    </row>
    <row r="59" spans="1:24" ht="15.6" x14ac:dyDescent="0.3">
      <c r="A59" s="17" t="s">
        <v>363</v>
      </c>
      <c r="B59" s="18">
        <f t="shared" si="1"/>
        <v>1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1</v>
      </c>
    </row>
    <row r="60" spans="1:24" ht="15.6" x14ac:dyDescent="0.3">
      <c r="A60" s="17" t="s">
        <v>372</v>
      </c>
      <c r="B60" s="18">
        <f t="shared" si="1"/>
        <v>8</v>
      </c>
      <c r="C60" s="18">
        <v>0</v>
      </c>
      <c r="D60" s="18">
        <v>1</v>
      </c>
      <c r="E60" s="18">
        <v>0</v>
      </c>
      <c r="F60" s="18">
        <v>0</v>
      </c>
      <c r="G60" s="18">
        <v>0</v>
      </c>
      <c r="H60" s="18">
        <v>1</v>
      </c>
      <c r="I60" s="18">
        <v>0</v>
      </c>
      <c r="J60" s="18">
        <v>1</v>
      </c>
      <c r="K60" s="18">
        <v>0</v>
      </c>
      <c r="L60" s="18">
        <v>1</v>
      </c>
      <c r="M60" s="18">
        <v>1</v>
      </c>
      <c r="N60" s="18">
        <v>0</v>
      </c>
      <c r="O60" s="18">
        <v>3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</row>
    <row r="61" spans="1:24" ht="15.6" x14ac:dyDescent="0.3">
      <c r="A61" s="17" t="s">
        <v>403</v>
      </c>
      <c r="B61" s="18">
        <f t="shared" si="1"/>
        <v>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1</v>
      </c>
      <c r="K61" s="18"/>
      <c r="L61" s="18">
        <v>0</v>
      </c>
      <c r="M61" s="18">
        <v>0</v>
      </c>
      <c r="N61" s="18">
        <v>0</v>
      </c>
      <c r="O61" s="18">
        <v>0</v>
      </c>
      <c r="P61" s="18">
        <v>1</v>
      </c>
      <c r="Q61" s="18">
        <v>1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</row>
    <row r="62" spans="1:24" ht="15.6" x14ac:dyDescent="0.3">
      <c r="A62" s="20" t="s">
        <v>239</v>
      </c>
      <c r="B62" s="18">
        <f t="shared" si="1"/>
        <v>3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2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1</v>
      </c>
      <c r="U62" s="18">
        <v>0</v>
      </c>
      <c r="V62" s="18">
        <v>0</v>
      </c>
      <c r="W62" s="18">
        <v>0</v>
      </c>
      <c r="X62" s="18">
        <v>0</v>
      </c>
    </row>
    <row r="63" spans="1:24" ht="15.6" x14ac:dyDescent="0.3">
      <c r="A63" s="20" t="s">
        <v>199</v>
      </c>
      <c r="B63" s="18">
        <f t="shared" si="1"/>
        <v>242</v>
      </c>
      <c r="C63" s="18">
        <v>0</v>
      </c>
      <c r="D63" s="18">
        <v>26</v>
      </c>
      <c r="E63" s="18">
        <v>119</v>
      </c>
      <c r="F63" s="18">
        <v>0</v>
      </c>
      <c r="G63" s="18">
        <v>2</v>
      </c>
      <c r="H63" s="18">
        <v>19</v>
      </c>
      <c r="I63" s="18">
        <v>8</v>
      </c>
      <c r="J63" s="18">
        <v>18</v>
      </c>
      <c r="K63" s="18">
        <v>0</v>
      </c>
      <c r="L63" s="18">
        <v>7</v>
      </c>
      <c r="M63" s="18">
        <v>0</v>
      </c>
      <c r="N63" s="18">
        <v>1</v>
      </c>
      <c r="O63" s="18">
        <v>3</v>
      </c>
      <c r="P63" s="18">
        <v>4</v>
      </c>
      <c r="Q63" s="18">
        <v>2</v>
      </c>
      <c r="R63" s="18">
        <v>0</v>
      </c>
      <c r="S63" s="18">
        <v>13</v>
      </c>
      <c r="T63" s="18">
        <v>5</v>
      </c>
      <c r="U63" s="18">
        <v>5</v>
      </c>
      <c r="V63" s="18">
        <v>2</v>
      </c>
      <c r="W63" s="18">
        <v>1</v>
      </c>
      <c r="X63" s="18">
        <v>7</v>
      </c>
    </row>
    <row r="64" spans="1:24" ht="15.6" x14ac:dyDescent="0.3">
      <c r="A64" s="44" t="s">
        <v>200</v>
      </c>
      <c r="B64" s="18">
        <f t="shared" si="1"/>
        <v>3</v>
      </c>
      <c r="C64" s="18">
        <v>0</v>
      </c>
      <c r="D64" s="18">
        <v>1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1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1</v>
      </c>
    </row>
    <row r="65" spans="1:24" ht="15.6" x14ac:dyDescent="0.3">
      <c r="A65" s="44" t="s">
        <v>311</v>
      </c>
      <c r="B65" s="18">
        <f>SUM(C65:X65)</f>
        <v>8</v>
      </c>
      <c r="C65" s="18">
        <v>0</v>
      </c>
      <c r="D65" s="18">
        <v>0</v>
      </c>
      <c r="E65" s="18">
        <v>1</v>
      </c>
      <c r="F65" s="18">
        <v>0</v>
      </c>
      <c r="G65" s="18">
        <v>0</v>
      </c>
      <c r="H65" s="18">
        <v>3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1</v>
      </c>
      <c r="O65" s="18">
        <v>0</v>
      </c>
      <c r="P65" s="18">
        <v>1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1</v>
      </c>
      <c r="W65" s="18">
        <v>1</v>
      </c>
      <c r="X65" s="18">
        <v>0</v>
      </c>
    </row>
    <row r="66" spans="1:24" ht="15.6" x14ac:dyDescent="0.3">
      <c r="A66" s="44" t="s">
        <v>201</v>
      </c>
      <c r="B66" s="18">
        <f t="shared" si="1"/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</row>
    <row r="67" spans="1:24" ht="15.6" x14ac:dyDescent="0.3">
      <c r="A67" s="45" t="s">
        <v>378</v>
      </c>
      <c r="B67" s="18">
        <f t="shared" si="1"/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</row>
    <row r="68" spans="1:24" ht="15.6" x14ac:dyDescent="0.3">
      <c r="A68" s="44" t="s">
        <v>202</v>
      </c>
      <c r="B68" s="18">
        <f t="shared" si="1"/>
        <v>1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1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</row>
    <row r="69" spans="1:24" ht="15.6" x14ac:dyDescent="0.3">
      <c r="A69" s="44" t="s">
        <v>203</v>
      </c>
      <c r="B69" s="18">
        <f t="shared" si="1"/>
        <v>1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1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</row>
    <row r="70" spans="1:24" ht="15.6" x14ac:dyDescent="0.3">
      <c r="A70" s="44" t="s">
        <v>204</v>
      </c>
      <c r="B70" s="18">
        <f t="shared" si="1"/>
        <v>68</v>
      </c>
      <c r="C70" s="18">
        <v>2</v>
      </c>
      <c r="D70" s="18">
        <v>0</v>
      </c>
      <c r="E70" s="18">
        <v>32</v>
      </c>
      <c r="F70" s="18">
        <v>0</v>
      </c>
      <c r="G70" s="18">
        <v>3</v>
      </c>
      <c r="H70" s="18">
        <v>0</v>
      </c>
      <c r="I70" s="18">
        <v>0</v>
      </c>
      <c r="J70" s="18">
        <v>13</v>
      </c>
      <c r="K70" s="18">
        <v>1</v>
      </c>
      <c r="L70" s="18">
        <v>0</v>
      </c>
      <c r="M70" s="18">
        <v>11</v>
      </c>
      <c r="N70" s="18">
        <v>0</v>
      </c>
      <c r="O70" s="18">
        <v>1</v>
      </c>
      <c r="P70" s="18">
        <v>0</v>
      </c>
      <c r="Q70" s="18">
        <v>0</v>
      </c>
      <c r="R70" s="18">
        <v>0</v>
      </c>
      <c r="S70" s="18">
        <v>1</v>
      </c>
      <c r="T70" s="18">
        <v>1</v>
      </c>
      <c r="U70" s="18">
        <v>1</v>
      </c>
      <c r="V70" s="18">
        <v>0</v>
      </c>
      <c r="W70" s="18">
        <v>2</v>
      </c>
      <c r="X70" s="18">
        <v>0</v>
      </c>
    </row>
    <row r="71" spans="1:24" ht="15.6" x14ac:dyDescent="0.3">
      <c r="A71" s="1" t="s">
        <v>240</v>
      </c>
      <c r="B71" s="18">
        <f t="shared" si="1"/>
        <v>140</v>
      </c>
      <c r="C71" s="18">
        <v>3</v>
      </c>
      <c r="D71" s="18">
        <v>4</v>
      </c>
      <c r="E71" s="18">
        <v>17</v>
      </c>
      <c r="F71" s="18">
        <v>0</v>
      </c>
      <c r="G71" s="18">
        <v>2</v>
      </c>
      <c r="H71" s="18">
        <v>20</v>
      </c>
      <c r="I71" s="18">
        <v>2</v>
      </c>
      <c r="J71" s="18">
        <v>15</v>
      </c>
      <c r="K71" s="18">
        <v>2</v>
      </c>
      <c r="L71" s="18">
        <v>8</v>
      </c>
      <c r="M71" s="18">
        <v>0</v>
      </c>
      <c r="N71" s="18">
        <v>4</v>
      </c>
      <c r="O71" s="18">
        <v>9</v>
      </c>
      <c r="P71" s="18">
        <v>8</v>
      </c>
      <c r="Q71" s="18">
        <v>4</v>
      </c>
      <c r="R71" s="18">
        <v>0</v>
      </c>
      <c r="S71" s="18">
        <v>21</v>
      </c>
      <c r="T71" s="18">
        <v>9</v>
      </c>
      <c r="U71" s="18">
        <v>5</v>
      </c>
      <c r="V71" s="18">
        <v>4</v>
      </c>
      <c r="W71" s="18">
        <v>2</v>
      </c>
      <c r="X71" s="18">
        <v>1</v>
      </c>
    </row>
    <row r="72" spans="1:24" ht="15.6" x14ac:dyDescent="0.3">
      <c r="A72" s="20" t="s">
        <v>241</v>
      </c>
      <c r="B72" s="18">
        <f t="shared" si="1"/>
        <v>95</v>
      </c>
      <c r="C72" s="18">
        <v>3</v>
      </c>
      <c r="D72" s="18">
        <v>3</v>
      </c>
      <c r="E72" s="18">
        <v>6</v>
      </c>
      <c r="F72" s="18">
        <v>1</v>
      </c>
      <c r="G72" s="18">
        <v>0</v>
      </c>
      <c r="H72" s="18">
        <v>5</v>
      </c>
      <c r="I72" s="18">
        <v>9</v>
      </c>
      <c r="J72" s="18">
        <v>4</v>
      </c>
      <c r="K72" s="18">
        <v>2</v>
      </c>
      <c r="L72" s="18">
        <v>9</v>
      </c>
      <c r="M72" s="18">
        <v>0</v>
      </c>
      <c r="N72" s="18">
        <v>3</v>
      </c>
      <c r="O72" s="18">
        <v>20</v>
      </c>
      <c r="P72" s="18">
        <v>0</v>
      </c>
      <c r="Q72" s="18">
        <v>5</v>
      </c>
      <c r="R72" s="18">
        <v>4</v>
      </c>
      <c r="S72" s="18">
        <v>9</v>
      </c>
      <c r="T72" s="18">
        <v>2</v>
      </c>
      <c r="U72" s="18">
        <v>1</v>
      </c>
      <c r="V72" s="18">
        <v>6</v>
      </c>
      <c r="W72" s="18">
        <v>1</v>
      </c>
      <c r="X72" s="18">
        <v>2</v>
      </c>
    </row>
    <row r="73" spans="1:24" ht="15.6" x14ac:dyDescent="0.3">
      <c r="A73" s="44" t="s">
        <v>48</v>
      </c>
      <c r="B73" s="18">
        <f t="shared" si="1"/>
        <v>18</v>
      </c>
      <c r="C73" s="18">
        <v>2</v>
      </c>
      <c r="D73" s="18">
        <v>1</v>
      </c>
      <c r="E73" s="18">
        <v>6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3</v>
      </c>
      <c r="M73" s="18">
        <v>0</v>
      </c>
      <c r="N73" s="18">
        <v>2</v>
      </c>
      <c r="O73" s="18">
        <v>2</v>
      </c>
      <c r="P73" s="18">
        <v>2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</row>
    <row r="74" spans="1:24" ht="15.6" x14ac:dyDescent="0.3">
      <c r="A74" s="20" t="s">
        <v>158</v>
      </c>
      <c r="B74" s="18">
        <f t="shared" si="1"/>
        <v>6</v>
      </c>
      <c r="C74" s="18">
        <v>0</v>
      </c>
      <c r="D74" s="18">
        <v>0</v>
      </c>
      <c r="E74" s="18">
        <v>1</v>
      </c>
      <c r="F74" s="18">
        <v>0</v>
      </c>
      <c r="G74" s="18">
        <v>0</v>
      </c>
      <c r="H74" s="18">
        <v>1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2</v>
      </c>
      <c r="Q74" s="18">
        <v>2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</row>
    <row r="75" spans="1:24" ht="15.6" x14ac:dyDescent="0.3">
      <c r="A75" s="17" t="s">
        <v>364</v>
      </c>
      <c r="B75" s="18">
        <f t="shared" si="1"/>
        <v>2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1</v>
      </c>
      <c r="O75" s="18">
        <v>0</v>
      </c>
      <c r="P75" s="18">
        <v>1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</row>
    <row r="76" spans="1:24" ht="15.6" x14ac:dyDescent="0.3">
      <c r="A76" s="20" t="s">
        <v>205</v>
      </c>
      <c r="B76" s="18">
        <f t="shared" si="1"/>
        <v>187</v>
      </c>
      <c r="C76" s="18">
        <v>8</v>
      </c>
      <c r="D76" s="18">
        <v>6</v>
      </c>
      <c r="E76" s="18">
        <v>38</v>
      </c>
      <c r="F76" s="18">
        <v>2</v>
      </c>
      <c r="G76" s="18">
        <v>3</v>
      </c>
      <c r="H76" s="18">
        <v>14</v>
      </c>
      <c r="I76" s="18">
        <v>5</v>
      </c>
      <c r="J76" s="18">
        <v>6</v>
      </c>
      <c r="K76" s="18">
        <v>1</v>
      </c>
      <c r="L76" s="18">
        <v>2</v>
      </c>
      <c r="M76" s="18">
        <v>2</v>
      </c>
      <c r="N76" s="18">
        <v>5</v>
      </c>
      <c r="O76" s="18">
        <v>15</v>
      </c>
      <c r="P76" s="18">
        <v>18</v>
      </c>
      <c r="Q76" s="18">
        <v>8</v>
      </c>
      <c r="R76" s="18">
        <v>0</v>
      </c>
      <c r="S76" s="18">
        <v>19</v>
      </c>
      <c r="T76" s="18">
        <v>6</v>
      </c>
      <c r="U76" s="18">
        <v>18</v>
      </c>
      <c r="V76" s="18">
        <v>6</v>
      </c>
      <c r="W76" s="18">
        <v>0</v>
      </c>
      <c r="X76" s="18">
        <v>5</v>
      </c>
    </row>
    <row r="77" spans="1:24" ht="15.6" x14ac:dyDescent="0.3">
      <c r="A77" s="20" t="s">
        <v>49</v>
      </c>
      <c r="B77" s="18">
        <f t="shared" si="1"/>
        <v>6</v>
      </c>
      <c r="C77" s="18">
        <v>0</v>
      </c>
      <c r="D77" s="18">
        <v>0</v>
      </c>
      <c r="E77" s="18">
        <v>1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1</v>
      </c>
      <c r="M77" s="18">
        <v>0</v>
      </c>
      <c r="N77" s="18">
        <v>0</v>
      </c>
      <c r="O77" s="18">
        <v>1</v>
      </c>
      <c r="P77" s="18">
        <v>1</v>
      </c>
      <c r="Q77" s="18">
        <v>0</v>
      </c>
      <c r="R77" s="18">
        <v>1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1</v>
      </c>
    </row>
    <row r="78" spans="1:24" ht="15.6" x14ac:dyDescent="0.3">
      <c r="A78" s="1" t="s">
        <v>242</v>
      </c>
      <c r="B78" s="18">
        <f t="shared" si="1"/>
        <v>21</v>
      </c>
      <c r="C78" s="18">
        <v>0</v>
      </c>
      <c r="D78" s="18">
        <v>1</v>
      </c>
      <c r="E78" s="18">
        <v>4</v>
      </c>
      <c r="F78" s="18">
        <v>0</v>
      </c>
      <c r="G78" s="18">
        <v>0</v>
      </c>
      <c r="H78" s="18">
        <v>0</v>
      </c>
      <c r="I78" s="18">
        <v>1</v>
      </c>
      <c r="J78" s="18">
        <v>1</v>
      </c>
      <c r="K78" s="18">
        <v>0</v>
      </c>
      <c r="L78" s="18">
        <v>3</v>
      </c>
      <c r="M78" s="18">
        <v>0</v>
      </c>
      <c r="N78" s="18">
        <v>0</v>
      </c>
      <c r="O78" s="18">
        <v>3</v>
      </c>
      <c r="P78" s="18">
        <v>0</v>
      </c>
      <c r="Q78" s="18">
        <v>1</v>
      </c>
      <c r="R78" s="18">
        <v>0</v>
      </c>
      <c r="S78" s="18">
        <v>1</v>
      </c>
      <c r="T78" s="18">
        <v>1</v>
      </c>
      <c r="U78" s="18">
        <v>2</v>
      </c>
      <c r="V78" s="18">
        <v>2</v>
      </c>
      <c r="W78" s="18">
        <v>1</v>
      </c>
      <c r="X78" s="18">
        <v>0</v>
      </c>
    </row>
    <row r="79" spans="1:24" ht="15.6" x14ac:dyDescent="0.3">
      <c r="A79" s="20" t="s">
        <v>159</v>
      </c>
      <c r="B79" s="18">
        <f t="shared" si="1"/>
        <v>64</v>
      </c>
      <c r="C79" s="18">
        <v>0</v>
      </c>
      <c r="D79" s="18">
        <v>0</v>
      </c>
      <c r="E79" s="18">
        <v>7</v>
      </c>
      <c r="F79" s="18">
        <v>0</v>
      </c>
      <c r="G79" s="18">
        <v>1</v>
      </c>
      <c r="H79" s="18">
        <v>0</v>
      </c>
      <c r="I79" s="18">
        <v>0</v>
      </c>
      <c r="J79" s="18">
        <f>8+4</f>
        <v>12</v>
      </c>
      <c r="K79" s="18">
        <v>5</v>
      </c>
      <c r="L79" s="18">
        <v>0</v>
      </c>
      <c r="M79" s="18">
        <v>0</v>
      </c>
      <c r="N79" s="18">
        <v>0</v>
      </c>
      <c r="O79" s="18">
        <v>2</v>
      </c>
      <c r="P79" s="18">
        <f>1+11</f>
        <v>12</v>
      </c>
      <c r="Q79" s="18">
        <v>0</v>
      </c>
      <c r="R79" s="18">
        <v>0</v>
      </c>
      <c r="S79" s="18">
        <v>6</v>
      </c>
      <c r="T79" s="18">
        <v>0</v>
      </c>
      <c r="U79" s="18">
        <v>10</v>
      </c>
      <c r="V79" s="18">
        <v>1</v>
      </c>
      <c r="W79" s="18">
        <f>1+4</f>
        <v>5</v>
      </c>
      <c r="X79" s="18">
        <v>3</v>
      </c>
    </row>
    <row r="80" spans="1:24" ht="15.6" x14ac:dyDescent="0.3">
      <c r="A80" s="44" t="s">
        <v>179</v>
      </c>
      <c r="B80" s="18">
        <f t="shared" si="1"/>
        <v>9</v>
      </c>
      <c r="C80" s="18">
        <v>1</v>
      </c>
      <c r="D80" s="18">
        <v>2</v>
      </c>
      <c r="E80" s="18">
        <v>2</v>
      </c>
      <c r="F80" s="18">
        <v>0</v>
      </c>
      <c r="G80" s="18">
        <v>0</v>
      </c>
      <c r="H80" s="18">
        <v>0</v>
      </c>
      <c r="I80" s="18">
        <v>0</v>
      </c>
      <c r="J80" s="18">
        <v>1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1</v>
      </c>
      <c r="Q80" s="18">
        <v>0</v>
      </c>
      <c r="R80" s="18">
        <v>0</v>
      </c>
      <c r="S80" s="18">
        <v>1</v>
      </c>
      <c r="T80" s="18">
        <v>0</v>
      </c>
      <c r="U80" s="18">
        <v>1</v>
      </c>
      <c r="V80" s="18">
        <v>0</v>
      </c>
      <c r="W80" s="18">
        <v>0</v>
      </c>
      <c r="X80" s="18">
        <v>0</v>
      </c>
    </row>
    <row r="81" spans="1:24" ht="15.6" x14ac:dyDescent="0.3">
      <c r="A81" s="20" t="s">
        <v>160</v>
      </c>
      <c r="B81" s="18">
        <f t="shared" si="1"/>
        <v>4</v>
      </c>
      <c r="C81" s="18">
        <v>0</v>
      </c>
      <c r="D81" s="18">
        <v>0</v>
      </c>
      <c r="E81" s="18">
        <v>1</v>
      </c>
      <c r="F81" s="18">
        <v>0</v>
      </c>
      <c r="G81" s="18">
        <v>1</v>
      </c>
      <c r="H81" s="18">
        <v>0</v>
      </c>
      <c r="I81" s="18">
        <v>0</v>
      </c>
      <c r="J81" s="18">
        <v>0</v>
      </c>
      <c r="K81" s="18">
        <v>0</v>
      </c>
      <c r="L81" s="18">
        <v>1</v>
      </c>
      <c r="M81" s="18">
        <v>0</v>
      </c>
      <c r="N81" s="18">
        <v>0</v>
      </c>
      <c r="O81" s="18">
        <v>0</v>
      </c>
      <c r="P81" s="18">
        <v>1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</row>
    <row r="82" spans="1:24" ht="15.6" x14ac:dyDescent="0.3">
      <c r="A82" s="17" t="s">
        <v>368</v>
      </c>
      <c r="B82" s="18">
        <f t="shared" si="1"/>
        <v>2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1</v>
      </c>
      <c r="K82" s="18">
        <v>0</v>
      </c>
      <c r="L82" s="18">
        <v>0</v>
      </c>
      <c r="M82" s="18">
        <v>0</v>
      </c>
      <c r="N82" s="18">
        <v>1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</row>
    <row r="83" spans="1:24" ht="15.6" x14ac:dyDescent="0.3">
      <c r="A83" s="44" t="s">
        <v>50</v>
      </c>
      <c r="B83" s="18">
        <f t="shared" si="1"/>
        <v>38</v>
      </c>
      <c r="C83" s="18">
        <v>0</v>
      </c>
      <c r="D83" s="18">
        <v>0</v>
      </c>
      <c r="E83" s="18">
        <v>1</v>
      </c>
      <c r="F83" s="18">
        <v>0</v>
      </c>
      <c r="G83" s="18">
        <v>1</v>
      </c>
      <c r="H83" s="18">
        <v>3</v>
      </c>
      <c r="I83" s="18">
        <v>1</v>
      </c>
      <c r="J83" s="18">
        <v>1</v>
      </c>
      <c r="K83" s="18">
        <v>0</v>
      </c>
      <c r="L83" s="18">
        <v>4</v>
      </c>
      <c r="M83" s="18">
        <v>0</v>
      </c>
      <c r="N83" s="18">
        <v>0</v>
      </c>
      <c r="O83" s="18">
        <v>0</v>
      </c>
      <c r="P83" s="18">
        <v>6</v>
      </c>
      <c r="Q83" s="18">
        <v>5</v>
      </c>
      <c r="R83" s="18">
        <v>15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1</v>
      </c>
    </row>
    <row r="84" spans="1:24" ht="15.6" x14ac:dyDescent="0.3">
      <c r="A84" s="45" t="s">
        <v>377</v>
      </c>
      <c r="B84" s="18">
        <f t="shared" si="1"/>
        <v>7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1</v>
      </c>
      <c r="I84" s="18">
        <v>2</v>
      </c>
      <c r="J84" s="18">
        <v>0</v>
      </c>
      <c r="K84" s="18">
        <v>1</v>
      </c>
      <c r="L84" s="18">
        <v>0</v>
      </c>
      <c r="M84" s="18">
        <v>0</v>
      </c>
      <c r="N84" s="18">
        <v>0</v>
      </c>
      <c r="O84" s="18">
        <v>1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2</v>
      </c>
      <c r="V84" s="18">
        <v>0</v>
      </c>
      <c r="W84" s="18">
        <v>0</v>
      </c>
      <c r="X84" s="18">
        <v>0</v>
      </c>
    </row>
    <row r="85" spans="1:24" ht="15.6" x14ac:dyDescent="0.3">
      <c r="A85" s="20" t="s">
        <v>161</v>
      </c>
      <c r="B85" s="18">
        <f t="shared" si="1"/>
        <v>54</v>
      </c>
      <c r="C85" s="18">
        <v>0</v>
      </c>
      <c r="D85" s="18">
        <v>5</v>
      </c>
      <c r="E85" s="18">
        <v>3</v>
      </c>
      <c r="F85" s="18">
        <v>0</v>
      </c>
      <c r="G85" s="18">
        <v>1</v>
      </c>
      <c r="H85" s="18">
        <v>6</v>
      </c>
      <c r="I85" s="18">
        <v>5</v>
      </c>
      <c r="J85" s="18">
        <v>0</v>
      </c>
      <c r="K85" s="18">
        <v>4</v>
      </c>
      <c r="L85" s="18">
        <f>2+1</f>
        <v>3</v>
      </c>
      <c r="M85" s="18">
        <v>1</v>
      </c>
      <c r="N85" s="18">
        <v>0</v>
      </c>
      <c r="O85" s="18">
        <v>6</v>
      </c>
      <c r="P85" s="18">
        <v>3</v>
      </c>
      <c r="Q85" s="18">
        <f>1+2</f>
        <v>3</v>
      </c>
      <c r="R85" s="18">
        <v>0</v>
      </c>
      <c r="S85" s="18">
        <v>0</v>
      </c>
      <c r="T85" s="18">
        <f>4+7</f>
        <v>11</v>
      </c>
      <c r="U85" s="18">
        <v>2</v>
      </c>
      <c r="V85" s="18">
        <v>1</v>
      </c>
      <c r="W85" s="18">
        <v>0</v>
      </c>
      <c r="X85" s="18">
        <v>0</v>
      </c>
    </row>
    <row r="86" spans="1:24" ht="15.6" x14ac:dyDescent="0.3">
      <c r="A86" s="44" t="s">
        <v>209</v>
      </c>
      <c r="B86" s="18">
        <f t="shared" si="1"/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</row>
    <row r="87" spans="1:24" ht="15.6" x14ac:dyDescent="0.3">
      <c r="A87" s="44" t="s">
        <v>206</v>
      </c>
      <c r="B87" s="18">
        <f t="shared" si="1"/>
        <v>4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1</v>
      </c>
      <c r="K87" s="18">
        <v>0</v>
      </c>
      <c r="L87" s="18">
        <v>0</v>
      </c>
      <c r="M87" s="18">
        <v>0</v>
      </c>
      <c r="N87" s="18">
        <v>1</v>
      </c>
      <c r="O87" s="18">
        <v>0</v>
      </c>
      <c r="P87" s="18">
        <v>2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</row>
    <row r="88" spans="1:24" ht="15.6" x14ac:dyDescent="0.3">
      <c r="A88" s="44" t="s">
        <v>207</v>
      </c>
      <c r="B88" s="18">
        <f t="shared" si="1"/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</row>
    <row r="89" spans="1:24" ht="15.6" x14ac:dyDescent="0.3">
      <c r="A89" s="45" t="s">
        <v>356</v>
      </c>
      <c r="B89" s="18">
        <f t="shared" si="1"/>
        <v>1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>
        <v>1</v>
      </c>
      <c r="W89" s="18"/>
      <c r="X89" s="18"/>
    </row>
    <row r="90" spans="1:24" ht="15.6" x14ac:dyDescent="0.3">
      <c r="A90" s="44" t="s">
        <v>248</v>
      </c>
      <c r="B90" s="18">
        <f t="shared" si="1"/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</row>
    <row r="91" spans="1:24" ht="15.6" x14ac:dyDescent="0.3">
      <c r="A91" s="44" t="s">
        <v>208</v>
      </c>
      <c r="B91" s="18">
        <f t="shared" si="1"/>
        <v>2</v>
      </c>
      <c r="C91" s="18">
        <v>0</v>
      </c>
      <c r="D91" s="18">
        <v>2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</row>
    <row r="92" spans="1:24" ht="15.6" x14ac:dyDescent="0.3">
      <c r="A92" s="20" t="s">
        <v>249</v>
      </c>
      <c r="B92" s="18">
        <f t="shared" si="1"/>
        <v>259</v>
      </c>
      <c r="C92" s="18">
        <v>3</v>
      </c>
      <c r="D92" s="18">
        <v>20</v>
      </c>
      <c r="E92" s="18">
        <v>5</v>
      </c>
      <c r="F92" s="18">
        <v>0</v>
      </c>
      <c r="G92" s="18">
        <v>50</v>
      </c>
      <c r="H92" s="18">
        <v>0</v>
      </c>
      <c r="I92" s="18">
        <v>0</v>
      </c>
      <c r="J92" s="18">
        <v>3</v>
      </c>
      <c r="K92" s="18">
        <f>87+4</f>
        <v>91</v>
      </c>
      <c r="L92" s="18">
        <v>0</v>
      </c>
      <c r="M92" s="18">
        <v>17</v>
      </c>
      <c r="N92" s="18">
        <v>0</v>
      </c>
      <c r="O92" s="18">
        <v>0</v>
      </c>
      <c r="P92" s="18">
        <v>2</v>
      </c>
      <c r="Q92" s="18">
        <v>0</v>
      </c>
      <c r="R92" s="18">
        <v>15</v>
      </c>
      <c r="S92" s="18">
        <v>34</v>
      </c>
      <c r="T92" s="18">
        <v>0</v>
      </c>
      <c r="U92" s="18">
        <v>1</v>
      </c>
      <c r="V92" s="18">
        <v>0</v>
      </c>
      <c r="W92" s="18">
        <v>17</v>
      </c>
      <c r="X92" s="18">
        <v>1</v>
      </c>
    </row>
    <row r="93" spans="1:24" ht="15.6" x14ac:dyDescent="0.3">
      <c r="A93" s="17" t="s">
        <v>384</v>
      </c>
      <c r="B93" s="18">
        <f t="shared" si="1"/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</row>
    <row r="94" spans="1:24" ht="15.6" x14ac:dyDescent="0.3">
      <c r="A94" s="20" t="s">
        <v>262</v>
      </c>
      <c r="B94" s="18">
        <f t="shared" si="1"/>
        <v>39</v>
      </c>
      <c r="C94" s="18">
        <v>0</v>
      </c>
      <c r="D94" s="18">
        <v>0</v>
      </c>
      <c r="E94" s="18">
        <v>9</v>
      </c>
      <c r="F94" s="18">
        <v>0</v>
      </c>
      <c r="G94" s="18">
        <v>0</v>
      </c>
      <c r="H94" s="18">
        <v>1</v>
      </c>
      <c r="I94" s="18">
        <v>0</v>
      </c>
      <c r="J94" s="18">
        <v>5</v>
      </c>
      <c r="K94" s="18">
        <v>0</v>
      </c>
      <c r="L94" s="18">
        <v>2</v>
      </c>
      <c r="M94" s="18">
        <v>0</v>
      </c>
      <c r="N94" s="18">
        <v>1</v>
      </c>
      <c r="O94" s="18">
        <v>0</v>
      </c>
      <c r="P94" s="18">
        <v>3</v>
      </c>
      <c r="Q94" s="18">
        <v>3</v>
      </c>
      <c r="R94" s="18">
        <v>1</v>
      </c>
      <c r="S94" s="18">
        <v>3</v>
      </c>
      <c r="T94" s="18">
        <v>3</v>
      </c>
      <c r="U94" s="18">
        <v>5</v>
      </c>
      <c r="V94" s="18">
        <v>0</v>
      </c>
      <c r="W94" s="18">
        <v>2</v>
      </c>
      <c r="X94" s="18">
        <v>1</v>
      </c>
    </row>
    <row r="95" spans="1:24" ht="15.6" x14ac:dyDescent="0.3">
      <c r="A95" s="20" t="s">
        <v>263</v>
      </c>
      <c r="B95" s="18">
        <f t="shared" si="1"/>
        <v>101</v>
      </c>
      <c r="C95" s="18">
        <v>3</v>
      </c>
      <c r="D95" s="18">
        <v>5</v>
      </c>
      <c r="E95" s="18">
        <v>22</v>
      </c>
      <c r="F95" s="18">
        <v>0</v>
      </c>
      <c r="G95" s="18">
        <v>0</v>
      </c>
      <c r="H95" s="18">
        <v>4</v>
      </c>
      <c r="I95" s="18">
        <v>1</v>
      </c>
      <c r="J95" s="18">
        <v>23</v>
      </c>
      <c r="K95" s="18">
        <v>3</v>
      </c>
      <c r="L95" s="18">
        <v>0</v>
      </c>
      <c r="M95" s="18">
        <v>1</v>
      </c>
      <c r="N95" s="18">
        <v>3</v>
      </c>
      <c r="O95" s="18">
        <v>4</v>
      </c>
      <c r="P95" s="18">
        <v>3</v>
      </c>
      <c r="Q95" s="18">
        <v>2</v>
      </c>
      <c r="R95" s="18">
        <v>0</v>
      </c>
      <c r="S95" s="18">
        <v>8</v>
      </c>
      <c r="T95" s="18">
        <v>2</v>
      </c>
      <c r="U95" s="18">
        <v>1</v>
      </c>
      <c r="V95" s="18">
        <v>9</v>
      </c>
      <c r="W95" s="18">
        <v>0</v>
      </c>
      <c r="X95" s="18">
        <v>7</v>
      </c>
    </row>
    <row r="96" spans="1:24" ht="15.6" x14ac:dyDescent="0.3">
      <c r="A96" s="17" t="s">
        <v>344</v>
      </c>
      <c r="B96" s="18">
        <f t="shared" si="1"/>
        <v>15</v>
      </c>
      <c r="C96" s="18">
        <v>0</v>
      </c>
      <c r="D96" s="18">
        <v>0</v>
      </c>
      <c r="E96" s="18">
        <v>1</v>
      </c>
      <c r="F96" s="18">
        <v>0</v>
      </c>
      <c r="G96" s="18">
        <v>0</v>
      </c>
      <c r="H96" s="18">
        <v>0</v>
      </c>
      <c r="I96" s="18">
        <v>0</v>
      </c>
      <c r="J96" s="18">
        <v>2</v>
      </c>
      <c r="K96" s="18">
        <v>0</v>
      </c>
      <c r="L96" s="18">
        <v>1</v>
      </c>
      <c r="M96" s="18">
        <v>0</v>
      </c>
      <c r="N96" s="18">
        <v>2</v>
      </c>
      <c r="O96" s="18">
        <v>2</v>
      </c>
      <c r="P96" s="18">
        <v>2</v>
      </c>
      <c r="Q96" s="18">
        <v>0</v>
      </c>
      <c r="R96" s="18">
        <v>4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1</v>
      </c>
    </row>
    <row r="97" spans="1:24" ht="15.6" x14ac:dyDescent="0.3">
      <c r="A97" s="20" t="s">
        <v>164</v>
      </c>
      <c r="B97" s="18">
        <f t="shared" si="1"/>
        <v>19</v>
      </c>
      <c r="C97" s="18">
        <v>0</v>
      </c>
      <c r="D97" s="18">
        <v>4</v>
      </c>
      <c r="E97" s="18">
        <v>2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1</v>
      </c>
      <c r="M97" s="18">
        <v>0</v>
      </c>
      <c r="N97" s="18">
        <v>8</v>
      </c>
      <c r="O97" s="18">
        <v>0</v>
      </c>
      <c r="P97" s="18">
        <v>1</v>
      </c>
      <c r="Q97" s="18">
        <v>1</v>
      </c>
      <c r="R97" s="18">
        <v>1</v>
      </c>
      <c r="S97" s="18">
        <v>0</v>
      </c>
      <c r="T97" s="18">
        <v>1</v>
      </c>
      <c r="U97" s="18">
        <v>0</v>
      </c>
      <c r="V97" s="18">
        <v>0</v>
      </c>
      <c r="W97" s="18">
        <v>0</v>
      </c>
      <c r="X97" s="18">
        <v>0</v>
      </c>
    </row>
    <row r="98" spans="1:24" ht="15.6" x14ac:dyDescent="0.3">
      <c r="A98" s="20" t="s">
        <v>165</v>
      </c>
      <c r="B98" s="18">
        <f t="shared" si="1"/>
        <v>2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2</v>
      </c>
      <c r="U98" s="18">
        <v>0</v>
      </c>
      <c r="V98" s="18">
        <v>0</v>
      </c>
      <c r="W98" s="18">
        <v>0</v>
      </c>
      <c r="X98" s="18">
        <v>0</v>
      </c>
    </row>
    <row r="99" spans="1:24" ht="15.6" x14ac:dyDescent="0.3">
      <c r="A99" s="17" t="s">
        <v>376</v>
      </c>
      <c r="B99" s="18">
        <f t="shared" si="1"/>
        <v>2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1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1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</row>
    <row r="100" spans="1:24" ht="15.6" x14ac:dyDescent="0.3">
      <c r="A100" s="44" t="s">
        <v>216</v>
      </c>
      <c r="B100" s="18">
        <f t="shared" si="1"/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</row>
    <row r="101" spans="1:24" ht="15.6" x14ac:dyDescent="0.3">
      <c r="A101" s="45" t="s">
        <v>365</v>
      </c>
      <c r="B101" s="18">
        <f t="shared" si="1"/>
        <v>5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1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1</v>
      </c>
      <c r="P101" s="18">
        <v>2</v>
      </c>
      <c r="Q101" s="18">
        <v>0</v>
      </c>
      <c r="R101" s="18">
        <v>1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</row>
    <row r="102" spans="1:24" ht="15.6" x14ac:dyDescent="0.3">
      <c r="A102" s="44" t="s">
        <v>213</v>
      </c>
      <c r="B102" s="18">
        <f t="shared" si="1"/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</row>
    <row r="103" spans="1:24" ht="15.6" x14ac:dyDescent="0.3">
      <c r="A103" s="44" t="s">
        <v>214</v>
      </c>
      <c r="B103" s="18">
        <f t="shared" si="1"/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</row>
    <row r="104" spans="1:24" ht="15.6" x14ac:dyDescent="0.3">
      <c r="A104" s="20" t="s">
        <v>250</v>
      </c>
      <c r="B104" s="18">
        <f t="shared" si="1"/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</row>
    <row r="105" spans="1:24" ht="15.6" x14ac:dyDescent="0.3">
      <c r="A105" s="17" t="s">
        <v>346</v>
      </c>
      <c r="B105" s="18">
        <f t="shared" si="1"/>
        <v>3</v>
      </c>
      <c r="C105" s="18">
        <v>0</v>
      </c>
      <c r="D105" s="18">
        <v>1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2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</row>
    <row r="106" spans="1:24" ht="15.6" x14ac:dyDescent="0.3">
      <c r="A106" s="44" t="s">
        <v>215</v>
      </c>
      <c r="B106" s="18">
        <f t="shared" si="1"/>
        <v>4</v>
      </c>
      <c r="C106" s="18">
        <v>0</v>
      </c>
      <c r="D106" s="18">
        <v>0</v>
      </c>
      <c r="E106" s="18">
        <v>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1</v>
      </c>
      <c r="P106" s="18">
        <v>1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</row>
    <row r="107" spans="1:24" ht="15.6" x14ac:dyDescent="0.3">
      <c r="A107" s="20" t="s">
        <v>51</v>
      </c>
      <c r="B107" s="18">
        <f t="shared" si="1"/>
        <v>596</v>
      </c>
      <c r="C107" s="18">
        <v>32</v>
      </c>
      <c r="D107" s="18">
        <v>25</v>
      </c>
      <c r="E107" s="18">
        <v>118</v>
      </c>
      <c r="F107" s="18">
        <v>0</v>
      </c>
      <c r="G107" s="18">
        <v>8</v>
      </c>
      <c r="H107" s="18">
        <v>14</v>
      </c>
      <c r="I107" s="18">
        <v>20</v>
      </c>
      <c r="J107" s="18">
        <v>25</v>
      </c>
      <c r="K107" s="18">
        <v>10</v>
      </c>
      <c r="L107" s="18">
        <v>24</v>
      </c>
      <c r="M107" s="18">
        <v>25</v>
      </c>
      <c r="N107" s="18">
        <v>21</v>
      </c>
      <c r="O107" s="55">
        <v>36</v>
      </c>
      <c r="P107" s="18">
        <v>44</v>
      </c>
      <c r="Q107" s="18">
        <v>19</v>
      </c>
      <c r="R107" s="18">
        <v>18</v>
      </c>
      <c r="S107" s="18">
        <v>20</v>
      </c>
      <c r="T107" s="18">
        <v>19</v>
      </c>
      <c r="U107" s="18">
        <v>44</v>
      </c>
      <c r="V107" s="18">
        <v>31</v>
      </c>
      <c r="W107" s="18">
        <v>1</v>
      </c>
      <c r="X107" s="18">
        <v>42</v>
      </c>
    </row>
    <row r="108" spans="1:24" ht="15.6" x14ac:dyDescent="0.3">
      <c r="A108" s="44" t="s">
        <v>210</v>
      </c>
      <c r="B108" s="18">
        <f t="shared" si="1"/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</row>
    <row r="109" spans="1:24" ht="15.6" x14ac:dyDescent="0.3">
      <c r="A109" s="20" t="s">
        <v>52</v>
      </c>
      <c r="B109" s="18">
        <f t="shared" si="1"/>
        <v>35</v>
      </c>
      <c r="C109" s="18">
        <v>0</v>
      </c>
      <c r="D109" s="18">
        <v>1</v>
      </c>
      <c r="E109" s="18">
        <v>3</v>
      </c>
      <c r="F109" s="18">
        <v>0</v>
      </c>
      <c r="G109" s="18">
        <v>0</v>
      </c>
      <c r="H109" s="18">
        <v>0</v>
      </c>
      <c r="I109" s="18">
        <v>2</v>
      </c>
      <c r="J109" s="18">
        <v>1</v>
      </c>
      <c r="K109" s="18">
        <v>0</v>
      </c>
      <c r="L109" s="18">
        <v>1</v>
      </c>
      <c r="M109" s="18">
        <v>0</v>
      </c>
      <c r="N109" s="18">
        <v>2</v>
      </c>
      <c r="O109" s="18">
        <v>6</v>
      </c>
      <c r="P109" s="18">
        <v>6</v>
      </c>
      <c r="Q109" s="18">
        <v>1</v>
      </c>
      <c r="R109" s="18">
        <v>0</v>
      </c>
      <c r="S109" s="18">
        <v>2</v>
      </c>
      <c r="T109" s="18">
        <v>0</v>
      </c>
      <c r="U109" s="18">
        <v>4</v>
      </c>
      <c r="V109" s="18">
        <v>0</v>
      </c>
      <c r="W109" s="18">
        <v>0</v>
      </c>
      <c r="X109" s="18">
        <v>6</v>
      </c>
    </row>
    <row r="110" spans="1:24" ht="15.6" x14ac:dyDescent="0.3">
      <c r="A110" s="44" t="s">
        <v>211</v>
      </c>
      <c r="B110" s="18">
        <f t="shared" si="1"/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</row>
    <row r="111" spans="1:24" ht="15.6" x14ac:dyDescent="0.3">
      <c r="A111" s="44" t="s">
        <v>251</v>
      </c>
      <c r="B111" s="18">
        <f t="shared" si="1"/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</row>
    <row r="112" spans="1:24" ht="15.6" x14ac:dyDescent="0.3">
      <c r="A112" s="44" t="s">
        <v>53</v>
      </c>
      <c r="B112" s="18">
        <f t="shared" si="1"/>
        <v>19</v>
      </c>
      <c r="C112" s="18">
        <v>0</v>
      </c>
      <c r="D112" s="18">
        <v>0</v>
      </c>
      <c r="E112" s="18">
        <v>3</v>
      </c>
      <c r="F112" s="18">
        <v>0</v>
      </c>
      <c r="G112" s="18">
        <v>0</v>
      </c>
      <c r="H112" s="18">
        <v>0</v>
      </c>
      <c r="I112" s="18">
        <v>0</v>
      </c>
      <c r="J112" s="18">
        <v>6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1</v>
      </c>
      <c r="Q112" s="18">
        <v>1</v>
      </c>
      <c r="R112" s="18">
        <v>0</v>
      </c>
      <c r="S112" s="18">
        <v>0</v>
      </c>
      <c r="T112" s="18">
        <v>0</v>
      </c>
      <c r="U112" s="18">
        <v>2</v>
      </c>
      <c r="V112" s="18">
        <v>0</v>
      </c>
      <c r="W112" s="18">
        <v>0</v>
      </c>
      <c r="X112" s="18">
        <v>6</v>
      </c>
    </row>
    <row r="113" spans="1:24" ht="15.6" x14ac:dyDescent="0.3">
      <c r="A113" s="44" t="s">
        <v>252</v>
      </c>
      <c r="B113" s="18">
        <f t="shared" si="1"/>
        <v>6</v>
      </c>
      <c r="C113" s="18">
        <v>0</v>
      </c>
      <c r="D113" s="18">
        <v>1</v>
      </c>
      <c r="E113" s="18">
        <v>2</v>
      </c>
      <c r="F113" s="18">
        <v>0</v>
      </c>
      <c r="G113" s="18">
        <v>0</v>
      </c>
      <c r="H113" s="18">
        <v>1</v>
      </c>
      <c r="I113" s="18">
        <v>0</v>
      </c>
      <c r="J113" s="18">
        <v>0</v>
      </c>
      <c r="K113" s="18">
        <v>0</v>
      </c>
      <c r="L113" s="18">
        <v>0</v>
      </c>
      <c r="M113" s="18">
        <v>2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</row>
    <row r="114" spans="1:24" ht="15.6" x14ac:dyDescent="0.3">
      <c r="A114" s="20" t="s">
        <v>54</v>
      </c>
      <c r="B114" s="18">
        <f t="shared" si="1"/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</row>
    <row r="115" spans="1:24" ht="15.6" x14ac:dyDescent="0.3">
      <c r="A115" s="20" t="s">
        <v>55</v>
      </c>
      <c r="B115" s="18">
        <f t="shared" si="1"/>
        <v>1101</v>
      </c>
      <c r="C115" s="18">
        <v>33</v>
      </c>
      <c r="D115" s="18">
        <v>61</v>
      </c>
      <c r="E115" s="18">
        <v>109</v>
      </c>
      <c r="F115" s="18">
        <v>0</v>
      </c>
      <c r="G115" s="18">
        <v>12</v>
      </c>
      <c r="H115" s="18">
        <v>13</v>
      </c>
      <c r="I115" s="18">
        <v>48</v>
      </c>
      <c r="J115" s="18">
        <v>77</v>
      </c>
      <c r="K115" s="18">
        <v>27</v>
      </c>
      <c r="L115" s="18">
        <v>49</v>
      </c>
      <c r="M115" s="18">
        <v>6</v>
      </c>
      <c r="N115" s="18">
        <v>24</v>
      </c>
      <c r="O115" s="18">
        <v>62</v>
      </c>
      <c r="P115" s="18">
        <v>97</v>
      </c>
      <c r="Q115" s="18">
        <v>45</v>
      </c>
      <c r="R115" s="18">
        <v>62</v>
      </c>
      <c r="S115" s="18">
        <v>39</v>
      </c>
      <c r="T115" s="18">
        <v>41</v>
      </c>
      <c r="U115" s="18">
        <v>133</v>
      </c>
      <c r="V115" s="18">
        <v>60</v>
      </c>
      <c r="W115" s="18">
        <v>2</v>
      </c>
      <c r="X115" s="18">
        <v>101</v>
      </c>
    </row>
    <row r="116" spans="1:24" ht="15.6" x14ac:dyDescent="0.3">
      <c r="A116" s="20" t="s">
        <v>162</v>
      </c>
      <c r="B116" s="18">
        <f t="shared" si="1"/>
        <v>5</v>
      </c>
      <c r="C116" s="18">
        <v>0</v>
      </c>
      <c r="D116" s="18">
        <v>0</v>
      </c>
      <c r="E116" s="18">
        <v>2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1</v>
      </c>
      <c r="M116" s="18">
        <v>1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1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</row>
    <row r="117" spans="1:24" ht="15.6" x14ac:dyDescent="0.3">
      <c r="A117" s="20" t="s">
        <v>56</v>
      </c>
      <c r="B117" s="18">
        <f t="shared" si="1"/>
        <v>2278</v>
      </c>
      <c r="C117" s="18">
        <v>131</v>
      </c>
      <c r="D117" s="18">
        <v>59</v>
      </c>
      <c r="E117" s="18">
        <v>257</v>
      </c>
      <c r="F117" s="18">
        <v>0</v>
      </c>
      <c r="G117" s="18">
        <v>16</v>
      </c>
      <c r="H117" s="18">
        <v>78</v>
      </c>
      <c r="I117" s="18">
        <v>214</v>
      </c>
      <c r="J117" s="18">
        <v>82</v>
      </c>
      <c r="K117" s="18">
        <v>35</v>
      </c>
      <c r="L117" s="18">
        <v>108</v>
      </c>
      <c r="M117" s="18">
        <v>83</v>
      </c>
      <c r="N117" s="18">
        <v>69</v>
      </c>
      <c r="O117" s="18">
        <v>125</v>
      </c>
      <c r="P117" s="18">
        <v>224</v>
      </c>
      <c r="Q117" s="18">
        <v>67</v>
      </c>
      <c r="R117" s="18">
        <v>43</v>
      </c>
      <c r="S117" s="18">
        <v>94</v>
      </c>
      <c r="T117" s="18">
        <v>72</v>
      </c>
      <c r="U117" s="18">
        <v>184</v>
      </c>
      <c r="V117" s="18">
        <v>187</v>
      </c>
      <c r="W117" s="18">
        <v>18</v>
      </c>
      <c r="X117" s="18">
        <v>132</v>
      </c>
    </row>
    <row r="118" spans="1:24" ht="15.6" x14ac:dyDescent="0.3">
      <c r="A118" s="44" t="s">
        <v>180</v>
      </c>
      <c r="B118" s="18">
        <f t="shared" si="1"/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</row>
    <row r="119" spans="1:24" ht="15.6" x14ac:dyDescent="0.3">
      <c r="A119" s="20" t="s">
        <v>57</v>
      </c>
      <c r="B119" s="18">
        <f t="shared" si="1"/>
        <v>939</v>
      </c>
      <c r="C119" s="18">
        <v>98</v>
      </c>
      <c r="D119" s="18">
        <v>18</v>
      </c>
      <c r="E119" s="18">
        <v>209</v>
      </c>
      <c r="F119" s="18">
        <v>0</v>
      </c>
      <c r="G119" s="18">
        <v>4</v>
      </c>
      <c r="H119" s="18">
        <v>12</v>
      </c>
      <c r="I119" s="18">
        <v>40</v>
      </c>
      <c r="J119" s="18">
        <v>31</v>
      </c>
      <c r="K119" s="18">
        <v>17</v>
      </c>
      <c r="L119" s="18">
        <v>42</v>
      </c>
      <c r="M119" s="18">
        <v>99</v>
      </c>
      <c r="N119" s="18">
        <v>6</v>
      </c>
      <c r="O119" s="18">
        <v>10</v>
      </c>
      <c r="P119" s="18">
        <v>75</v>
      </c>
      <c r="Q119" s="18">
        <v>5</v>
      </c>
      <c r="R119" s="18">
        <v>8</v>
      </c>
      <c r="S119" s="18">
        <v>4</v>
      </c>
      <c r="T119" s="18">
        <f>12+1</f>
        <v>13</v>
      </c>
      <c r="U119" s="18">
        <v>36</v>
      </c>
      <c r="V119" s="18">
        <v>149</v>
      </c>
      <c r="W119" s="18">
        <v>2</v>
      </c>
      <c r="X119" s="18">
        <v>61</v>
      </c>
    </row>
    <row r="120" spans="1:24" ht="15.6" x14ac:dyDescent="0.3">
      <c r="A120" s="17" t="s">
        <v>407</v>
      </c>
      <c r="B120" s="18">
        <f t="shared" si="1"/>
        <v>1</v>
      </c>
      <c r="C120" s="18">
        <v>0</v>
      </c>
      <c r="D120" s="18">
        <v>0</v>
      </c>
      <c r="E120" s="18">
        <v>1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/>
      <c r="T120" s="18">
        <v>0</v>
      </c>
      <c r="U120" s="18">
        <v>0</v>
      </c>
      <c r="V120" s="18">
        <v>0</v>
      </c>
      <c r="W120" s="18">
        <v>0</v>
      </c>
      <c r="X120" s="18">
        <v>0</v>
      </c>
    </row>
    <row r="121" spans="1:24" ht="15.6" x14ac:dyDescent="0.3">
      <c r="A121" s="44" t="s">
        <v>58</v>
      </c>
      <c r="B121" s="18">
        <f t="shared" si="1"/>
        <v>13</v>
      </c>
      <c r="C121" s="18">
        <v>2</v>
      </c>
      <c r="D121" s="18">
        <v>1</v>
      </c>
      <c r="E121" s="18">
        <v>3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3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2</v>
      </c>
      <c r="S121" s="18">
        <v>0</v>
      </c>
      <c r="T121" s="18">
        <v>1</v>
      </c>
      <c r="U121" s="18">
        <v>0</v>
      </c>
      <c r="V121" s="18">
        <v>1</v>
      </c>
      <c r="W121" s="18">
        <v>0</v>
      </c>
      <c r="X121" s="18">
        <v>0</v>
      </c>
    </row>
    <row r="122" spans="1:24" ht="15.6" x14ac:dyDescent="0.3">
      <c r="A122" s="44" t="s">
        <v>212</v>
      </c>
      <c r="B122" s="18">
        <f t="shared" si="1"/>
        <v>5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1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2</v>
      </c>
    </row>
    <row r="123" spans="1:24" ht="15.6" x14ac:dyDescent="0.3">
      <c r="A123" s="20" t="s">
        <v>59</v>
      </c>
      <c r="B123" s="18">
        <f t="shared" si="1"/>
        <v>43</v>
      </c>
      <c r="C123" s="18">
        <v>10</v>
      </c>
      <c r="D123" s="18">
        <v>4</v>
      </c>
      <c r="E123" s="18">
        <v>8</v>
      </c>
      <c r="F123" s="18">
        <v>0</v>
      </c>
      <c r="G123" s="18">
        <v>0</v>
      </c>
      <c r="H123" s="18">
        <v>1</v>
      </c>
      <c r="I123" s="18">
        <v>1</v>
      </c>
      <c r="J123" s="18">
        <v>0</v>
      </c>
      <c r="K123" s="18">
        <v>1</v>
      </c>
      <c r="L123" s="18">
        <v>6</v>
      </c>
      <c r="M123" s="18">
        <v>2</v>
      </c>
      <c r="N123" s="18">
        <v>0</v>
      </c>
      <c r="O123" s="18">
        <v>0</v>
      </c>
      <c r="P123" s="18">
        <v>0</v>
      </c>
      <c r="Q123" s="18">
        <v>0</v>
      </c>
      <c r="R123" s="18">
        <v>1</v>
      </c>
      <c r="S123" s="18">
        <v>1</v>
      </c>
      <c r="T123" s="18">
        <v>3</v>
      </c>
      <c r="U123" s="18">
        <v>1</v>
      </c>
      <c r="V123" s="18">
        <v>2</v>
      </c>
      <c r="W123" s="18">
        <v>0</v>
      </c>
      <c r="X123" s="18">
        <v>2</v>
      </c>
    </row>
    <row r="124" spans="1:24" ht="15.6" x14ac:dyDescent="0.3">
      <c r="A124" s="20" t="s">
        <v>163</v>
      </c>
      <c r="B124" s="18">
        <f t="shared" si="1"/>
        <v>105</v>
      </c>
      <c r="C124" s="18">
        <v>4</v>
      </c>
      <c r="D124" s="18">
        <v>5</v>
      </c>
      <c r="E124" s="18">
        <v>19</v>
      </c>
      <c r="F124" s="18">
        <v>0</v>
      </c>
      <c r="G124" s="18">
        <v>2</v>
      </c>
      <c r="H124" s="18">
        <v>2</v>
      </c>
      <c r="I124" s="18">
        <v>2</v>
      </c>
      <c r="J124" s="18">
        <v>3</v>
      </c>
      <c r="K124" s="18">
        <v>3</v>
      </c>
      <c r="L124" s="18">
        <v>16</v>
      </c>
      <c r="M124" s="18">
        <v>4</v>
      </c>
      <c r="N124" s="18">
        <v>5</v>
      </c>
      <c r="O124" s="18">
        <v>8</v>
      </c>
      <c r="P124" s="18">
        <v>6</v>
      </c>
      <c r="Q124" s="18">
        <v>5</v>
      </c>
      <c r="R124" s="18">
        <v>0</v>
      </c>
      <c r="S124" s="18">
        <v>6</v>
      </c>
      <c r="T124" s="18">
        <v>7</v>
      </c>
      <c r="U124" s="18">
        <v>3</v>
      </c>
      <c r="V124" s="18">
        <v>0</v>
      </c>
      <c r="W124" s="18">
        <v>1</v>
      </c>
      <c r="X124" s="18">
        <v>4</v>
      </c>
    </row>
    <row r="125" spans="1:24" ht="15.6" x14ac:dyDescent="0.3">
      <c r="A125" s="44" t="s">
        <v>181</v>
      </c>
      <c r="B125" s="18">
        <f t="shared" si="1"/>
        <v>64</v>
      </c>
      <c r="C125" s="18">
        <v>2</v>
      </c>
      <c r="D125" s="18">
        <v>2</v>
      </c>
      <c r="E125" s="18">
        <v>13</v>
      </c>
      <c r="F125" s="18">
        <v>0</v>
      </c>
      <c r="G125" s="18">
        <v>4</v>
      </c>
      <c r="H125" s="18">
        <v>2</v>
      </c>
      <c r="I125" s="18">
        <v>0</v>
      </c>
      <c r="J125" s="18">
        <v>2</v>
      </c>
      <c r="K125" s="18">
        <v>1</v>
      </c>
      <c r="L125" s="18">
        <v>6</v>
      </c>
      <c r="M125" s="18">
        <v>5</v>
      </c>
      <c r="N125" s="18">
        <v>1</v>
      </c>
      <c r="O125" s="18">
        <v>2</v>
      </c>
      <c r="P125" s="18">
        <v>5</v>
      </c>
      <c r="Q125" s="18">
        <v>0</v>
      </c>
      <c r="R125" s="18">
        <v>0</v>
      </c>
      <c r="S125" s="18">
        <v>5</v>
      </c>
      <c r="T125" s="18">
        <v>1</v>
      </c>
      <c r="U125" s="18">
        <v>4</v>
      </c>
      <c r="V125" s="18">
        <v>0</v>
      </c>
      <c r="W125" s="18">
        <v>0</v>
      </c>
      <c r="X125" s="18">
        <v>9</v>
      </c>
    </row>
    <row r="126" spans="1:24" ht="15.6" x14ac:dyDescent="0.3">
      <c r="A126" s="44" t="s">
        <v>217</v>
      </c>
      <c r="B126" s="18">
        <f t="shared" si="1"/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</row>
    <row r="127" spans="1:24" ht="15.6" x14ac:dyDescent="0.3">
      <c r="A127" s="46" t="s">
        <v>379</v>
      </c>
      <c r="B127" s="18">
        <f t="shared" si="1"/>
        <v>1</v>
      </c>
      <c r="C127" s="18">
        <v>0</v>
      </c>
      <c r="D127" s="18">
        <v>1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</row>
    <row r="128" spans="1:24" ht="15.6" x14ac:dyDescent="0.3">
      <c r="A128" s="1" t="s">
        <v>253</v>
      </c>
      <c r="B128" s="18">
        <f t="shared" si="1"/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</row>
    <row r="129" spans="1:24" ht="15.6" x14ac:dyDescent="0.3">
      <c r="A129" s="1" t="s">
        <v>412</v>
      </c>
      <c r="B129" s="18">
        <f t="shared" si="1"/>
        <v>1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1</v>
      </c>
      <c r="K129" s="18">
        <v>0</v>
      </c>
      <c r="L129" s="18">
        <v>0</v>
      </c>
      <c r="M129" s="18"/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</row>
    <row r="130" spans="1:24" ht="15.6" x14ac:dyDescent="0.3">
      <c r="A130" s="44" t="s">
        <v>182</v>
      </c>
      <c r="B130" s="18">
        <f t="shared" si="1"/>
        <v>8</v>
      </c>
      <c r="C130" s="18">
        <v>0</v>
      </c>
      <c r="D130" s="18">
        <v>0</v>
      </c>
      <c r="E130" s="18">
        <v>6</v>
      </c>
      <c r="F130" s="18">
        <v>0</v>
      </c>
      <c r="G130" s="18">
        <v>0</v>
      </c>
      <c r="H130" s="18">
        <v>0</v>
      </c>
      <c r="I130" s="18">
        <v>0</v>
      </c>
      <c r="J130" s="18">
        <v>1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1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</row>
    <row r="131" spans="1:24" ht="15.6" x14ac:dyDescent="0.3">
      <c r="A131" s="45" t="s">
        <v>380</v>
      </c>
      <c r="B131" s="18">
        <f t="shared" si="1"/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</row>
    <row r="132" spans="1:24" ht="15.6" x14ac:dyDescent="0.3">
      <c r="A132" s="45" t="s">
        <v>347</v>
      </c>
      <c r="B132" s="18">
        <f t="shared" si="1"/>
        <v>5</v>
      </c>
      <c r="C132" s="18">
        <v>0</v>
      </c>
      <c r="D132" s="18">
        <v>0</v>
      </c>
      <c r="E132" s="18">
        <v>1</v>
      </c>
      <c r="F132" s="18">
        <v>0</v>
      </c>
      <c r="G132" s="18">
        <v>0</v>
      </c>
      <c r="H132" s="18">
        <v>0</v>
      </c>
      <c r="I132" s="18">
        <v>0</v>
      </c>
      <c r="J132" s="18">
        <v>1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1</v>
      </c>
      <c r="Q132" s="18">
        <v>0</v>
      </c>
      <c r="R132" s="18">
        <v>0</v>
      </c>
      <c r="S132" s="18">
        <v>0</v>
      </c>
      <c r="T132" s="18">
        <v>0</v>
      </c>
      <c r="U132" s="18">
        <v>2</v>
      </c>
      <c r="V132" s="18">
        <v>0</v>
      </c>
      <c r="W132" s="18">
        <v>0</v>
      </c>
      <c r="X132" s="18">
        <v>0</v>
      </c>
    </row>
    <row r="133" spans="1:24" ht="15.6" x14ac:dyDescent="0.3">
      <c r="A133" s="45" t="s">
        <v>409</v>
      </c>
      <c r="B133" s="18">
        <f t="shared" si="1"/>
        <v>2</v>
      </c>
      <c r="C133" s="18">
        <v>0</v>
      </c>
      <c r="D133" s="18">
        <v>1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1</v>
      </c>
      <c r="M133" s="18"/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</row>
    <row r="134" spans="1:24" ht="15.6" x14ac:dyDescent="0.3">
      <c r="A134" s="44" t="s">
        <v>218</v>
      </c>
      <c r="B134" s="18">
        <f t="shared" si="1"/>
        <v>1</v>
      </c>
      <c r="C134" s="18">
        <v>0</v>
      </c>
      <c r="D134" s="18">
        <v>0</v>
      </c>
      <c r="E134" s="18">
        <v>1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</row>
    <row r="135" spans="1:24" ht="15.6" x14ac:dyDescent="0.3">
      <c r="A135" s="20" t="s">
        <v>166</v>
      </c>
      <c r="B135" s="18">
        <f t="shared" si="1"/>
        <v>46</v>
      </c>
      <c r="C135" s="18">
        <v>1</v>
      </c>
      <c r="D135" s="18">
        <v>4</v>
      </c>
      <c r="E135" s="18">
        <v>11</v>
      </c>
      <c r="F135" s="18">
        <v>0</v>
      </c>
      <c r="G135" s="18">
        <v>0</v>
      </c>
      <c r="H135" s="18">
        <v>3</v>
      </c>
      <c r="I135" s="18">
        <v>3</v>
      </c>
      <c r="J135" s="18">
        <v>4</v>
      </c>
      <c r="K135" s="18">
        <v>1</v>
      </c>
      <c r="L135" s="18">
        <v>2</v>
      </c>
      <c r="M135" s="18">
        <v>0</v>
      </c>
      <c r="N135" s="18">
        <v>0</v>
      </c>
      <c r="O135" s="18">
        <v>2</v>
      </c>
      <c r="P135" s="18">
        <v>1</v>
      </c>
      <c r="Q135" s="18">
        <v>6</v>
      </c>
      <c r="R135" s="18">
        <v>0</v>
      </c>
      <c r="S135" s="18">
        <v>4</v>
      </c>
      <c r="T135" s="18">
        <v>1</v>
      </c>
      <c r="U135" s="18">
        <v>1</v>
      </c>
      <c r="V135" s="18">
        <v>0</v>
      </c>
      <c r="W135" s="18">
        <v>1</v>
      </c>
      <c r="X135" s="18">
        <v>1</v>
      </c>
    </row>
    <row r="136" spans="1:24" ht="15.6" x14ac:dyDescent="0.3">
      <c r="A136" s="17" t="s">
        <v>410</v>
      </c>
      <c r="B136" s="18">
        <f t="shared" si="1"/>
        <v>1</v>
      </c>
      <c r="C136" s="18">
        <v>1</v>
      </c>
      <c r="D136" s="18"/>
      <c r="E136" s="18"/>
      <c r="F136" s="18"/>
      <c r="G136" s="18"/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/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</row>
    <row r="137" spans="1:24" ht="15.6" x14ac:dyDescent="0.3">
      <c r="A137" s="17" t="s">
        <v>366</v>
      </c>
      <c r="B137" s="18">
        <f t="shared" si="1"/>
        <v>2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1</v>
      </c>
      <c r="Q137" s="18">
        <v>0</v>
      </c>
      <c r="R137" s="18">
        <v>0</v>
      </c>
      <c r="S137" s="18">
        <v>1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</row>
    <row r="138" spans="1:24" ht="15.6" x14ac:dyDescent="0.3">
      <c r="A138" s="44" t="s">
        <v>219</v>
      </c>
      <c r="B138" s="18">
        <f t="shared" si="1"/>
        <v>21</v>
      </c>
      <c r="C138" s="18">
        <v>4</v>
      </c>
      <c r="D138" s="18">
        <v>1</v>
      </c>
      <c r="E138" s="18">
        <v>3</v>
      </c>
      <c r="F138" s="18">
        <v>5</v>
      </c>
      <c r="G138" s="18">
        <v>0</v>
      </c>
      <c r="H138" s="18">
        <v>3</v>
      </c>
      <c r="I138" s="18">
        <v>0</v>
      </c>
      <c r="J138" s="18">
        <v>0</v>
      </c>
      <c r="K138" s="18">
        <v>0</v>
      </c>
      <c r="L138" s="18">
        <v>2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1</v>
      </c>
      <c r="S138" s="18">
        <v>0</v>
      </c>
      <c r="T138" s="18">
        <v>0</v>
      </c>
      <c r="U138" s="18">
        <v>2</v>
      </c>
      <c r="V138" s="18">
        <v>0</v>
      </c>
      <c r="W138" s="18">
        <v>0</v>
      </c>
      <c r="X138" s="18">
        <v>0</v>
      </c>
    </row>
    <row r="139" spans="1:24" ht="15.6" x14ac:dyDescent="0.3">
      <c r="A139" s="44" t="s">
        <v>220</v>
      </c>
      <c r="B139" s="18">
        <f t="shared" si="1"/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</row>
    <row r="140" spans="1:24" ht="15.6" x14ac:dyDescent="0.3">
      <c r="A140" s="45" t="s">
        <v>227</v>
      </c>
      <c r="B140" s="18">
        <f t="shared" si="1"/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</row>
    <row r="141" spans="1:24" ht="15.6" x14ac:dyDescent="0.3">
      <c r="A141" s="44" t="s">
        <v>254</v>
      </c>
      <c r="B141" s="18">
        <f t="shared" si="1"/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</row>
    <row r="142" spans="1:24" ht="15.6" x14ac:dyDescent="0.3">
      <c r="A142" s="20" t="s">
        <v>167</v>
      </c>
      <c r="B142" s="18">
        <f t="shared" si="1"/>
        <v>125</v>
      </c>
      <c r="C142" s="18">
        <v>12</v>
      </c>
      <c r="D142" s="18">
        <v>3</v>
      </c>
      <c r="E142" s="18">
        <v>7</v>
      </c>
      <c r="F142" s="18">
        <v>0</v>
      </c>
      <c r="G142" s="18">
        <v>4</v>
      </c>
      <c r="H142" s="18">
        <v>0</v>
      </c>
      <c r="I142" s="18">
        <v>1</v>
      </c>
      <c r="J142" s="18">
        <v>5</v>
      </c>
      <c r="K142" s="18">
        <v>2</v>
      </c>
      <c r="L142" s="18">
        <v>5</v>
      </c>
      <c r="M142" s="18">
        <v>13</v>
      </c>
      <c r="N142" s="18">
        <v>0</v>
      </c>
      <c r="O142" s="18">
        <v>6</v>
      </c>
      <c r="P142" s="18">
        <v>12</v>
      </c>
      <c r="Q142" s="18">
        <v>1</v>
      </c>
      <c r="R142" s="18">
        <v>50</v>
      </c>
      <c r="S142" s="18">
        <v>0</v>
      </c>
      <c r="T142" s="18">
        <v>1</v>
      </c>
      <c r="U142" s="18">
        <v>0</v>
      </c>
      <c r="V142" s="18">
        <v>1</v>
      </c>
      <c r="W142" s="18">
        <v>0</v>
      </c>
      <c r="X142" s="18">
        <v>2</v>
      </c>
    </row>
    <row r="143" spans="1:24" ht="15.6" x14ac:dyDescent="0.3">
      <c r="A143" s="44" t="s">
        <v>221</v>
      </c>
      <c r="B143" s="18">
        <f t="shared" si="1"/>
        <v>1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1</v>
      </c>
      <c r="V143" s="18">
        <v>0</v>
      </c>
      <c r="W143" s="18">
        <v>0</v>
      </c>
      <c r="X143" s="18">
        <v>0</v>
      </c>
    </row>
    <row r="144" spans="1:24" ht="15.6" x14ac:dyDescent="0.3">
      <c r="A144" s="45" t="s">
        <v>373</v>
      </c>
      <c r="B144" s="18">
        <f t="shared" si="1"/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</row>
    <row r="145" spans="1:24" ht="15.6" x14ac:dyDescent="0.3">
      <c r="A145" s="20" t="s">
        <v>60</v>
      </c>
      <c r="B145" s="18">
        <f t="shared" si="1"/>
        <v>161</v>
      </c>
      <c r="C145" s="18">
        <v>6</v>
      </c>
      <c r="D145" s="18">
        <v>12</v>
      </c>
      <c r="E145" s="18">
        <v>27</v>
      </c>
      <c r="F145" s="18">
        <v>0</v>
      </c>
      <c r="G145" s="18">
        <v>2</v>
      </c>
      <c r="H145" s="18">
        <v>12</v>
      </c>
      <c r="I145" s="18">
        <v>9</v>
      </c>
      <c r="J145" s="18">
        <v>9</v>
      </c>
      <c r="K145" s="18">
        <v>0</v>
      </c>
      <c r="L145" s="18">
        <v>5</v>
      </c>
      <c r="M145" s="18">
        <v>0</v>
      </c>
      <c r="N145" s="18">
        <v>4</v>
      </c>
      <c r="O145" s="18">
        <v>14</v>
      </c>
      <c r="P145" s="18">
        <v>8</v>
      </c>
      <c r="Q145" s="18">
        <v>3</v>
      </c>
      <c r="R145" s="18">
        <v>2</v>
      </c>
      <c r="S145" s="18">
        <v>7</v>
      </c>
      <c r="T145" s="18">
        <v>10</v>
      </c>
      <c r="U145" s="18">
        <v>9</v>
      </c>
      <c r="V145" s="18">
        <v>6</v>
      </c>
      <c r="W145" s="18">
        <v>3</v>
      </c>
      <c r="X145" s="18">
        <v>13</v>
      </c>
    </row>
    <row r="146" spans="1:24" ht="15.6" x14ac:dyDescent="0.3">
      <c r="A146" s="44" t="s">
        <v>222</v>
      </c>
      <c r="B146" s="18">
        <f t="shared" si="1"/>
        <v>11</v>
      </c>
      <c r="C146" s="18">
        <v>0</v>
      </c>
      <c r="D146" s="18">
        <v>1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4</v>
      </c>
      <c r="P146" s="18">
        <v>1</v>
      </c>
      <c r="Q146" s="18">
        <v>2</v>
      </c>
      <c r="R146" s="18">
        <v>0</v>
      </c>
      <c r="S146" s="18">
        <v>0</v>
      </c>
      <c r="T146" s="18">
        <v>1</v>
      </c>
      <c r="U146" s="18">
        <v>0</v>
      </c>
      <c r="V146" s="18">
        <v>0</v>
      </c>
      <c r="W146" s="18">
        <v>1</v>
      </c>
      <c r="X146" s="18">
        <v>1</v>
      </c>
    </row>
    <row r="147" spans="1:24" ht="15.6" x14ac:dyDescent="0.3">
      <c r="A147" s="20" t="s">
        <v>61</v>
      </c>
      <c r="B147" s="18">
        <f t="shared" si="1"/>
        <v>33</v>
      </c>
      <c r="C147" s="18">
        <v>0</v>
      </c>
      <c r="D147" s="18">
        <v>0</v>
      </c>
      <c r="E147" s="18">
        <v>9</v>
      </c>
      <c r="F147" s="18">
        <v>0</v>
      </c>
      <c r="G147" s="18">
        <v>1</v>
      </c>
      <c r="H147" s="18">
        <v>0</v>
      </c>
      <c r="I147" s="18">
        <v>2</v>
      </c>
      <c r="J147" s="18">
        <v>3</v>
      </c>
      <c r="K147" s="18">
        <v>0</v>
      </c>
      <c r="L147" s="18">
        <v>3</v>
      </c>
      <c r="M147" s="18">
        <v>0</v>
      </c>
      <c r="N147" s="18">
        <v>0</v>
      </c>
      <c r="O147" s="18">
        <v>2</v>
      </c>
      <c r="P147" s="18">
        <v>4</v>
      </c>
      <c r="Q147" s="18">
        <v>0</v>
      </c>
      <c r="R147" s="18">
        <v>0</v>
      </c>
      <c r="S147" s="18">
        <v>3</v>
      </c>
      <c r="T147" s="18">
        <v>0</v>
      </c>
      <c r="U147" s="18">
        <v>0</v>
      </c>
      <c r="V147" s="18">
        <v>4</v>
      </c>
      <c r="W147" s="18">
        <v>0</v>
      </c>
      <c r="X147" s="18">
        <v>2</v>
      </c>
    </row>
    <row r="148" spans="1:24" ht="15.6" x14ac:dyDescent="0.3">
      <c r="A148" s="7" t="s">
        <v>312</v>
      </c>
      <c r="B148" s="18">
        <f>SUM(C148:X148)</f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</row>
    <row r="149" spans="1:24" ht="15.6" x14ac:dyDescent="0.3">
      <c r="A149" s="1" t="s">
        <v>256</v>
      </c>
      <c r="B149" s="18">
        <f t="shared" si="1"/>
        <v>8</v>
      </c>
      <c r="C149" s="18">
        <v>1</v>
      </c>
      <c r="D149" s="18">
        <v>0</v>
      </c>
      <c r="E149" s="18">
        <v>1</v>
      </c>
      <c r="F149" s="18">
        <v>0</v>
      </c>
      <c r="G149" s="18">
        <v>0</v>
      </c>
      <c r="H149" s="18">
        <v>0</v>
      </c>
      <c r="I149" s="18">
        <v>0</v>
      </c>
      <c r="J149" s="18">
        <v>2</v>
      </c>
      <c r="K149" s="18">
        <v>0</v>
      </c>
      <c r="L149" s="18">
        <v>0</v>
      </c>
      <c r="M149" s="18">
        <v>0</v>
      </c>
      <c r="N149" s="18">
        <v>1</v>
      </c>
      <c r="O149" s="18">
        <v>0</v>
      </c>
      <c r="P149" s="18">
        <v>1</v>
      </c>
      <c r="Q149" s="18">
        <v>0</v>
      </c>
      <c r="R149" s="18">
        <v>0</v>
      </c>
      <c r="S149" s="18">
        <v>0</v>
      </c>
      <c r="T149" s="18">
        <v>2</v>
      </c>
      <c r="U149" s="18">
        <v>0</v>
      </c>
      <c r="V149" s="18">
        <v>0</v>
      </c>
      <c r="W149" s="18">
        <v>0</v>
      </c>
      <c r="X149" s="18">
        <v>0</v>
      </c>
    </row>
    <row r="150" spans="1:24" ht="15.6" x14ac:dyDescent="0.3">
      <c r="A150" s="1" t="s">
        <v>359</v>
      </c>
      <c r="B150" s="18">
        <f t="shared" si="1"/>
        <v>11</v>
      </c>
      <c r="C150" s="18">
        <v>3</v>
      </c>
      <c r="D150" s="18">
        <v>0</v>
      </c>
      <c r="E150" s="18">
        <v>1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1</v>
      </c>
      <c r="M150" s="18">
        <v>5</v>
      </c>
      <c r="N150" s="18">
        <v>0</v>
      </c>
      <c r="O150" s="18">
        <v>0</v>
      </c>
      <c r="P150" s="18">
        <v>1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</row>
    <row r="151" spans="1:24" ht="15.6" x14ac:dyDescent="0.3">
      <c r="A151" s="20" t="s">
        <v>168</v>
      </c>
      <c r="B151" s="18">
        <f t="shared" si="1"/>
        <v>16</v>
      </c>
      <c r="C151" s="18">
        <v>0</v>
      </c>
      <c r="D151" s="18">
        <v>0</v>
      </c>
      <c r="E151" s="18">
        <v>6</v>
      </c>
      <c r="F151" s="18">
        <v>1</v>
      </c>
      <c r="G151" s="18">
        <v>0</v>
      </c>
      <c r="H151" s="18">
        <v>1</v>
      </c>
      <c r="I151" s="18">
        <v>0</v>
      </c>
      <c r="J151" s="18">
        <v>0</v>
      </c>
      <c r="K151" s="18">
        <v>2</v>
      </c>
      <c r="L151" s="18">
        <v>0</v>
      </c>
      <c r="M151" s="18">
        <v>0</v>
      </c>
      <c r="N151" s="18">
        <v>0</v>
      </c>
      <c r="O151" s="18">
        <v>2</v>
      </c>
      <c r="P151" s="18">
        <v>2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1</v>
      </c>
      <c r="X151" s="18">
        <v>1</v>
      </c>
    </row>
    <row r="152" spans="1:24" ht="15.6" x14ac:dyDescent="0.3">
      <c r="A152" s="44" t="s">
        <v>223</v>
      </c>
      <c r="B152" s="18">
        <f t="shared" si="1"/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</row>
    <row r="153" spans="1:24" ht="15.6" x14ac:dyDescent="0.3">
      <c r="A153" s="44" t="s">
        <v>255</v>
      </c>
      <c r="B153" s="18">
        <f t="shared" si="1"/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</row>
    <row r="154" spans="1:24" ht="15.6" x14ac:dyDescent="0.3">
      <c r="A154" s="45" t="s">
        <v>348</v>
      </c>
      <c r="B154" s="18">
        <f t="shared" si="1"/>
        <v>1</v>
      </c>
      <c r="C154" s="18"/>
      <c r="D154" s="18"/>
      <c r="E154" s="18"/>
      <c r="F154" s="18"/>
      <c r="G154" s="18"/>
      <c r="H154" s="18"/>
      <c r="I154" s="18">
        <v>0</v>
      </c>
      <c r="J154" s="18">
        <v>1</v>
      </c>
      <c r="K154" s="18">
        <v>0</v>
      </c>
      <c r="L154" s="18">
        <v>0</v>
      </c>
      <c r="M154" s="18"/>
      <c r="N154" s="18"/>
      <c r="O154" s="18">
        <v>0</v>
      </c>
      <c r="P154" s="18"/>
      <c r="Q154" s="18"/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</row>
    <row r="155" spans="1:24" ht="15.6" x14ac:dyDescent="0.3">
      <c r="A155" s="20" t="s">
        <v>169</v>
      </c>
      <c r="B155" s="18">
        <f t="shared" si="1"/>
        <v>7</v>
      </c>
      <c r="C155" s="18">
        <v>0</v>
      </c>
      <c r="D155" s="18">
        <v>0</v>
      </c>
      <c r="E155" s="18">
        <v>3</v>
      </c>
      <c r="F155" s="18">
        <v>0</v>
      </c>
      <c r="G155" s="18">
        <v>1</v>
      </c>
      <c r="H155" s="18">
        <v>1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1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1</v>
      </c>
      <c r="W155" s="18">
        <v>0</v>
      </c>
      <c r="X155" s="18">
        <v>0</v>
      </c>
    </row>
    <row r="156" spans="1:24" ht="15.6" x14ac:dyDescent="0.3">
      <c r="A156" s="17" t="s">
        <v>415</v>
      </c>
      <c r="B156" s="18">
        <f t="shared" si="1"/>
        <v>1</v>
      </c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>
        <v>0</v>
      </c>
      <c r="P156" s="18"/>
      <c r="Q156" s="18"/>
      <c r="R156" s="18">
        <v>0</v>
      </c>
      <c r="S156" s="18"/>
      <c r="T156" s="18"/>
      <c r="U156" s="18"/>
      <c r="V156" s="18">
        <v>0</v>
      </c>
      <c r="W156" s="18"/>
      <c r="X156" s="18">
        <v>1</v>
      </c>
    </row>
    <row r="157" spans="1:24" ht="15.6" x14ac:dyDescent="0.3">
      <c r="A157" s="44" t="s">
        <v>224</v>
      </c>
      <c r="B157" s="18">
        <f t="shared" si="1"/>
        <v>1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1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</row>
    <row r="158" spans="1:24" ht="15.6" x14ac:dyDescent="0.3">
      <c r="A158" s="20" t="s">
        <v>170</v>
      </c>
      <c r="B158" s="18">
        <f t="shared" si="1"/>
        <v>2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1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1</v>
      </c>
    </row>
    <row r="159" spans="1:24" ht="15.6" x14ac:dyDescent="0.3">
      <c r="A159" s="45" t="s">
        <v>228</v>
      </c>
      <c r="B159" s="18">
        <f t="shared" si="1"/>
        <v>1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1</v>
      </c>
      <c r="U159" s="18">
        <v>0</v>
      </c>
      <c r="V159" s="18">
        <v>0</v>
      </c>
      <c r="W159" s="18">
        <v>0</v>
      </c>
      <c r="X159" s="18">
        <v>0</v>
      </c>
    </row>
    <row r="160" spans="1:24" ht="15.6" x14ac:dyDescent="0.3">
      <c r="A160" s="44" t="s">
        <v>183</v>
      </c>
      <c r="B160" s="18">
        <f t="shared" si="1"/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</row>
    <row r="161" spans="1:24" ht="15.6" x14ac:dyDescent="0.3">
      <c r="A161" s="45" t="s">
        <v>375</v>
      </c>
      <c r="B161" s="18">
        <f t="shared" si="1"/>
        <v>1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1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0</v>
      </c>
    </row>
    <row r="162" spans="1:24" ht="15.6" x14ac:dyDescent="0.3">
      <c r="A162" s="45" t="s">
        <v>354</v>
      </c>
      <c r="B162" s="18">
        <f t="shared" si="1"/>
        <v>1</v>
      </c>
      <c r="C162" s="18">
        <v>0</v>
      </c>
      <c r="D162" s="18">
        <v>1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</row>
    <row r="163" spans="1:24" ht="15.6" x14ac:dyDescent="0.3">
      <c r="A163" s="1" t="s">
        <v>257</v>
      </c>
      <c r="B163" s="18">
        <f t="shared" si="1"/>
        <v>5</v>
      </c>
      <c r="C163" s="18">
        <v>0</v>
      </c>
      <c r="D163" s="18">
        <v>0</v>
      </c>
      <c r="E163" s="18">
        <v>3</v>
      </c>
      <c r="F163" s="18">
        <v>0</v>
      </c>
      <c r="G163" s="18">
        <v>0</v>
      </c>
      <c r="H163" s="18">
        <v>1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1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</row>
    <row r="164" spans="1:24" ht="15.6" x14ac:dyDescent="0.3">
      <c r="A164" s="44" t="s">
        <v>225</v>
      </c>
      <c r="B164" s="18">
        <f t="shared" si="1"/>
        <v>5</v>
      </c>
      <c r="C164" s="18">
        <v>0</v>
      </c>
      <c r="D164" s="18">
        <v>1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2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2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</row>
    <row r="165" spans="1:24" ht="15.6" x14ac:dyDescent="0.3">
      <c r="A165" s="44" t="s">
        <v>184</v>
      </c>
      <c r="B165" s="18">
        <f t="shared" si="1"/>
        <v>80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14</v>
      </c>
      <c r="U165" s="18">
        <v>0</v>
      </c>
      <c r="V165" s="18">
        <v>62</v>
      </c>
      <c r="W165" s="18">
        <v>0</v>
      </c>
      <c r="X165" s="18">
        <v>4</v>
      </c>
    </row>
    <row r="166" spans="1:24" ht="15.6" x14ac:dyDescent="0.3">
      <c r="A166" s="45" t="s">
        <v>293</v>
      </c>
      <c r="B166" s="18">
        <f t="shared" si="1"/>
        <v>19</v>
      </c>
      <c r="C166" s="18">
        <v>0</v>
      </c>
      <c r="D166" s="18">
        <v>1</v>
      </c>
      <c r="E166" s="18">
        <v>6</v>
      </c>
      <c r="F166" s="18">
        <v>7</v>
      </c>
      <c r="G166" s="18">
        <v>0</v>
      </c>
      <c r="H166" s="18">
        <v>0</v>
      </c>
      <c r="I166" s="18">
        <v>0</v>
      </c>
      <c r="J166" s="18">
        <v>1</v>
      </c>
      <c r="K166" s="18">
        <v>0</v>
      </c>
      <c r="L166" s="18">
        <v>0</v>
      </c>
      <c r="M166" s="18">
        <v>0</v>
      </c>
      <c r="N166" s="18">
        <v>0</v>
      </c>
      <c r="O166" s="18">
        <v>1</v>
      </c>
      <c r="P166" s="18">
        <v>0</v>
      </c>
      <c r="Q166" s="18">
        <v>1</v>
      </c>
      <c r="R166" s="18">
        <v>0</v>
      </c>
      <c r="S166" s="18">
        <v>2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</row>
    <row r="167" spans="1:24" ht="15.6" x14ac:dyDescent="0.3">
      <c r="A167" s="1" t="s">
        <v>258</v>
      </c>
      <c r="B167" s="18">
        <f t="shared" si="1"/>
        <v>1</v>
      </c>
      <c r="C167" s="18">
        <v>0</v>
      </c>
      <c r="D167" s="18">
        <v>0</v>
      </c>
      <c r="E167" s="18">
        <v>1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</row>
    <row r="168" spans="1:24" ht="15.6" x14ac:dyDescent="0.3">
      <c r="A168" s="20" t="s">
        <v>62</v>
      </c>
      <c r="B168" s="18">
        <f t="shared" si="1"/>
        <v>4</v>
      </c>
      <c r="C168" s="18">
        <v>0</v>
      </c>
      <c r="D168" s="18">
        <v>1</v>
      </c>
      <c r="E168" s="18">
        <v>3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</row>
    <row r="169" spans="1:24" ht="15.6" x14ac:dyDescent="0.3">
      <c r="A169" s="17" t="s">
        <v>367</v>
      </c>
      <c r="B169" s="18">
        <f t="shared" si="1"/>
        <v>1</v>
      </c>
      <c r="C169" s="18">
        <v>0</v>
      </c>
      <c r="D169" s="18">
        <v>0</v>
      </c>
      <c r="E169" s="18">
        <v>1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</row>
    <row r="170" spans="1:24" ht="15.6" x14ac:dyDescent="0.3">
      <c r="A170" s="20" t="s">
        <v>171</v>
      </c>
      <c r="B170" s="18">
        <f t="shared" si="1"/>
        <v>17</v>
      </c>
      <c r="C170" s="18">
        <v>1</v>
      </c>
      <c r="D170" s="18">
        <v>1</v>
      </c>
      <c r="E170" s="18">
        <v>3</v>
      </c>
      <c r="F170" s="18">
        <v>4</v>
      </c>
      <c r="G170" s="18">
        <v>0</v>
      </c>
      <c r="H170" s="18">
        <v>1</v>
      </c>
      <c r="I170" s="18">
        <v>0</v>
      </c>
      <c r="J170" s="18">
        <v>2</v>
      </c>
      <c r="K170" s="18">
        <v>0</v>
      </c>
      <c r="L170" s="18">
        <v>1</v>
      </c>
      <c r="M170" s="18">
        <v>0</v>
      </c>
      <c r="N170" s="18">
        <v>0</v>
      </c>
      <c r="O170" s="18">
        <v>0</v>
      </c>
      <c r="P170" s="18">
        <v>1</v>
      </c>
      <c r="Q170" s="18">
        <v>0</v>
      </c>
      <c r="R170" s="18">
        <v>0</v>
      </c>
      <c r="S170" s="18">
        <v>0</v>
      </c>
      <c r="T170" s="18">
        <v>1</v>
      </c>
      <c r="U170" s="18">
        <v>2</v>
      </c>
      <c r="V170" s="18">
        <v>0</v>
      </c>
      <c r="W170" s="18">
        <v>0</v>
      </c>
      <c r="X170" s="18">
        <v>0</v>
      </c>
    </row>
    <row r="171" spans="1:24" ht="15.6" x14ac:dyDescent="0.3">
      <c r="A171" s="44" t="s">
        <v>260</v>
      </c>
      <c r="B171" s="18">
        <f t="shared" si="1"/>
        <v>4</v>
      </c>
      <c r="C171" s="18">
        <v>0</v>
      </c>
      <c r="D171" s="18">
        <v>0</v>
      </c>
      <c r="E171" s="18">
        <v>1</v>
      </c>
      <c r="F171" s="18">
        <v>0</v>
      </c>
      <c r="G171" s="18">
        <v>0</v>
      </c>
      <c r="H171" s="18">
        <v>3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</row>
    <row r="172" spans="1:24" ht="15.6" x14ac:dyDescent="0.3">
      <c r="A172" s="20" t="s">
        <v>172</v>
      </c>
      <c r="B172" s="18">
        <f t="shared" si="1"/>
        <v>20</v>
      </c>
      <c r="C172" s="18">
        <v>0</v>
      </c>
      <c r="D172" s="18">
        <v>1</v>
      </c>
      <c r="E172" s="18">
        <v>6</v>
      </c>
      <c r="F172" s="18">
        <v>0</v>
      </c>
      <c r="G172" s="18">
        <v>0</v>
      </c>
      <c r="H172" s="18">
        <v>1</v>
      </c>
      <c r="I172" s="18">
        <v>0</v>
      </c>
      <c r="J172" s="18">
        <v>2</v>
      </c>
      <c r="K172" s="18">
        <v>0</v>
      </c>
      <c r="L172" s="18">
        <v>0</v>
      </c>
      <c r="M172" s="18">
        <v>0</v>
      </c>
      <c r="N172" s="18">
        <v>2</v>
      </c>
      <c r="O172" s="18">
        <v>0</v>
      </c>
      <c r="P172" s="18">
        <v>2</v>
      </c>
      <c r="Q172" s="18">
        <v>1</v>
      </c>
      <c r="R172" s="18">
        <v>0</v>
      </c>
      <c r="S172" s="18">
        <v>2</v>
      </c>
      <c r="T172" s="18">
        <v>1</v>
      </c>
      <c r="U172" s="18">
        <v>0</v>
      </c>
      <c r="V172" s="18">
        <v>2</v>
      </c>
      <c r="W172" s="18">
        <v>0</v>
      </c>
      <c r="X172" s="18">
        <v>0</v>
      </c>
    </row>
    <row r="173" spans="1:24" ht="15.6" x14ac:dyDescent="0.3">
      <c r="A173" s="17" t="s">
        <v>382</v>
      </c>
      <c r="B173" s="18">
        <f t="shared" si="1"/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</row>
    <row r="174" spans="1:24" ht="15.6" x14ac:dyDescent="0.3">
      <c r="A174" s="17" t="s">
        <v>408</v>
      </c>
      <c r="B174" s="18">
        <f t="shared" si="1"/>
        <v>6</v>
      </c>
      <c r="C174" s="18">
        <v>0</v>
      </c>
      <c r="D174" s="18">
        <v>0</v>
      </c>
      <c r="E174" s="18">
        <v>0</v>
      </c>
      <c r="F174" s="18">
        <v>1</v>
      </c>
      <c r="G174" s="18">
        <v>0</v>
      </c>
      <c r="H174" s="18">
        <v>3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1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1</v>
      </c>
      <c r="W174" s="18">
        <v>0</v>
      </c>
      <c r="X174" s="18">
        <v>0</v>
      </c>
    </row>
    <row r="175" spans="1:24" ht="15.6" x14ac:dyDescent="0.3">
      <c r="A175" s="44" t="s">
        <v>226</v>
      </c>
      <c r="B175" s="18">
        <f t="shared" si="1"/>
        <v>1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1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</row>
    <row r="176" spans="1:24" ht="15.6" x14ac:dyDescent="0.3">
      <c r="A176" s="20" t="s">
        <v>63</v>
      </c>
      <c r="B176" s="18">
        <f>SUM(C176:X176)</f>
        <v>895</v>
      </c>
      <c r="C176" s="18">
        <v>67</v>
      </c>
      <c r="D176" s="18">
        <v>53</v>
      </c>
      <c r="E176" s="18">
        <v>160</v>
      </c>
      <c r="F176" s="18">
        <v>0</v>
      </c>
      <c r="G176" s="18">
        <v>25</v>
      </c>
      <c r="H176" s="18">
        <v>40</v>
      </c>
      <c r="I176" s="18">
        <v>39</v>
      </c>
      <c r="J176" s="18">
        <v>90</v>
      </c>
      <c r="K176" s="18">
        <v>11</v>
      </c>
      <c r="L176" s="18">
        <v>47</v>
      </c>
      <c r="M176" s="18">
        <v>20</v>
      </c>
      <c r="N176" s="18">
        <v>7</v>
      </c>
      <c r="O176" s="18">
        <v>60</v>
      </c>
      <c r="P176" s="18">
        <v>35</v>
      </c>
      <c r="Q176" s="18">
        <v>33</v>
      </c>
      <c r="R176" s="18">
        <v>31</v>
      </c>
      <c r="S176" s="18">
        <v>33</v>
      </c>
      <c r="T176" s="18">
        <v>41</v>
      </c>
      <c r="U176" s="18">
        <v>43</v>
      </c>
      <c r="V176" s="18">
        <v>30</v>
      </c>
      <c r="W176" s="18">
        <v>4</v>
      </c>
      <c r="X176" s="18">
        <v>26</v>
      </c>
    </row>
    <row r="177" spans="1:24" ht="15.6" x14ac:dyDescent="0.3">
      <c r="A177" s="17" t="s">
        <v>374</v>
      </c>
      <c r="B177" s="18">
        <f>SUM(C177:X177)</f>
        <v>6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6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</row>
    <row r="178" spans="1:24" ht="15.6" x14ac:dyDescent="0.3">
      <c r="A178" s="17" t="s">
        <v>350</v>
      </c>
      <c r="B178" s="18">
        <f>SUM(C178:X178)</f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</row>
    <row r="179" spans="1:24" ht="15.6" x14ac:dyDescent="0.3">
      <c r="A179" s="20" t="s">
        <v>64</v>
      </c>
      <c r="B179" s="18">
        <f>SUM(C179:X179)</f>
        <v>51</v>
      </c>
      <c r="C179" s="18">
        <v>0</v>
      </c>
      <c r="D179" s="18">
        <v>6</v>
      </c>
      <c r="E179" s="18">
        <v>3</v>
      </c>
      <c r="F179" s="18">
        <v>0</v>
      </c>
      <c r="G179" s="18">
        <v>2</v>
      </c>
      <c r="H179" s="18">
        <v>4</v>
      </c>
      <c r="I179" s="18">
        <v>0</v>
      </c>
      <c r="J179" s="18">
        <v>1</v>
      </c>
      <c r="K179" s="18">
        <v>2</v>
      </c>
      <c r="L179" s="18">
        <v>3</v>
      </c>
      <c r="M179" s="18">
        <v>0</v>
      </c>
      <c r="N179" s="18">
        <v>0</v>
      </c>
      <c r="O179" s="18">
        <v>3</v>
      </c>
      <c r="P179" s="18">
        <v>5</v>
      </c>
      <c r="Q179" s="18">
        <v>1</v>
      </c>
      <c r="R179" s="18">
        <v>0</v>
      </c>
      <c r="S179" s="18">
        <v>2</v>
      </c>
      <c r="T179" s="18">
        <v>6</v>
      </c>
      <c r="U179" s="18">
        <v>4</v>
      </c>
      <c r="V179" s="18">
        <v>7</v>
      </c>
      <c r="W179" s="18">
        <v>0</v>
      </c>
      <c r="X179" s="18">
        <v>2</v>
      </c>
    </row>
    <row r="180" spans="1:24" ht="15.6" x14ac:dyDescent="0.3">
      <c r="A180" s="20" t="s">
        <v>316</v>
      </c>
      <c r="B180" s="18">
        <f t="shared" ref="B180:B182" si="2">SUM(C180:X180)</f>
        <v>11</v>
      </c>
      <c r="C180" s="18">
        <v>4</v>
      </c>
      <c r="D180" s="18">
        <v>1</v>
      </c>
      <c r="E180" s="18">
        <v>3</v>
      </c>
      <c r="F180" s="18">
        <v>0</v>
      </c>
      <c r="G180" s="18">
        <v>1</v>
      </c>
      <c r="H180" s="18">
        <v>0</v>
      </c>
      <c r="I180" s="18">
        <v>1</v>
      </c>
      <c r="J180" s="18">
        <v>0</v>
      </c>
      <c r="K180" s="18">
        <v>0</v>
      </c>
      <c r="L180" s="18">
        <v>1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</row>
    <row r="181" spans="1:24" ht="15.6" x14ac:dyDescent="0.3">
      <c r="A181" s="20" t="s">
        <v>317</v>
      </c>
      <c r="B181" s="18">
        <f t="shared" si="2"/>
        <v>1</v>
      </c>
      <c r="C181" s="18">
        <v>0</v>
      </c>
      <c r="D181" s="18">
        <v>0</v>
      </c>
      <c r="E181" s="18">
        <v>1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0</v>
      </c>
    </row>
    <row r="182" spans="1:24" ht="15.6" x14ac:dyDescent="0.3">
      <c r="A182" s="17" t="s">
        <v>383</v>
      </c>
      <c r="B182" s="18">
        <f t="shared" si="2"/>
        <v>0</v>
      </c>
      <c r="C182" s="18">
        <v>0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</row>
    <row r="183" spans="1:24" ht="15.6" x14ac:dyDescent="0.3">
      <c r="A183" s="20" t="s">
        <v>261</v>
      </c>
      <c r="B183" s="18">
        <f>SUM(C183:X183)</f>
        <v>0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</row>
    <row r="184" spans="1:24" ht="15.6" x14ac:dyDescent="0.3">
      <c r="A184" s="28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</row>
    <row r="185" spans="1:24" ht="10.5" customHeight="1" x14ac:dyDescent="0.25">
      <c r="A185" s="88" t="s">
        <v>142</v>
      </c>
      <c r="B185" s="89"/>
      <c r="C185" s="89"/>
      <c r="D185" s="89"/>
      <c r="E185" s="89"/>
      <c r="F185" s="90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91"/>
    </row>
    <row r="186" spans="1:24" ht="15" customHeight="1" x14ac:dyDescent="0.25"/>
    <row r="187" spans="1:24" ht="15" customHeight="1" x14ac:dyDescent="0.25"/>
    <row r="188" spans="1:24" ht="15" customHeight="1" x14ac:dyDescent="0.25"/>
    <row r="189" spans="1:24" ht="15" customHeight="1" x14ac:dyDescent="0.25"/>
    <row r="190" spans="1:24" ht="15" customHeight="1" x14ac:dyDescent="0.25"/>
    <row r="191" spans="1:24" ht="15" customHeight="1" x14ac:dyDescent="0.25"/>
    <row r="192" spans="1:24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</sheetData>
  <mergeCells count="30">
    <mergeCell ref="A6:X6"/>
    <mergeCell ref="A3:X3"/>
    <mergeCell ref="A5:X5"/>
    <mergeCell ref="A4:X4"/>
    <mergeCell ref="L9:L10"/>
    <mergeCell ref="C8:X8"/>
    <mergeCell ref="O9:O10"/>
    <mergeCell ref="A8:A10"/>
    <mergeCell ref="B8:B10"/>
    <mergeCell ref="W9:W10"/>
    <mergeCell ref="X9:X10"/>
    <mergeCell ref="M9:M10"/>
    <mergeCell ref="N9:N10"/>
    <mergeCell ref="F9:F10"/>
    <mergeCell ref="A185:X185"/>
    <mergeCell ref="R9:R10"/>
    <mergeCell ref="T9:T10"/>
    <mergeCell ref="S9:S10"/>
    <mergeCell ref="E9:E10"/>
    <mergeCell ref="G9:G10"/>
    <mergeCell ref="H9:H10"/>
    <mergeCell ref="I9:I10"/>
    <mergeCell ref="J9:J10"/>
    <mergeCell ref="K9:K10"/>
    <mergeCell ref="P9:P10"/>
    <mergeCell ref="Q9:Q10"/>
    <mergeCell ref="C9:C10"/>
    <mergeCell ref="D9:D10"/>
    <mergeCell ref="U9:U10"/>
    <mergeCell ref="V9:V10"/>
  </mergeCell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31"/>
  <sheetViews>
    <sheetView zoomScale="80" zoomScaleNormal="80" workbookViewId="0">
      <selection activeCell="A32" sqref="A32:XFD1048576"/>
    </sheetView>
  </sheetViews>
  <sheetFormatPr baseColWidth="10" defaultColWidth="0" defaultRowHeight="15.6" zeroHeight="1" x14ac:dyDescent="0.3"/>
  <cols>
    <col min="1" max="1" width="87.77734375" style="105" customWidth="1"/>
    <col min="2" max="2" width="11.77734375" style="105" customWidth="1"/>
    <col min="3" max="3" width="13.21875" style="105" customWidth="1"/>
    <col min="4" max="4" width="15.21875" style="105" customWidth="1"/>
    <col min="5" max="6" width="16.5546875" style="105" customWidth="1"/>
    <col min="7" max="7" width="15.5546875" style="105" customWidth="1"/>
    <col min="8" max="9" width="14" style="105" customWidth="1"/>
    <col min="10" max="10" width="11.44140625" style="105" customWidth="1"/>
    <col min="11" max="11" width="13.21875" style="105" customWidth="1"/>
    <col min="12" max="13" width="11.44140625" style="105" customWidth="1"/>
    <col min="14" max="14" width="15.44140625" style="105" customWidth="1"/>
    <col min="15" max="15" width="13.5546875" style="105" customWidth="1"/>
    <col min="16" max="16" width="10" style="105" customWidth="1"/>
    <col min="17" max="17" width="16.44140625" style="105" customWidth="1"/>
    <col min="18" max="18" width="11.21875" style="105" customWidth="1"/>
    <col min="19" max="19" width="12.5546875" style="105" customWidth="1"/>
    <col min="20" max="20" width="14" style="105" customWidth="1"/>
    <col min="21" max="21" width="10.77734375" style="105" customWidth="1"/>
    <col min="22" max="22" width="14.5546875" style="105" customWidth="1"/>
    <col min="23" max="23" width="14.44140625" style="105" customWidth="1"/>
    <col min="24" max="24" width="15.77734375" style="105" customWidth="1"/>
    <col min="25" max="25" width="11.5546875" style="105" hidden="1" customWidth="1"/>
    <col min="26" max="29" width="10" style="105" hidden="1" customWidth="1"/>
    <col min="30" max="16383" width="14.44140625" style="105" hidden="1"/>
    <col min="16384" max="16384" width="14.44140625" style="105" hidden="1" customWidth="1"/>
  </cols>
  <sheetData>
    <row r="1" spans="1:24" x14ac:dyDescent="0.3">
      <c r="A1" s="191" t="s">
        <v>360</v>
      </c>
      <c r="B1" s="306"/>
      <c r="C1" s="306"/>
      <c r="D1" s="306"/>
      <c r="E1" s="306"/>
      <c r="F1" s="307"/>
      <c r="G1" s="306"/>
      <c r="H1" s="306"/>
      <c r="I1" s="306"/>
      <c r="J1" s="306"/>
      <c r="K1" s="306"/>
      <c r="L1" s="306"/>
      <c r="M1" s="307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</row>
    <row r="2" spans="1:24" x14ac:dyDescent="0.3">
      <c r="A2" s="308" t="s">
        <v>35</v>
      </c>
      <c r="B2" s="150"/>
      <c r="C2" s="150"/>
      <c r="D2" s="150"/>
      <c r="E2" s="150"/>
      <c r="F2" s="151"/>
      <c r="G2" s="150"/>
      <c r="H2" s="150"/>
      <c r="I2" s="150"/>
      <c r="J2" s="150"/>
      <c r="K2" s="150"/>
      <c r="L2" s="150"/>
      <c r="M2" s="151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2"/>
    </row>
    <row r="3" spans="1:24" x14ac:dyDescent="0.3">
      <c r="A3" s="309" t="s">
        <v>558</v>
      </c>
      <c r="B3" s="150"/>
      <c r="C3" s="150"/>
      <c r="D3" s="150"/>
      <c r="E3" s="150"/>
      <c r="F3" s="151"/>
      <c r="G3" s="150"/>
      <c r="H3" s="150"/>
      <c r="I3" s="150"/>
      <c r="J3" s="150"/>
      <c r="K3" s="150"/>
      <c r="L3" s="150"/>
      <c r="M3" s="151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2"/>
    </row>
    <row r="4" spans="1:24" x14ac:dyDescent="0.3">
      <c r="A4" s="309" t="s">
        <v>556</v>
      </c>
      <c r="B4" s="150"/>
      <c r="C4" s="150"/>
      <c r="D4" s="150"/>
      <c r="E4" s="150"/>
      <c r="F4" s="151"/>
      <c r="G4" s="150"/>
      <c r="H4" s="150"/>
      <c r="I4" s="150"/>
      <c r="J4" s="150"/>
      <c r="K4" s="150"/>
      <c r="L4" s="150"/>
      <c r="M4" s="151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2"/>
    </row>
    <row r="5" spans="1:24" x14ac:dyDescent="0.3">
      <c r="A5" s="309" t="s">
        <v>541</v>
      </c>
      <c r="B5" s="150"/>
      <c r="C5" s="150"/>
      <c r="D5" s="150"/>
      <c r="E5" s="150"/>
      <c r="F5" s="151"/>
      <c r="G5" s="150"/>
      <c r="H5" s="150"/>
      <c r="I5" s="150"/>
      <c r="J5" s="150"/>
      <c r="K5" s="150"/>
      <c r="L5" s="150"/>
      <c r="M5" s="151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2"/>
    </row>
    <row r="6" spans="1:24" x14ac:dyDescent="0.3">
      <c r="A6" s="310"/>
      <c r="B6" s="108"/>
      <c r="C6" s="108"/>
      <c r="D6" s="108"/>
      <c r="E6" s="108"/>
      <c r="F6" s="311"/>
      <c r="G6" s="108"/>
      <c r="H6" s="108"/>
      <c r="I6" s="108"/>
      <c r="J6" s="108"/>
      <c r="K6" s="108"/>
      <c r="L6" s="108"/>
      <c r="M6" s="311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9"/>
    </row>
    <row r="7" spans="1:24" x14ac:dyDescent="0.3">
      <c r="A7" s="312" t="s">
        <v>125</v>
      </c>
      <c r="B7" s="313" t="s">
        <v>6</v>
      </c>
      <c r="C7" s="314" t="s">
        <v>7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315"/>
    </row>
    <row r="8" spans="1:24" ht="62.4" x14ac:dyDescent="0.3">
      <c r="A8" s="166"/>
      <c r="B8" s="316"/>
      <c r="C8" s="317" t="s">
        <v>80</v>
      </c>
      <c r="D8" s="317" t="s">
        <v>9</v>
      </c>
      <c r="E8" s="317" t="s">
        <v>10</v>
      </c>
      <c r="F8" s="318" t="s">
        <v>394</v>
      </c>
      <c r="G8" s="317" t="s">
        <v>11</v>
      </c>
      <c r="H8" s="317" t="s">
        <v>12</v>
      </c>
      <c r="I8" s="317" t="s">
        <v>15</v>
      </c>
      <c r="J8" s="317" t="s">
        <v>16</v>
      </c>
      <c r="K8" s="317" t="s">
        <v>17</v>
      </c>
      <c r="L8" s="317" t="s">
        <v>19</v>
      </c>
      <c r="M8" s="318" t="s">
        <v>310</v>
      </c>
      <c r="N8" s="317" t="s">
        <v>38</v>
      </c>
      <c r="O8" s="317" t="s">
        <v>23</v>
      </c>
      <c r="P8" s="317" t="s">
        <v>24</v>
      </c>
      <c r="Q8" s="317" t="s">
        <v>25</v>
      </c>
      <c r="R8" s="317" t="s">
        <v>26</v>
      </c>
      <c r="S8" s="317" t="s">
        <v>27</v>
      </c>
      <c r="T8" s="317" t="s">
        <v>28</v>
      </c>
      <c r="U8" s="317" t="s">
        <v>29</v>
      </c>
      <c r="V8" s="317" t="s">
        <v>30</v>
      </c>
      <c r="W8" s="317" t="s">
        <v>31</v>
      </c>
      <c r="X8" s="317" t="s">
        <v>34</v>
      </c>
    </row>
    <row r="9" spans="1:24" x14ac:dyDescent="0.3">
      <c r="A9" s="319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</row>
    <row r="10" spans="1:24" x14ac:dyDescent="0.3">
      <c r="A10" s="319" t="s">
        <v>36</v>
      </c>
      <c r="B10" s="321">
        <f>SUM(C10:X10)</f>
        <v>12965</v>
      </c>
      <c r="C10" s="321">
        <f t="shared" ref="C10:X10" si="0">SUM(C12:C30)</f>
        <v>694</v>
      </c>
      <c r="D10" s="321">
        <f t="shared" si="0"/>
        <v>702</v>
      </c>
      <c r="E10" s="321">
        <f t="shared" si="0"/>
        <v>2089</v>
      </c>
      <c r="F10" s="321">
        <f t="shared" si="0"/>
        <v>13</v>
      </c>
      <c r="G10" s="321">
        <f t="shared" si="0"/>
        <v>212</v>
      </c>
      <c r="H10" s="321">
        <f t="shared" si="0"/>
        <v>465</v>
      </c>
      <c r="I10" s="321">
        <f t="shared" si="0"/>
        <v>627</v>
      </c>
      <c r="J10" s="321">
        <f t="shared" si="0"/>
        <v>954</v>
      </c>
      <c r="K10" s="321">
        <f t="shared" si="0"/>
        <v>338</v>
      </c>
      <c r="L10" s="321">
        <f t="shared" si="0"/>
        <v>559</v>
      </c>
      <c r="M10" s="321">
        <f t="shared" si="0"/>
        <v>119</v>
      </c>
      <c r="N10" s="321">
        <f t="shared" si="0"/>
        <v>421</v>
      </c>
      <c r="O10" s="321">
        <f t="shared" si="0"/>
        <v>277</v>
      </c>
      <c r="P10" s="321">
        <f t="shared" si="0"/>
        <v>801</v>
      </c>
      <c r="Q10" s="321">
        <f t="shared" si="0"/>
        <v>993</v>
      </c>
      <c r="R10" s="321">
        <f>SUM(R12:R30)</f>
        <v>406</v>
      </c>
      <c r="S10" s="321">
        <f t="shared" si="0"/>
        <v>389</v>
      </c>
      <c r="T10" s="321">
        <f t="shared" si="0"/>
        <v>502</v>
      </c>
      <c r="U10" s="321">
        <f t="shared" si="0"/>
        <v>424</v>
      </c>
      <c r="V10" s="321">
        <f t="shared" si="0"/>
        <v>680</v>
      </c>
      <c r="W10" s="321">
        <f t="shared" si="0"/>
        <v>668</v>
      </c>
      <c r="X10" s="321">
        <f t="shared" si="0"/>
        <v>632</v>
      </c>
    </row>
    <row r="11" spans="1:24" x14ac:dyDescent="0.3">
      <c r="A11" s="322"/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</row>
    <row r="12" spans="1:24" x14ac:dyDescent="0.3">
      <c r="A12" s="323" t="s">
        <v>126</v>
      </c>
      <c r="B12" s="324">
        <f>SUM(C12:X12)</f>
        <v>77</v>
      </c>
      <c r="C12" s="324">
        <v>0</v>
      </c>
      <c r="D12" s="324">
        <v>8</v>
      </c>
      <c r="E12" s="324">
        <v>7</v>
      </c>
      <c r="F12" s="324">
        <v>0</v>
      </c>
      <c r="G12" s="324">
        <v>0</v>
      </c>
      <c r="H12" s="324">
        <v>2</v>
      </c>
      <c r="I12" s="324">
        <v>4</v>
      </c>
      <c r="J12" s="324">
        <v>17</v>
      </c>
      <c r="K12" s="324">
        <v>0</v>
      </c>
      <c r="L12" s="324">
        <v>5</v>
      </c>
      <c r="M12" s="324">
        <v>0</v>
      </c>
      <c r="N12" s="324">
        <v>0</v>
      </c>
      <c r="O12" s="324">
        <v>0</v>
      </c>
      <c r="P12" s="324">
        <v>0</v>
      </c>
      <c r="Q12" s="324">
        <v>17</v>
      </c>
      <c r="R12" s="324">
        <v>5</v>
      </c>
      <c r="S12" s="324">
        <v>1</v>
      </c>
      <c r="T12" s="324">
        <v>3</v>
      </c>
      <c r="U12" s="324">
        <v>3</v>
      </c>
      <c r="V12" s="324">
        <v>1</v>
      </c>
      <c r="W12" s="324">
        <v>2</v>
      </c>
      <c r="X12" s="324">
        <v>2</v>
      </c>
    </row>
    <row r="13" spans="1:24" x14ac:dyDescent="0.3">
      <c r="A13" s="323" t="s">
        <v>301</v>
      </c>
      <c r="B13" s="324">
        <f t="shared" ref="B13:B30" si="1">SUM(C13:X13)</f>
        <v>70</v>
      </c>
      <c r="C13" s="324">
        <v>10</v>
      </c>
      <c r="D13" s="324">
        <v>7</v>
      </c>
      <c r="E13" s="324">
        <v>19</v>
      </c>
      <c r="F13" s="324">
        <v>0</v>
      </c>
      <c r="G13" s="324">
        <v>2</v>
      </c>
      <c r="H13" s="324">
        <v>2</v>
      </c>
      <c r="I13" s="324">
        <v>5</v>
      </c>
      <c r="J13" s="324">
        <v>4</v>
      </c>
      <c r="K13" s="324">
        <v>1</v>
      </c>
      <c r="L13" s="324">
        <v>3</v>
      </c>
      <c r="M13" s="324">
        <v>2</v>
      </c>
      <c r="N13" s="324">
        <v>2</v>
      </c>
      <c r="O13" s="324">
        <v>0</v>
      </c>
      <c r="P13" s="324">
        <v>0</v>
      </c>
      <c r="Q13" s="324">
        <v>2</v>
      </c>
      <c r="R13" s="324">
        <v>0</v>
      </c>
      <c r="S13" s="324">
        <v>2</v>
      </c>
      <c r="T13" s="324">
        <v>1</v>
      </c>
      <c r="U13" s="324">
        <v>0</v>
      </c>
      <c r="V13" s="324">
        <v>7</v>
      </c>
      <c r="W13" s="324">
        <v>1</v>
      </c>
      <c r="X13" s="324">
        <v>0</v>
      </c>
    </row>
    <row r="14" spans="1:24" x14ac:dyDescent="0.3">
      <c r="A14" s="323" t="s">
        <v>302</v>
      </c>
      <c r="B14" s="324">
        <f t="shared" si="1"/>
        <v>192</v>
      </c>
      <c r="C14" s="324">
        <v>1</v>
      </c>
      <c r="D14" s="324">
        <v>18</v>
      </c>
      <c r="E14" s="324">
        <v>30</v>
      </c>
      <c r="F14" s="324">
        <v>0</v>
      </c>
      <c r="G14" s="324">
        <v>3</v>
      </c>
      <c r="H14" s="324">
        <v>25</v>
      </c>
      <c r="I14" s="324">
        <v>5</v>
      </c>
      <c r="J14" s="324">
        <v>16</v>
      </c>
      <c r="K14" s="324">
        <v>0</v>
      </c>
      <c r="L14" s="324">
        <v>15</v>
      </c>
      <c r="M14" s="324">
        <v>0</v>
      </c>
      <c r="N14" s="324">
        <v>0</v>
      </c>
      <c r="O14" s="324">
        <v>6</v>
      </c>
      <c r="P14" s="324">
        <v>15</v>
      </c>
      <c r="Q14" s="324">
        <v>7</v>
      </c>
      <c r="R14" s="324">
        <v>10</v>
      </c>
      <c r="S14" s="324">
        <v>2</v>
      </c>
      <c r="T14" s="324">
        <v>3</v>
      </c>
      <c r="U14" s="324">
        <v>8</v>
      </c>
      <c r="V14" s="324">
        <v>14</v>
      </c>
      <c r="W14" s="324">
        <v>7</v>
      </c>
      <c r="X14" s="324">
        <v>7</v>
      </c>
    </row>
    <row r="15" spans="1:24" x14ac:dyDescent="0.3">
      <c r="A15" s="323" t="s">
        <v>303</v>
      </c>
      <c r="B15" s="324">
        <f t="shared" si="1"/>
        <v>829</v>
      </c>
      <c r="C15" s="324">
        <v>1</v>
      </c>
      <c r="D15" s="324">
        <v>66</v>
      </c>
      <c r="E15" s="324">
        <v>158</v>
      </c>
      <c r="F15" s="324">
        <v>0</v>
      </c>
      <c r="G15" s="324">
        <v>13</v>
      </c>
      <c r="H15" s="324">
        <v>29</v>
      </c>
      <c r="I15" s="324">
        <v>75</v>
      </c>
      <c r="J15" s="324">
        <v>44</v>
      </c>
      <c r="K15" s="324">
        <v>6</v>
      </c>
      <c r="L15" s="324">
        <v>36</v>
      </c>
      <c r="M15" s="324">
        <v>4</v>
      </c>
      <c r="N15" s="324">
        <v>29</v>
      </c>
      <c r="O15" s="324">
        <v>25</v>
      </c>
      <c r="P15" s="324">
        <v>30</v>
      </c>
      <c r="Q15" s="324">
        <v>41</v>
      </c>
      <c r="R15" s="324">
        <v>35</v>
      </c>
      <c r="S15" s="324">
        <v>23</v>
      </c>
      <c r="T15" s="324">
        <v>76</v>
      </c>
      <c r="U15" s="324">
        <v>24</v>
      </c>
      <c r="V15" s="324">
        <v>78</v>
      </c>
      <c r="W15" s="324">
        <v>18</v>
      </c>
      <c r="X15" s="324">
        <v>18</v>
      </c>
    </row>
    <row r="16" spans="1:24" x14ac:dyDescent="0.3">
      <c r="A16" s="323" t="s">
        <v>68</v>
      </c>
      <c r="B16" s="324">
        <f t="shared" si="1"/>
        <v>172</v>
      </c>
      <c r="C16" s="324">
        <v>0</v>
      </c>
      <c r="D16" s="324">
        <v>12</v>
      </c>
      <c r="E16" s="324">
        <v>41</v>
      </c>
      <c r="F16" s="324">
        <v>0</v>
      </c>
      <c r="G16" s="324">
        <v>0</v>
      </c>
      <c r="H16" s="324">
        <v>7</v>
      </c>
      <c r="I16" s="324">
        <v>3</v>
      </c>
      <c r="J16" s="324">
        <v>15</v>
      </c>
      <c r="K16" s="324">
        <v>0</v>
      </c>
      <c r="L16" s="324">
        <v>10</v>
      </c>
      <c r="M16" s="324">
        <v>1</v>
      </c>
      <c r="N16" s="324">
        <v>1</v>
      </c>
      <c r="O16" s="324">
        <v>9</v>
      </c>
      <c r="P16" s="324">
        <v>3</v>
      </c>
      <c r="Q16" s="324">
        <v>8</v>
      </c>
      <c r="R16" s="324">
        <v>28</v>
      </c>
      <c r="S16" s="324">
        <v>1</v>
      </c>
      <c r="T16" s="324">
        <v>10</v>
      </c>
      <c r="U16" s="324">
        <v>6</v>
      </c>
      <c r="V16" s="324">
        <v>9</v>
      </c>
      <c r="W16" s="324">
        <v>4</v>
      </c>
      <c r="X16" s="324">
        <v>4</v>
      </c>
    </row>
    <row r="17" spans="1:24" x14ac:dyDescent="0.3">
      <c r="A17" s="323" t="s">
        <v>127</v>
      </c>
      <c r="B17" s="324">
        <f t="shared" si="1"/>
        <v>43</v>
      </c>
      <c r="C17" s="324">
        <v>0</v>
      </c>
      <c r="D17" s="324">
        <v>3</v>
      </c>
      <c r="E17" s="324">
        <v>11</v>
      </c>
      <c r="F17" s="324">
        <v>0</v>
      </c>
      <c r="G17" s="324">
        <v>0</v>
      </c>
      <c r="H17" s="324">
        <v>0</v>
      </c>
      <c r="I17" s="324">
        <v>0</v>
      </c>
      <c r="J17" s="324">
        <v>6</v>
      </c>
      <c r="K17" s="324">
        <v>0</v>
      </c>
      <c r="L17" s="324">
        <v>0</v>
      </c>
      <c r="M17" s="324">
        <v>0</v>
      </c>
      <c r="N17" s="324">
        <v>0</v>
      </c>
      <c r="O17" s="324">
        <v>1</v>
      </c>
      <c r="P17" s="324">
        <v>3</v>
      </c>
      <c r="Q17" s="324">
        <v>3</v>
      </c>
      <c r="R17" s="324">
        <v>4</v>
      </c>
      <c r="S17" s="324">
        <v>0</v>
      </c>
      <c r="T17" s="324">
        <v>3</v>
      </c>
      <c r="U17" s="324">
        <v>3</v>
      </c>
      <c r="V17" s="324">
        <v>3</v>
      </c>
      <c r="W17" s="324">
        <v>1</v>
      </c>
      <c r="X17" s="324">
        <v>2</v>
      </c>
    </row>
    <row r="18" spans="1:24" x14ac:dyDescent="0.3">
      <c r="A18" s="325" t="s">
        <v>304</v>
      </c>
      <c r="B18" s="324">
        <f t="shared" si="1"/>
        <v>80</v>
      </c>
      <c r="C18" s="324">
        <v>0</v>
      </c>
      <c r="D18" s="324">
        <v>5</v>
      </c>
      <c r="E18" s="324">
        <v>10</v>
      </c>
      <c r="F18" s="324">
        <v>0</v>
      </c>
      <c r="G18" s="324">
        <v>0</v>
      </c>
      <c r="H18" s="324">
        <v>8</v>
      </c>
      <c r="I18" s="324">
        <v>3</v>
      </c>
      <c r="J18" s="324">
        <v>7</v>
      </c>
      <c r="K18" s="324">
        <v>0</v>
      </c>
      <c r="L18" s="324">
        <v>5</v>
      </c>
      <c r="M18" s="324">
        <v>0</v>
      </c>
      <c r="N18" s="324">
        <v>0</v>
      </c>
      <c r="O18" s="324">
        <v>0</v>
      </c>
      <c r="P18" s="324">
        <v>3</v>
      </c>
      <c r="Q18" s="324">
        <v>3</v>
      </c>
      <c r="R18" s="324">
        <v>4</v>
      </c>
      <c r="S18" s="324">
        <v>5</v>
      </c>
      <c r="T18" s="324">
        <v>7</v>
      </c>
      <c r="U18" s="324">
        <v>5</v>
      </c>
      <c r="V18" s="324">
        <v>7</v>
      </c>
      <c r="W18" s="324">
        <v>0</v>
      </c>
      <c r="X18" s="324">
        <v>8</v>
      </c>
    </row>
    <row r="19" spans="1:24" x14ac:dyDescent="0.3">
      <c r="A19" s="323" t="s">
        <v>296</v>
      </c>
      <c r="B19" s="324">
        <f t="shared" si="1"/>
        <v>74</v>
      </c>
      <c r="C19" s="324">
        <v>0</v>
      </c>
      <c r="D19" s="324">
        <v>3</v>
      </c>
      <c r="E19" s="324">
        <v>7</v>
      </c>
      <c r="F19" s="324">
        <v>1</v>
      </c>
      <c r="G19" s="324">
        <v>5</v>
      </c>
      <c r="H19" s="324">
        <v>5</v>
      </c>
      <c r="I19" s="324">
        <v>0</v>
      </c>
      <c r="J19" s="324">
        <v>1</v>
      </c>
      <c r="K19" s="324">
        <v>24</v>
      </c>
      <c r="L19" s="324">
        <v>3</v>
      </c>
      <c r="M19" s="324">
        <v>0</v>
      </c>
      <c r="N19" s="324">
        <v>1</v>
      </c>
      <c r="O19" s="324">
        <v>0</v>
      </c>
      <c r="P19" s="324">
        <v>4</v>
      </c>
      <c r="Q19" s="324">
        <v>2</v>
      </c>
      <c r="R19" s="324">
        <v>3</v>
      </c>
      <c r="S19" s="324">
        <v>8</v>
      </c>
      <c r="T19" s="324">
        <v>0</v>
      </c>
      <c r="U19" s="324">
        <v>7</v>
      </c>
      <c r="V19" s="324">
        <v>0</v>
      </c>
      <c r="W19" s="324">
        <v>0</v>
      </c>
      <c r="X19" s="324">
        <v>0</v>
      </c>
    </row>
    <row r="20" spans="1:24" x14ac:dyDescent="0.3">
      <c r="A20" s="325" t="s">
        <v>305</v>
      </c>
      <c r="B20" s="324">
        <f t="shared" si="1"/>
        <v>22</v>
      </c>
      <c r="C20" s="324">
        <v>0</v>
      </c>
      <c r="D20" s="324">
        <v>0</v>
      </c>
      <c r="E20" s="324">
        <v>5</v>
      </c>
      <c r="F20" s="324">
        <v>0</v>
      </c>
      <c r="G20" s="324">
        <v>2</v>
      </c>
      <c r="H20" s="324">
        <v>1</v>
      </c>
      <c r="I20" s="324">
        <v>0</v>
      </c>
      <c r="J20" s="324">
        <v>2</v>
      </c>
      <c r="K20" s="324">
        <v>2</v>
      </c>
      <c r="L20" s="324">
        <v>0</v>
      </c>
      <c r="M20" s="324">
        <v>1</v>
      </c>
      <c r="N20" s="324">
        <v>0</v>
      </c>
      <c r="O20" s="324">
        <v>1</v>
      </c>
      <c r="P20" s="324">
        <v>3</v>
      </c>
      <c r="Q20" s="324">
        <v>1</v>
      </c>
      <c r="R20" s="324">
        <v>2</v>
      </c>
      <c r="S20" s="324">
        <v>0</v>
      </c>
      <c r="T20" s="324">
        <v>1</v>
      </c>
      <c r="U20" s="324">
        <v>0</v>
      </c>
      <c r="V20" s="324">
        <v>1</v>
      </c>
      <c r="W20" s="324">
        <v>0</v>
      </c>
      <c r="X20" s="324">
        <v>0</v>
      </c>
    </row>
    <row r="21" spans="1:24" x14ac:dyDescent="0.3">
      <c r="A21" s="325" t="s">
        <v>306</v>
      </c>
      <c r="B21" s="324">
        <f t="shared" si="1"/>
        <v>1910</v>
      </c>
      <c r="C21" s="324">
        <v>0</v>
      </c>
      <c r="D21" s="324">
        <v>96</v>
      </c>
      <c r="E21" s="324">
        <v>638</v>
      </c>
      <c r="F21" s="324">
        <v>6</v>
      </c>
      <c r="G21" s="324">
        <v>12</v>
      </c>
      <c r="H21" s="324">
        <v>125</v>
      </c>
      <c r="I21" s="324">
        <v>18</v>
      </c>
      <c r="J21" s="324">
        <v>87</v>
      </c>
      <c r="K21" s="324">
        <v>31</v>
      </c>
      <c r="L21" s="324">
        <v>65</v>
      </c>
      <c r="M21" s="324">
        <v>13</v>
      </c>
      <c r="N21" s="324">
        <v>23</v>
      </c>
      <c r="O21" s="324">
        <v>14</v>
      </c>
      <c r="P21" s="324">
        <v>112</v>
      </c>
      <c r="Q21" s="324">
        <v>156</v>
      </c>
      <c r="R21" s="324">
        <v>24</v>
      </c>
      <c r="S21" s="324">
        <v>47</v>
      </c>
      <c r="T21" s="324">
        <v>73</v>
      </c>
      <c r="U21" s="324">
        <v>81</v>
      </c>
      <c r="V21" s="324">
        <v>106</v>
      </c>
      <c r="W21" s="324">
        <v>71</v>
      </c>
      <c r="X21" s="324">
        <v>112</v>
      </c>
    </row>
    <row r="22" spans="1:24" x14ac:dyDescent="0.3">
      <c r="A22" s="325" t="s">
        <v>297</v>
      </c>
      <c r="B22" s="324">
        <f t="shared" si="1"/>
        <v>5892</v>
      </c>
      <c r="C22" s="324">
        <v>563</v>
      </c>
      <c r="D22" s="324">
        <v>261</v>
      </c>
      <c r="E22" s="324">
        <v>266</v>
      </c>
      <c r="F22" s="324">
        <v>1</v>
      </c>
      <c r="G22" s="324">
        <v>102</v>
      </c>
      <c r="H22" s="324">
        <v>128</v>
      </c>
      <c r="I22" s="324">
        <v>413</v>
      </c>
      <c r="J22" s="324">
        <v>531</v>
      </c>
      <c r="K22" s="324">
        <v>223</v>
      </c>
      <c r="L22" s="324">
        <v>254</v>
      </c>
      <c r="M22" s="324">
        <v>47</v>
      </c>
      <c r="N22" s="324">
        <v>290</v>
      </c>
      <c r="O22" s="324">
        <v>146</v>
      </c>
      <c r="P22" s="324">
        <v>436</v>
      </c>
      <c r="Q22" s="324">
        <v>478</v>
      </c>
      <c r="R22" s="324">
        <v>155</v>
      </c>
      <c r="S22" s="324">
        <v>230</v>
      </c>
      <c r="T22" s="324">
        <v>230</v>
      </c>
      <c r="U22" s="324">
        <v>153</v>
      </c>
      <c r="V22" s="324">
        <v>365</v>
      </c>
      <c r="W22" s="324">
        <v>297</v>
      </c>
      <c r="X22" s="324">
        <v>323</v>
      </c>
    </row>
    <row r="23" spans="1:24" x14ac:dyDescent="0.3">
      <c r="A23" s="325" t="s">
        <v>298</v>
      </c>
      <c r="B23" s="324">
        <f t="shared" si="1"/>
        <v>1285</v>
      </c>
      <c r="C23" s="324">
        <v>0</v>
      </c>
      <c r="D23" s="324">
        <v>74</v>
      </c>
      <c r="E23" s="324">
        <v>271</v>
      </c>
      <c r="F23" s="324">
        <v>0</v>
      </c>
      <c r="G23" s="324">
        <v>25</v>
      </c>
      <c r="H23" s="324">
        <v>54</v>
      </c>
      <c r="I23" s="324">
        <v>21</v>
      </c>
      <c r="J23" s="324">
        <v>132</v>
      </c>
      <c r="K23" s="324">
        <v>24</v>
      </c>
      <c r="L23" s="324">
        <v>58</v>
      </c>
      <c r="M23" s="324">
        <v>4</v>
      </c>
      <c r="N23" s="324">
        <v>21</v>
      </c>
      <c r="O23" s="324">
        <v>23</v>
      </c>
      <c r="P23" s="324">
        <v>92</v>
      </c>
      <c r="Q23" s="324">
        <v>123</v>
      </c>
      <c r="R23" s="324">
        <v>55</v>
      </c>
      <c r="S23" s="324">
        <v>33</v>
      </c>
      <c r="T23" s="324">
        <v>8</v>
      </c>
      <c r="U23" s="324">
        <v>69</v>
      </c>
      <c r="V23" s="324">
        <v>19</v>
      </c>
      <c r="W23" s="324">
        <v>121</v>
      </c>
      <c r="X23" s="324">
        <v>58</v>
      </c>
    </row>
    <row r="24" spans="1:24" x14ac:dyDescent="0.3">
      <c r="A24" s="325" t="s">
        <v>307</v>
      </c>
      <c r="B24" s="324">
        <f t="shared" si="1"/>
        <v>123</v>
      </c>
      <c r="C24" s="324">
        <v>0</v>
      </c>
      <c r="D24" s="324">
        <v>5</v>
      </c>
      <c r="E24" s="324">
        <v>13</v>
      </c>
      <c r="F24" s="324">
        <v>4</v>
      </c>
      <c r="G24" s="324">
        <v>1</v>
      </c>
      <c r="H24" s="324">
        <v>11</v>
      </c>
      <c r="I24" s="324">
        <v>0</v>
      </c>
      <c r="J24" s="324">
        <v>0</v>
      </c>
      <c r="K24" s="324">
        <v>1</v>
      </c>
      <c r="L24" s="324">
        <v>1</v>
      </c>
      <c r="M24" s="324">
        <v>3</v>
      </c>
      <c r="N24" s="324">
        <v>12</v>
      </c>
      <c r="O24" s="324">
        <v>3</v>
      </c>
      <c r="P24" s="324">
        <v>5</v>
      </c>
      <c r="Q24" s="324">
        <v>16</v>
      </c>
      <c r="R24" s="324">
        <v>2</v>
      </c>
      <c r="S24" s="324">
        <v>3</v>
      </c>
      <c r="T24" s="324">
        <v>17</v>
      </c>
      <c r="U24" s="324">
        <v>5</v>
      </c>
      <c r="V24" s="324">
        <v>7</v>
      </c>
      <c r="W24" s="324">
        <v>4</v>
      </c>
      <c r="X24" s="324">
        <v>10</v>
      </c>
    </row>
    <row r="25" spans="1:24" x14ac:dyDescent="0.3">
      <c r="A25" s="325" t="s">
        <v>308</v>
      </c>
      <c r="B25" s="324">
        <f t="shared" si="1"/>
        <v>14</v>
      </c>
      <c r="C25" s="324">
        <v>0</v>
      </c>
      <c r="D25" s="324">
        <v>0</v>
      </c>
      <c r="E25" s="324">
        <v>1</v>
      </c>
      <c r="F25" s="324">
        <v>0</v>
      </c>
      <c r="G25" s="324">
        <v>0</v>
      </c>
      <c r="H25" s="324">
        <v>0</v>
      </c>
      <c r="I25" s="324">
        <v>0</v>
      </c>
      <c r="J25" s="324">
        <v>0</v>
      </c>
      <c r="K25" s="324">
        <v>1</v>
      </c>
      <c r="L25" s="324">
        <v>3</v>
      </c>
      <c r="M25" s="324">
        <v>0</v>
      </c>
      <c r="N25" s="324">
        <v>0</v>
      </c>
      <c r="O25" s="324">
        <v>0</v>
      </c>
      <c r="P25" s="324">
        <v>3</v>
      </c>
      <c r="Q25" s="324">
        <v>0</v>
      </c>
      <c r="R25" s="324">
        <v>0</v>
      </c>
      <c r="S25" s="324">
        <v>2</v>
      </c>
      <c r="T25" s="324">
        <v>1</v>
      </c>
      <c r="U25" s="324">
        <v>2</v>
      </c>
      <c r="V25" s="324">
        <v>0</v>
      </c>
      <c r="W25" s="324">
        <v>1</v>
      </c>
      <c r="X25" s="324">
        <v>0</v>
      </c>
    </row>
    <row r="26" spans="1:24" x14ac:dyDescent="0.3">
      <c r="A26" s="325" t="s">
        <v>299</v>
      </c>
      <c r="B26" s="324">
        <f t="shared" si="1"/>
        <v>1210</v>
      </c>
      <c r="C26" s="324">
        <v>0</v>
      </c>
      <c r="D26" s="324">
        <v>87</v>
      </c>
      <c r="E26" s="324">
        <v>424</v>
      </c>
      <c r="F26" s="324">
        <v>0</v>
      </c>
      <c r="G26" s="324">
        <v>17</v>
      </c>
      <c r="H26" s="324">
        <v>19</v>
      </c>
      <c r="I26" s="324">
        <v>60</v>
      </c>
      <c r="J26" s="324">
        <v>50</v>
      </c>
      <c r="K26" s="324">
        <v>16</v>
      </c>
      <c r="L26" s="324">
        <v>47</v>
      </c>
      <c r="M26" s="324">
        <v>17</v>
      </c>
      <c r="N26" s="324">
        <v>18</v>
      </c>
      <c r="O26" s="324">
        <v>17</v>
      </c>
      <c r="P26" s="324">
        <v>40</v>
      </c>
      <c r="Q26" s="324">
        <v>88</v>
      </c>
      <c r="R26" s="324">
        <v>47</v>
      </c>
      <c r="S26" s="324">
        <v>21</v>
      </c>
      <c r="T26" s="324">
        <v>34</v>
      </c>
      <c r="U26" s="324">
        <v>27</v>
      </c>
      <c r="V26" s="324">
        <v>28</v>
      </c>
      <c r="W26" s="324">
        <v>108</v>
      </c>
      <c r="X26" s="324">
        <v>45</v>
      </c>
    </row>
    <row r="27" spans="1:24" x14ac:dyDescent="0.3">
      <c r="A27" s="325" t="s">
        <v>300</v>
      </c>
      <c r="B27" s="324">
        <f t="shared" si="1"/>
        <v>52</v>
      </c>
      <c r="C27" s="324">
        <v>0</v>
      </c>
      <c r="D27" s="324">
        <v>9</v>
      </c>
      <c r="E27" s="324">
        <v>9</v>
      </c>
      <c r="F27" s="324">
        <v>0</v>
      </c>
      <c r="G27" s="324">
        <v>7</v>
      </c>
      <c r="H27" s="324">
        <v>1</v>
      </c>
      <c r="I27" s="324">
        <v>0</v>
      </c>
      <c r="J27" s="324">
        <v>1</v>
      </c>
      <c r="K27" s="324">
        <v>3</v>
      </c>
      <c r="L27" s="324">
        <v>4</v>
      </c>
      <c r="M27" s="324">
        <v>2</v>
      </c>
      <c r="N27" s="324">
        <v>6</v>
      </c>
      <c r="O27" s="324">
        <v>1</v>
      </c>
      <c r="P27" s="324">
        <v>0</v>
      </c>
      <c r="Q27" s="324">
        <v>1</v>
      </c>
      <c r="R27" s="324">
        <v>0</v>
      </c>
      <c r="S27" s="324">
        <v>0</v>
      </c>
      <c r="T27" s="324">
        <v>0</v>
      </c>
      <c r="U27" s="324">
        <v>1</v>
      </c>
      <c r="V27" s="324">
        <v>2</v>
      </c>
      <c r="W27" s="324">
        <v>5</v>
      </c>
      <c r="X27" s="324">
        <v>0</v>
      </c>
    </row>
    <row r="28" spans="1:24" x14ac:dyDescent="0.3">
      <c r="A28" s="325" t="s">
        <v>185</v>
      </c>
      <c r="B28" s="324">
        <f t="shared" si="1"/>
        <v>249</v>
      </c>
      <c r="C28" s="324">
        <v>0</v>
      </c>
      <c r="D28" s="324">
        <v>19</v>
      </c>
      <c r="E28" s="324">
        <v>40</v>
      </c>
      <c r="F28" s="324">
        <v>0</v>
      </c>
      <c r="G28" s="324">
        <v>0</v>
      </c>
      <c r="H28" s="324">
        <v>8</v>
      </c>
      <c r="I28" s="324">
        <v>6</v>
      </c>
      <c r="J28" s="324">
        <v>6</v>
      </c>
      <c r="K28" s="324">
        <v>0</v>
      </c>
      <c r="L28" s="324">
        <v>11</v>
      </c>
      <c r="M28" s="324">
        <v>0</v>
      </c>
      <c r="N28" s="324">
        <v>2</v>
      </c>
      <c r="O28" s="324">
        <v>10</v>
      </c>
      <c r="P28" s="324">
        <v>23</v>
      </c>
      <c r="Q28" s="324">
        <v>30</v>
      </c>
      <c r="R28" s="324">
        <v>21</v>
      </c>
      <c r="S28" s="324">
        <v>2</v>
      </c>
      <c r="T28" s="324">
        <v>15</v>
      </c>
      <c r="U28" s="324">
        <v>13</v>
      </c>
      <c r="V28" s="324">
        <v>15</v>
      </c>
      <c r="W28" s="324">
        <v>7</v>
      </c>
      <c r="X28" s="324">
        <v>21</v>
      </c>
    </row>
    <row r="29" spans="1:24" x14ac:dyDescent="0.3">
      <c r="A29" s="325" t="s">
        <v>187</v>
      </c>
      <c r="B29" s="324">
        <f t="shared" si="1"/>
        <v>20</v>
      </c>
      <c r="C29" s="324">
        <v>2</v>
      </c>
      <c r="D29" s="324">
        <v>1</v>
      </c>
      <c r="E29" s="324">
        <v>2</v>
      </c>
      <c r="F29" s="324">
        <v>0</v>
      </c>
      <c r="G29" s="324">
        <v>0</v>
      </c>
      <c r="H29" s="324">
        <v>1</v>
      </c>
      <c r="I29" s="324">
        <v>1</v>
      </c>
      <c r="J29" s="324">
        <v>3</v>
      </c>
      <c r="K29" s="324">
        <v>0</v>
      </c>
      <c r="L29" s="324">
        <v>0</v>
      </c>
      <c r="M29" s="324">
        <v>2</v>
      </c>
      <c r="N29" s="324">
        <v>0</v>
      </c>
      <c r="O29" s="324">
        <v>1</v>
      </c>
      <c r="P29" s="324">
        <v>3</v>
      </c>
      <c r="Q29" s="324">
        <v>0</v>
      </c>
      <c r="R29" s="324">
        <v>0</v>
      </c>
      <c r="S29" s="324">
        <v>0</v>
      </c>
      <c r="T29" s="324">
        <v>2</v>
      </c>
      <c r="U29" s="324">
        <v>2</v>
      </c>
      <c r="V29" s="324">
        <v>0</v>
      </c>
      <c r="W29" s="324">
        <v>0</v>
      </c>
      <c r="X29" s="324">
        <v>0</v>
      </c>
    </row>
    <row r="30" spans="1:24" x14ac:dyDescent="0.3">
      <c r="A30" s="326" t="s">
        <v>186</v>
      </c>
      <c r="B30" s="327">
        <f t="shared" si="1"/>
        <v>651</v>
      </c>
      <c r="C30" s="327">
        <v>117</v>
      </c>
      <c r="D30" s="327">
        <v>28</v>
      </c>
      <c r="E30" s="327">
        <v>137</v>
      </c>
      <c r="F30" s="327">
        <v>1</v>
      </c>
      <c r="G30" s="327">
        <v>23</v>
      </c>
      <c r="H30" s="327">
        <v>39</v>
      </c>
      <c r="I30" s="327">
        <v>13</v>
      </c>
      <c r="J30" s="327">
        <v>32</v>
      </c>
      <c r="K30" s="327">
        <v>6</v>
      </c>
      <c r="L30" s="327">
        <v>39</v>
      </c>
      <c r="M30" s="327">
        <v>23</v>
      </c>
      <c r="N30" s="327">
        <v>16</v>
      </c>
      <c r="O30" s="327">
        <v>20</v>
      </c>
      <c r="P30" s="327">
        <v>26</v>
      </c>
      <c r="Q30" s="327">
        <v>17</v>
      </c>
      <c r="R30" s="327">
        <v>11</v>
      </c>
      <c r="S30" s="327">
        <v>9</v>
      </c>
      <c r="T30" s="327">
        <v>18</v>
      </c>
      <c r="U30" s="327">
        <v>15</v>
      </c>
      <c r="V30" s="327">
        <v>18</v>
      </c>
      <c r="W30" s="327">
        <v>21</v>
      </c>
      <c r="X30" s="327">
        <v>22</v>
      </c>
    </row>
    <row r="31" spans="1:24" x14ac:dyDescent="0.3">
      <c r="A31" s="328" t="s">
        <v>142</v>
      </c>
      <c r="B31" s="329"/>
      <c r="C31" s="329"/>
      <c r="D31" s="329"/>
      <c r="E31" s="329"/>
      <c r="F31" s="330"/>
      <c r="G31" s="329"/>
      <c r="H31" s="329"/>
      <c r="I31" s="329"/>
      <c r="J31" s="329"/>
      <c r="K31" s="329"/>
      <c r="L31" s="329"/>
      <c r="M31" s="330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31"/>
    </row>
  </sheetData>
  <mergeCells count="9">
    <mergeCell ref="A31:X31"/>
    <mergeCell ref="A2:X2"/>
    <mergeCell ref="A3:X3"/>
    <mergeCell ref="A7:A8"/>
    <mergeCell ref="B7:B8"/>
    <mergeCell ref="A4:X4"/>
    <mergeCell ref="A5:X5"/>
    <mergeCell ref="A6:X6"/>
    <mergeCell ref="C7:X7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94"/>
  <sheetViews>
    <sheetView zoomScale="85" zoomScaleNormal="85" workbookViewId="0">
      <selection activeCell="A91" sqref="A91:XFD108"/>
    </sheetView>
  </sheetViews>
  <sheetFormatPr baseColWidth="10" defaultColWidth="0" defaultRowHeight="15" customHeight="1" zeroHeight="1" x14ac:dyDescent="0.25"/>
  <cols>
    <col min="1" max="1" width="51.21875" customWidth="1"/>
    <col min="2" max="2" width="11.77734375" customWidth="1"/>
    <col min="3" max="3" width="13.77734375" customWidth="1"/>
    <col min="4" max="4" width="15.77734375" customWidth="1"/>
    <col min="5" max="6" width="17.5546875" customWidth="1"/>
    <col min="7" max="7" width="16.44140625" customWidth="1"/>
    <col min="8" max="8" width="12.77734375" customWidth="1"/>
    <col min="9" max="9" width="15.5546875" customWidth="1"/>
    <col min="10" max="10" width="12.21875" customWidth="1"/>
    <col min="11" max="11" width="14" customWidth="1"/>
    <col min="12" max="12" width="13.21875" customWidth="1"/>
    <col min="13" max="13" width="16" customWidth="1"/>
    <col min="14" max="14" width="12.21875" customWidth="1"/>
    <col min="15" max="15" width="11.21875" customWidth="1"/>
    <col min="16" max="16" width="16.77734375" customWidth="1"/>
    <col min="17" max="18" width="12" customWidth="1"/>
    <col min="19" max="19" width="15.5546875" customWidth="1"/>
    <col min="20" max="20" width="11.44140625" customWidth="1"/>
    <col min="21" max="21" width="14" customWidth="1"/>
    <col min="22" max="22" width="13.77734375" customWidth="1"/>
    <col min="23" max="23" width="18.77734375" customWidth="1"/>
    <col min="24" max="24" width="14.5546875" customWidth="1"/>
    <col min="25" max="25" width="11.5546875" hidden="1" customWidth="1"/>
    <col min="26" max="28" width="10" hidden="1" customWidth="1"/>
    <col min="29" max="16384" width="14.44140625" hidden="1"/>
  </cols>
  <sheetData>
    <row r="1" spans="1:24" ht="15.6" x14ac:dyDescent="0.3">
      <c r="A1" s="11" t="s">
        <v>560</v>
      </c>
      <c r="B1" s="12"/>
      <c r="C1" s="13"/>
      <c r="D1" s="13"/>
      <c r="E1" s="13"/>
      <c r="F1" s="27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27"/>
      <c r="S1" s="13"/>
      <c r="T1" s="13"/>
      <c r="U1" s="13"/>
      <c r="V1" s="13"/>
      <c r="W1" s="13"/>
      <c r="X1" s="13"/>
    </row>
    <row r="2" spans="1:24" ht="15.6" x14ac:dyDescent="0.3">
      <c r="A2" s="12"/>
      <c r="B2" s="12"/>
      <c r="C2" s="13"/>
      <c r="D2" s="13"/>
      <c r="E2" s="13"/>
      <c r="F2" s="27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7"/>
      <c r="S2" s="13"/>
      <c r="T2" s="13"/>
      <c r="U2" s="13"/>
      <c r="V2" s="13"/>
      <c r="W2" s="13"/>
      <c r="X2" s="13"/>
    </row>
    <row r="3" spans="1:24" ht="15.6" x14ac:dyDescent="0.3">
      <c r="A3" s="67" t="s">
        <v>562</v>
      </c>
      <c r="B3" s="78"/>
      <c r="C3" s="78"/>
      <c r="D3" s="78"/>
      <c r="E3" s="78"/>
      <c r="F3" s="79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  <c r="S3" s="78"/>
      <c r="T3" s="78"/>
      <c r="U3" s="78"/>
      <c r="V3" s="78"/>
      <c r="W3" s="78"/>
      <c r="X3" s="80"/>
    </row>
    <row r="4" spans="1:24" ht="15.6" x14ac:dyDescent="0.3">
      <c r="A4" s="67" t="s">
        <v>563</v>
      </c>
      <c r="B4" s="78"/>
      <c r="C4" s="78"/>
      <c r="D4" s="78"/>
      <c r="E4" s="78"/>
      <c r="F4" s="79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9"/>
      <c r="S4" s="78"/>
      <c r="T4" s="78"/>
      <c r="U4" s="78"/>
      <c r="V4" s="78"/>
      <c r="W4" s="78"/>
      <c r="X4" s="80"/>
    </row>
    <row r="5" spans="1:24" ht="15.6" x14ac:dyDescent="0.3">
      <c r="A5" s="67" t="s">
        <v>549</v>
      </c>
      <c r="B5" s="78"/>
      <c r="C5" s="78"/>
      <c r="D5" s="78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9"/>
      <c r="S5" s="78"/>
      <c r="T5" s="78"/>
      <c r="U5" s="78"/>
      <c r="V5" s="78"/>
      <c r="W5" s="78"/>
      <c r="X5" s="80"/>
    </row>
    <row r="6" spans="1:24" ht="15.6" x14ac:dyDescent="0.3">
      <c r="A6" s="67" t="s">
        <v>541</v>
      </c>
      <c r="B6" s="78"/>
      <c r="C6" s="78"/>
      <c r="D6" s="78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  <c r="S6" s="78"/>
      <c r="T6" s="78"/>
      <c r="U6" s="78"/>
      <c r="V6" s="78"/>
      <c r="W6" s="78"/>
      <c r="X6" s="80"/>
    </row>
    <row r="7" spans="1:24" ht="15.6" x14ac:dyDescent="0.3">
      <c r="A7" s="12"/>
      <c r="B7" s="13"/>
      <c r="C7" s="13"/>
      <c r="D7" s="13"/>
      <c r="E7" s="13"/>
      <c r="F7" s="27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27"/>
      <c r="S7" s="13"/>
      <c r="T7" s="13"/>
      <c r="U7" s="13"/>
      <c r="V7" s="13"/>
      <c r="W7" s="13"/>
      <c r="X7" s="13"/>
    </row>
    <row r="8" spans="1:24" ht="15.6" x14ac:dyDescent="0.3">
      <c r="A8" s="84" t="s">
        <v>76</v>
      </c>
      <c r="B8" s="81" t="s">
        <v>6</v>
      </c>
      <c r="C8" s="71" t="s">
        <v>7</v>
      </c>
      <c r="D8" s="72"/>
      <c r="E8" s="72"/>
      <c r="F8" s="73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3"/>
      <c r="S8" s="72"/>
      <c r="T8" s="72"/>
      <c r="U8" s="72"/>
      <c r="V8" s="72"/>
      <c r="W8" s="72"/>
      <c r="X8" s="74"/>
    </row>
    <row r="9" spans="1:24" ht="18.75" customHeight="1" x14ac:dyDescent="0.25">
      <c r="A9" s="85"/>
      <c r="B9" s="82"/>
      <c r="C9" s="75" t="s">
        <v>80</v>
      </c>
      <c r="D9" s="75" t="s">
        <v>9</v>
      </c>
      <c r="E9" s="75" t="s">
        <v>10</v>
      </c>
      <c r="F9" s="69" t="s">
        <v>394</v>
      </c>
      <c r="G9" s="75" t="s">
        <v>37</v>
      </c>
      <c r="H9" s="75" t="s">
        <v>12</v>
      </c>
      <c r="I9" s="75" t="s">
        <v>15</v>
      </c>
      <c r="J9" s="75" t="s">
        <v>16</v>
      </c>
      <c r="K9" s="75" t="s">
        <v>17</v>
      </c>
      <c r="L9" s="75" t="s">
        <v>19</v>
      </c>
      <c r="M9" s="99" t="s">
        <v>38</v>
      </c>
      <c r="N9" s="75" t="s">
        <v>23</v>
      </c>
      <c r="O9" s="75" t="s">
        <v>24</v>
      </c>
      <c r="P9" s="75" t="s">
        <v>25</v>
      </c>
      <c r="Q9" s="75" t="s">
        <v>26</v>
      </c>
      <c r="R9" s="75" t="s">
        <v>27</v>
      </c>
      <c r="S9" s="75" t="s">
        <v>28</v>
      </c>
      <c r="T9" s="75" t="s">
        <v>29</v>
      </c>
      <c r="U9" s="75" t="s">
        <v>30</v>
      </c>
      <c r="V9" s="75" t="s">
        <v>31</v>
      </c>
      <c r="W9" s="68" t="s">
        <v>310</v>
      </c>
      <c r="X9" s="75" t="s">
        <v>34</v>
      </c>
    </row>
    <row r="10" spans="1:24" ht="18.75" customHeight="1" x14ac:dyDescent="0.25">
      <c r="A10" s="86"/>
      <c r="B10" s="83"/>
      <c r="C10" s="76"/>
      <c r="D10" s="76"/>
      <c r="E10" s="76"/>
      <c r="F10" s="70"/>
      <c r="G10" s="76"/>
      <c r="H10" s="76"/>
      <c r="I10" s="76"/>
      <c r="J10" s="76"/>
      <c r="K10" s="76"/>
      <c r="L10" s="76"/>
      <c r="M10" s="100"/>
      <c r="N10" s="76"/>
      <c r="O10" s="76"/>
      <c r="P10" s="76"/>
      <c r="Q10" s="76"/>
      <c r="R10" s="76"/>
      <c r="S10" s="76"/>
      <c r="T10" s="76"/>
      <c r="U10" s="76"/>
      <c r="V10" s="76"/>
      <c r="W10" s="101"/>
      <c r="X10" s="76"/>
    </row>
    <row r="11" spans="1:24" ht="15.6" x14ac:dyDescent="0.3">
      <c r="A11" s="21"/>
      <c r="B11" s="1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ht="15.6" x14ac:dyDescent="0.3">
      <c r="A12" s="33" t="s">
        <v>78</v>
      </c>
      <c r="B12" s="23">
        <f>SUM(B13:B20)</f>
        <v>11421</v>
      </c>
      <c r="C12" s="23">
        <f t="shared" ref="C12" si="0">SUM(C13:C20)</f>
        <v>583</v>
      </c>
      <c r="D12" s="23">
        <f t="shared" ref="D12:X12" si="1">SUM(D13:D20)</f>
        <v>573</v>
      </c>
      <c r="E12" s="23">
        <f t="shared" si="1"/>
        <v>1850</v>
      </c>
      <c r="F12" s="23">
        <f t="shared" si="1"/>
        <v>23</v>
      </c>
      <c r="G12" s="23">
        <f t="shared" si="1"/>
        <v>221</v>
      </c>
      <c r="H12" s="23">
        <f t="shared" si="1"/>
        <v>408</v>
      </c>
      <c r="I12" s="23">
        <f t="shared" si="1"/>
        <v>495</v>
      </c>
      <c r="J12" s="23">
        <f t="shared" si="1"/>
        <v>914</v>
      </c>
      <c r="K12" s="23">
        <f t="shared" si="1"/>
        <v>356</v>
      </c>
      <c r="L12" s="23">
        <f t="shared" si="1"/>
        <v>501</v>
      </c>
      <c r="M12" s="23">
        <f t="shared" si="1"/>
        <v>405</v>
      </c>
      <c r="N12" s="23">
        <f t="shared" si="1"/>
        <v>245</v>
      </c>
      <c r="O12" s="23">
        <f t="shared" si="1"/>
        <v>591</v>
      </c>
      <c r="P12" s="23">
        <f t="shared" si="1"/>
        <v>820</v>
      </c>
      <c r="Q12" s="23">
        <f t="shared" si="1"/>
        <v>349</v>
      </c>
      <c r="R12" s="23">
        <f t="shared" si="1"/>
        <v>334</v>
      </c>
      <c r="S12" s="23">
        <f t="shared" si="1"/>
        <v>419</v>
      </c>
      <c r="T12" s="23">
        <f t="shared" si="1"/>
        <v>371</v>
      </c>
      <c r="U12" s="23">
        <f t="shared" si="1"/>
        <v>662</v>
      </c>
      <c r="V12" s="23">
        <f t="shared" si="1"/>
        <v>632</v>
      </c>
      <c r="W12" s="23">
        <f t="shared" si="1"/>
        <v>112</v>
      </c>
      <c r="X12" s="23">
        <f t="shared" si="1"/>
        <v>557</v>
      </c>
    </row>
    <row r="13" spans="1:24" ht="15.6" x14ac:dyDescent="0.3">
      <c r="A13" s="17" t="s">
        <v>79</v>
      </c>
      <c r="B13" s="37">
        <f>SUM(C13:X13)</f>
        <v>10088</v>
      </c>
      <c r="C13" s="18">
        <v>448</v>
      </c>
      <c r="D13" s="18">
        <v>521</v>
      </c>
      <c r="E13" s="18">
        <v>1640</v>
      </c>
      <c r="F13" s="18">
        <v>17</v>
      </c>
      <c r="G13" s="18">
        <v>191</v>
      </c>
      <c r="H13" s="18">
        <v>350</v>
      </c>
      <c r="I13" s="18">
        <v>425</v>
      </c>
      <c r="J13" s="18">
        <v>880</v>
      </c>
      <c r="K13" s="18">
        <v>336</v>
      </c>
      <c r="L13" s="18">
        <v>413</v>
      </c>
      <c r="M13" s="18">
        <v>365</v>
      </c>
      <c r="N13" s="18">
        <v>203</v>
      </c>
      <c r="O13" s="18">
        <v>560</v>
      </c>
      <c r="P13" s="18">
        <v>801</v>
      </c>
      <c r="Q13" s="18">
        <v>322</v>
      </c>
      <c r="R13" s="18">
        <v>308</v>
      </c>
      <c r="S13" s="18">
        <v>360</v>
      </c>
      <c r="T13" s="18">
        <v>311</v>
      </c>
      <c r="U13" s="18">
        <v>553</v>
      </c>
      <c r="V13" s="18">
        <v>455</v>
      </c>
      <c r="W13" s="18">
        <v>106</v>
      </c>
      <c r="X13" s="18">
        <v>523</v>
      </c>
    </row>
    <row r="14" spans="1:24" ht="15.6" x14ac:dyDescent="0.3">
      <c r="A14" s="17" t="s">
        <v>81</v>
      </c>
      <c r="B14" s="37">
        <f t="shared" ref="B14:B20" si="2">SUM(C14:X14)</f>
        <v>1014</v>
      </c>
      <c r="C14" s="18">
        <v>123</v>
      </c>
      <c r="D14" s="18">
        <v>42</v>
      </c>
      <c r="E14" s="18">
        <v>166</v>
      </c>
      <c r="F14" s="18">
        <v>4</v>
      </c>
      <c r="G14" s="18">
        <v>22</v>
      </c>
      <c r="H14" s="18">
        <v>48</v>
      </c>
      <c r="I14" s="18">
        <v>55</v>
      </c>
      <c r="J14" s="18">
        <v>29</v>
      </c>
      <c r="K14" s="18">
        <v>20</v>
      </c>
      <c r="L14" s="18">
        <v>49</v>
      </c>
      <c r="M14" s="18">
        <v>32</v>
      </c>
      <c r="N14" s="18">
        <v>41</v>
      </c>
      <c r="O14" s="18">
        <v>22</v>
      </c>
      <c r="P14" s="18">
        <v>16</v>
      </c>
      <c r="Q14" s="18">
        <v>24</v>
      </c>
      <c r="R14" s="18">
        <v>18</v>
      </c>
      <c r="S14" s="18">
        <v>44</v>
      </c>
      <c r="T14" s="18">
        <v>57</v>
      </c>
      <c r="U14" s="18">
        <v>83</v>
      </c>
      <c r="V14" s="18">
        <v>102</v>
      </c>
      <c r="W14" s="18">
        <v>6</v>
      </c>
      <c r="X14" s="18">
        <v>11</v>
      </c>
    </row>
    <row r="15" spans="1:24" ht="15.6" x14ac:dyDescent="0.3">
      <c r="A15" s="17" t="s">
        <v>82</v>
      </c>
      <c r="B15" s="37">
        <f t="shared" si="2"/>
        <v>31</v>
      </c>
      <c r="C15" s="18">
        <v>2</v>
      </c>
      <c r="D15" s="18">
        <v>2</v>
      </c>
      <c r="E15" s="18">
        <v>8</v>
      </c>
      <c r="F15" s="18">
        <v>0</v>
      </c>
      <c r="G15" s="18">
        <v>2</v>
      </c>
      <c r="H15" s="18">
        <v>1</v>
      </c>
      <c r="I15" s="18">
        <v>0</v>
      </c>
      <c r="J15" s="18">
        <v>1</v>
      </c>
      <c r="K15" s="18">
        <v>0</v>
      </c>
      <c r="L15" s="18">
        <v>4</v>
      </c>
      <c r="M15" s="18">
        <v>1</v>
      </c>
      <c r="N15" s="18">
        <v>0</v>
      </c>
      <c r="O15" s="18">
        <v>0</v>
      </c>
      <c r="P15" s="18">
        <v>0</v>
      </c>
      <c r="Q15" s="18">
        <v>2</v>
      </c>
      <c r="R15" s="18">
        <v>0</v>
      </c>
      <c r="S15" s="18">
        <v>2</v>
      </c>
      <c r="T15" s="18">
        <v>0</v>
      </c>
      <c r="U15" s="18">
        <v>0</v>
      </c>
      <c r="V15" s="18">
        <v>0</v>
      </c>
      <c r="W15" s="18">
        <v>0</v>
      </c>
      <c r="X15" s="18">
        <v>6</v>
      </c>
    </row>
    <row r="16" spans="1:24" ht="15.6" x14ac:dyDescent="0.3">
      <c r="A16" s="20" t="s">
        <v>268</v>
      </c>
      <c r="B16" s="37">
        <f t="shared" si="2"/>
        <v>51</v>
      </c>
      <c r="C16" s="18">
        <v>1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2</v>
      </c>
      <c r="J16" s="18">
        <v>0</v>
      </c>
      <c r="K16" s="18">
        <v>0</v>
      </c>
      <c r="L16" s="18">
        <v>1</v>
      </c>
      <c r="M16" s="18">
        <v>0</v>
      </c>
      <c r="N16" s="18">
        <v>0</v>
      </c>
      <c r="O16" s="18">
        <v>1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1</v>
      </c>
      <c r="V16" s="18">
        <v>45</v>
      </c>
      <c r="W16" s="18">
        <v>0</v>
      </c>
      <c r="X16" s="18">
        <v>0</v>
      </c>
    </row>
    <row r="17" spans="1:24" ht="15.6" x14ac:dyDescent="0.3">
      <c r="A17" s="17" t="s">
        <v>188</v>
      </c>
      <c r="B17" s="37">
        <f t="shared" si="2"/>
        <v>27</v>
      </c>
      <c r="C17" s="18">
        <v>0</v>
      </c>
      <c r="D17" s="18">
        <v>1</v>
      </c>
      <c r="E17" s="18">
        <v>4</v>
      </c>
      <c r="F17" s="18">
        <v>0</v>
      </c>
      <c r="G17" s="18">
        <v>1</v>
      </c>
      <c r="H17" s="18">
        <v>1</v>
      </c>
      <c r="I17" s="18">
        <v>1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1</v>
      </c>
      <c r="P17" s="18">
        <v>1</v>
      </c>
      <c r="Q17" s="18">
        <v>0</v>
      </c>
      <c r="R17" s="18">
        <v>0</v>
      </c>
      <c r="S17" s="18">
        <v>2</v>
      </c>
      <c r="T17" s="18">
        <v>0</v>
      </c>
      <c r="U17" s="18">
        <v>11</v>
      </c>
      <c r="V17" s="18">
        <v>0</v>
      </c>
      <c r="W17" s="18">
        <v>0</v>
      </c>
      <c r="X17" s="18">
        <v>4</v>
      </c>
    </row>
    <row r="18" spans="1:24" ht="15.6" x14ac:dyDescent="0.3">
      <c r="A18" s="17" t="s">
        <v>83</v>
      </c>
      <c r="B18" s="37">
        <f t="shared" si="2"/>
        <v>16</v>
      </c>
      <c r="C18" s="18">
        <v>1</v>
      </c>
      <c r="D18" s="18">
        <v>1</v>
      </c>
      <c r="E18" s="18">
        <v>1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1</v>
      </c>
      <c r="N18" s="18">
        <v>0</v>
      </c>
      <c r="O18" s="18">
        <v>2</v>
      </c>
      <c r="P18" s="18">
        <v>0</v>
      </c>
      <c r="Q18" s="18">
        <v>1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9</v>
      </c>
    </row>
    <row r="19" spans="1:24" ht="15.6" x14ac:dyDescent="0.3">
      <c r="A19" s="17" t="s">
        <v>65</v>
      </c>
      <c r="B19" s="37">
        <f t="shared" si="2"/>
        <v>138</v>
      </c>
      <c r="C19" s="18">
        <v>8</v>
      </c>
      <c r="D19" s="18">
        <v>4</v>
      </c>
      <c r="E19" s="18">
        <v>29</v>
      </c>
      <c r="F19" s="18">
        <v>1</v>
      </c>
      <c r="G19" s="18">
        <v>4</v>
      </c>
      <c r="H19" s="18">
        <v>8</v>
      </c>
      <c r="I19" s="18">
        <v>5</v>
      </c>
      <c r="J19" s="18">
        <v>4</v>
      </c>
      <c r="K19" s="18">
        <v>0</v>
      </c>
      <c r="L19" s="18">
        <v>2</v>
      </c>
      <c r="M19" s="18">
        <v>5</v>
      </c>
      <c r="N19" s="18">
        <v>1</v>
      </c>
      <c r="O19" s="18">
        <v>5</v>
      </c>
      <c r="P19" s="18">
        <v>2</v>
      </c>
      <c r="Q19" s="18">
        <v>0</v>
      </c>
      <c r="R19" s="18">
        <v>5</v>
      </c>
      <c r="S19" s="18">
        <v>8</v>
      </c>
      <c r="T19" s="18">
        <v>1</v>
      </c>
      <c r="U19" s="18">
        <v>12</v>
      </c>
      <c r="V19" s="18">
        <v>30</v>
      </c>
      <c r="W19" s="18">
        <v>0</v>
      </c>
      <c r="X19" s="18">
        <v>4</v>
      </c>
    </row>
    <row r="20" spans="1:24" ht="15.6" x14ac:dyDescent="0.3">
      <c r="A20" s="17" t="s">
        <v>84</v>
      </c>
      <c r="B20" s="37">
        <f t="shared" si="2"/>
        <v>56</v>
      </c>
      <c r="C20" s="18">
        <v>0</v>
      </c>
      <c r="D20" s="18">
        <v>2</v>
      </c>
      <c r="E20" s="18">
        <v>2</v>
      </c>
      <c r="F20" s="18">
        <v>1</v>
      </c>
      <c r="G20" s="18">
        <v>1</v>
      </c>
      <c r="H20" s="18">
        <v>0</v>
      </c>
      <c r="I20" s="18">
        <v>7</v>
      </c>
      <c r="J20" s="18">
        <v>0</v>
      </c>
      <c r="K20" s="18">
        <v>0</v>
      </c>
      <c r="L20" s="18">
        <v>32</v>
      </c>
      <c r="M20" s="18">
        <v>1</v>
      </c>
      <c r="N20" s="18">
        <v>0</v>
      </c>
      <c r="O20" s="18">
        <v>0</v>
      </c>
      <c r="P20" s="18">
        <v>0</v>
      </c>
      <c r="Q20" s="18">
        <v>0</v>
      </c>
      <c r="R20" s="18">
        <v>3</v>
      </c>
      <c r="S20" s="18">
        <v>3</v>
      </c>
      <c r="T20" s="18">
        <v>2</v>
      </c>
      <c r="U20" s="18">
        <v>2</v>
      </c>
      <c r="V20" s="18">
        <v>0</v>
      </c>
      <c r="W20" s="18">
        <v>0</v>
      </c>
      <c r="X20" s="18">
        <v>0</v>
      </c>
    </row>
    <row r="21" spans="1:24" ht="15.6" x14ac:dyDescent="0.3">
      <c r="A21" s="17"/>
      <c r="B21" s="3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ht="15.6" x14ac:dyDescent="0.3">
      <c r="A22" s="33" t="s">
        <v>85</v>
      </c>
      <c r="B22" s="23">
        <f>SUM(B23:B30)</f>
        <v>11421</v>
      </c>
      <c r="C22" s="23">
        <f>SUM(C23:C30)</f>
        <v>583</v>
      </c>
      <c r="D22" s="23">
        <f t="shared" ref="D22:X22" si="3">SUM(D23:D30)</f>
        <v>573</v>
      </c>
      <c r="E22" s="23">
        <f t="shared" si="3"/>
        <v>1850</v>
      </c>
      <c r="F22" s="23">
        <f t="shared" si="3"/>
        <v>23</v>
      </c>
      <c r="G22" s="23">
        <f t="shared" si="3"/>
        <v>221</v>
      </c>
      <c r="H22" s="23">
        <f t="shared" si="3"/>
        <v>408</v>
      </c>
      <c r="I22" s="23">
        <f t="shared" si="3"/>
        <v>495</v>
      </c>
      <c r="J22" s="23">
        <f t="shared" si="3"/>
        <v>914</v>
      </c>
      <c r="K22" s="23">
        <f t="shared" si="3"/>
        <v>356</v>
      </c>
      <c r="L22" s="23">
        <f t="shared" si="3"/>
        <v>501</v>
      </c>
      <c r="M22" s="23">
        <f t="shared" si="3"/>
        <v>405</v>
      </c>
      <c r="N22" s="23">
        <f t="shared" si="3"/>
        <v>245</v>
      </c>
      <c r="O22" s="23">
        <f t="shared" si="3"/>
        <v>591</v>
      </c>
      <c r="P22" s="23">
        <f t="shared" si="3"/>
        <v>820</v>
      </c>
      <c r="Q22" s="23">
        <f t="shared" si="3"/>
        <v>349</v>
      </c>
      <c r="R22" s="23">
        <f t="shared" si="3"/>
        <v>334</v>
      </c>
      <c r="S22" s="23">
        <f t="shared" si="3"/>
        <v>419</v>
      </c>
      <c r="T22" s="23">
        <f t="shared" si="3"/>
        <v>371</v>
      </c>
      <c r="U22" s="23">
        <f t="shared" si="3"/>
        <v>662</v>
      </c>
      <c r="V22" s="23">
        <f t="shared" si="3"/>
        <v>632</v>
      </c>
      <c r="W22" s="23">
        <f t="shared" si="3"/>
        <v>112</v>
      </c>
      <c r="X22" s="23">
        <f t="shared" si="3"/>
        <v>557</v>
      </c>
    </row>
    <row r="23" spans="1:24" ht="15.6" x14ac:dyDescent="0.3">
      <c r="A23" s="14" t="s">
        <v>86</v>
      </c>
      <c r="B23" s="37">
        <f>SUM(C23:X23)</f>
        <v>129</v>
      </c>
      <c r="C23" s="18">
        <v>0</v>
      </c>
      <c r="D23" s="18">
        <v>1</v>
      </c>
      <c r="E23" s="18">
        <v>2</v>
      </c>
      <c r="F23" s="18">
        <v>0</v>
      </c>
      <c r="G23" s="18">
        <v>5</v>
      </c>
      <c r="H23" s="18">
        <v>4</v>
      </c>
      <c r="I23" s="18">
        <v>0</v>
      </c>
      <c r="J23" s="18">
        <v>4</v>
      </c>
      <c r="K23" s="18">
        <v>30</v>
      </c>
      <c r="L23" s="18">
        <v>0</v>
      </c>
      <c r="M23" s="18">
        <v>22</v>
      </c>
      <c r="N23" s="18">
        <v>0</v>
      </c>
      <c r="O23" s="18">
        <v>5</v>
      </c>
      <c r="P23" s="18">
        <v>3</v>
      </c>
      <c r="Q23" s="18">
        <v>6</v>
      </c>
      <c r="R23" s="18">
        <v>36</v>
      </c>
      <c r="S23" s="18">
        <v>0</v>
      </c>
      <c r="T23" s="18">
        <v>0</v>
      </c>
      <c r="U23" s="18">
        <v>2</v>
      </c>
      <c r="V23" s="18">
        <v>7</v>
      </c>
      <c r="W23" s="18">
        <v>0</v>
      </c>
      <c r="X23" s="18">
        <v>2</v>
      </c>
    </row>
    <row r="24" spans="1:24" ht="15.6" x14ac:dyDescent="0.3">
      <c r="A24" s="17" t="s">
        <v>87</v>
      </c>
      <c r="B24" s="37">
        <f t="shared" ref="B24:B30" si="4">SUM(C24:X24)</f>
        <v>178</v>
      </c>
      <c r="C24" s="18">
        <v>1</v>
      </c>
      <c r="D24" s="18">
        <v>7</v>
      </c>
      <c r="E24" s="18">
        <v>20</v>
      </c>
      <c r="F24" s="18">
        <v>0</v>
      </c>
      <c r="G24" s="18">
        <v>4</v>
      </c>
      <c r="H24" s="18">
        <v>2</v>
      </c>
      <c r="I24" s="18">
        <v>2</v>
      </c>
      <c r="J24" s="18">
        <v>17</v>
      </c>
      <c r="K24" s="18">
        <v>24</v>
      </c>
      <c r="L24" s="18">
        <v>3</v>
      </c>
      <c r="M24" s="18">
        <v>17</v>
      </c>
      <c r="N24" s="18">
        <v>0</v>
      </c>
      <c r="O24" s="18">
        <v>5</v>
      </c>
      <c r="P24" s="18">
        <v>14</v>
      </c>
      <c r="Q24" s="18">
        <v>5</v>
      </c>
      <c r="R24" s="18">
        <v>34</v>
      </c>
      <c r="S24" s="18">
        <v>8</v>
      </c>
      <c r="T24" s="18">
        <v>4</v>
      </c>
      <c r="U24" s="18">
        <v>1</v>
      </c>
      <c r="V24" s="18">
        <v>5</v>
      </c>
      <c r="W24" s="18">
        <v>0</v>
      </c>
      <c r="X24" s="18">
        <v>5</v>
      </c>
    </row>
    <row r="25" spans="1:24" ht="15.6" x14ac:dyDescent="0.3">
      <c r="A25" s="17" t="s">
        <v>88</v>
      </c>
      <c r="B25" s="37">
        <f t="shared" si="4"/>
        <v>270</v>
      </c>
      <c r="C25" s="18">
        <v>4</v>
      </c>
      <c r="D25" s="18">
        <v>11</v>
      </c>
      <c r="E25" s="18">
        <v>26</v>
      </c>
      <c r="F25" s="18">
        <v>0</v>
      </c>
      <c r="G25" s="18">
        <v>1</v>
      </c>
      <c r="H25" s="18">
        <v>1</v>
      </c>
      <c r="I25" s="18">
        <v>11</v>
      </c>
      <c r="J25" s="18">
        <v>26</v>
      </c>
      <c r="K25" s="18">
        <v>23</v>
      </c>
      <c r="L25" s="18">
        <v>3</v>
      </c>
      <c r="M25" s="18">
        <v>21</v>
      </c>
      <c r="N25" s="18">
        <v>0</v>
      </c>
      <c r="O25" s="18">
        <v>9</v>
      </c>
      <c r="P25" s="18">
        <v>24</v>
      </c>
      <c r="Q25" s="18">
        <v>13</v>
      </c>
      <c r="R25" s="18">
        <v>53</v>
      </c>
      <c r="S25" s="18">
        <v>10</v>
      </c>
      <c r="T25" s="18">
        <v>6</v>
      </c>
      <c r="U25" s="18">
        <v>4</v>
      </c>
      <c r="V25" s="18">
        <v>9</v>
      </c>
      <c r="W25" s="18">
        <v>1</v>
      </c>
      <c r="X25" s="18">
        <v>14</v>
      </c>
    </row>
    <row r="26" spans="1:24" ht="15.6" x14ac:dyDescent="0.3">
      <c r="A26" s="17" t="s">
        <v>89</v>
      </c>
      <c r="B26" s="37">
        <f t="shared" si="4"/>
        <v>5182</v>
      </c>
      <c r="C26" s="18">
        <v>323</v>
      </c>
      <c r="D26" s="18">
        <v>247</v>
      </c>
      <c r="E26" s="18">
        <v>835</v>
      </c>
      <c r="F26" s="18">
        <v>19</v>
      </c>
      <c r="G26" s="18">
        <v>118</v>
      </c>
      <c r="H26" s="18">
        <v>195</v>
      </c>
      <c r="I26" s="18">
        <v>224</v>
      </c>
      <c r="J26" s="18">
        <v>417</v>
      </c>
      <c r="K26" s="18">
        <v>123</v>
      </c>
      <c r="L26" s="18">
        <v>202</v>
      </c>
      <c r="M26" s="18">
        <v>156</v>
      </c>
      <c r="N26" s="18">
        <v>98</v>
      </c>
      <c r="O26" s="18">
        <v>317</v>
      </c>
      <c r="P26" s="18">
        <v>383</v>
      </c>
      <c r="Q26" s="18">
        <v>133</v>
      </c>
      <c r="R26" s="18">
        <v>121</v>
      </c>
      <c r="S26" s="18">
        <v>200</v>
      </c>
      <c r="T26" s="18">
        <v>167</v>
      </c>
      <c r="U26" s="18">
        <v>287</v>
      </c>
      <c r="V26" s="18">
        <v>310</v>
      </c>
      <c r="W26" s="18">
        <v>41</v>
      </c>
      <c r="X26" s="18">
        <v>266</v>
      </c>
    </row>
    <row r="27" spans="1:24" ht="15.6" x14ac:dyDescent="0.3">
      <c r="A27" s="17" t="s">
        <v>90</v>
      </c>
      <c r="B27" s="37">
        <f t="shared" si="4"/>
        <v>3464</v>
      </c>
      <c r="C27" s="18">
        <v>183</v>
      </c>
      <c r="D27" s="18">
        <v>183</v>
      </c>
      <c r="E27" s="18">
        <v>571</v>
      </c>
      <c r="F27" s="18">
        <v>2</v>
      </c>
      <c r="G27" s="18">
        <v>60</v>
      </c>
      <c r="H27" s="18">
        <v>132</v>
      </c>
      <c r="I27" s="18">
        <v>137</v>
      </c>
      <c r="J27" s="18">
        <v>256</v>
      </c>
      <c r="K27" s="18">
        <v>101</v>
      </c>
      <c r="L27" s="18">
        <v>151</v>
      </c>
      <c r="M27" s="18">
        <v>127</v>
      </c>
      <c r="N27" s="18">
        <v>82</v>
      </c>
      <c r="O27" s="18">
        <v>162</v>
      </c>
      <c r="P27" s="18">
        <v>257</v>
      </c>
      <c r="Q27" s="18">
        <v>117</v>
      </c>
      <c r="R27" s="18">
        <v>54</v>
      </c>
      <c r="S27" s="18">
        <v>124</v>
      </c>
      <c r="T27" s="18">
        <v>118</v>
      </c>
      <c r="U27" s="18">
        <v>222</v>
      </c>
      <c r="V27" s="18">
        <v>194</v>
      </c>
      <c r="W27" s="18">
        <v>48</v>
      </c>
      <c r="X27" s="18">
        <v>183</v>
      </c>
    </row>
    <row r="28" spans="1:24" ht="15.6" x14ac:dyDescent="0.3">
      <c r="A28" s="17" t="s">
        <v>91</v>
      </c>
      <c r="B28" s="37">
        <f t="shared" si="4"/>
        <v>1187</v>
      </c>
      <c r="C28" s="18">
        <v>46</v>
      </c>
      <c r="D28" s="18">
        <v>66</v>
      </c>
      <c r="E28" s="18">
        <v>235</v>
      </c>
      <c r="F28" s="18">
        <v>2</v>
      </c>
      <c r="G28" s="18">
        <v>17</v>
      </c>
      <c r="H28" s="18">
        <v>53</v>
      </c>
      <c r="I28" s="18">
        <v>49</v>
      </c>
      <c r="J28" s="18">
        <v>100</v>
      </c>
      <c r="K28" s="18">
        <v>21</v>
      </c>
      <c r="L28" s="18">
        <v>42</v>
      </c>
      <c r="M28" s="18">
        <v>34</v>
      </c>
      <c r="N28" s="18">
        <v>30</v>
      </c>
      <c r="O28" s="18">
        <v>54</v>
      </c>
      <c r="P28" s="18">
        <v>81</v>
      </c>
      <c r="Q28" s="18">
        <v>50</v>
      </c>
      <c r="R28" s="18">
        <v>21</v>
      </c>
      <c r="S28" s="18">
        <v>43</v>
      </c>
      <c r="T28" s="18">
        <v>38</v>
      </c>
      <c r="U28" s="18">
        <v>79</v>
      </c>
      <c r="V28" s="18">
        <v>55</v>
      </c>
      <c r="W28" s="18">
        <v>14</v>
      </c>
      <c r="X28" s="18">
        <v>57</v>
      </c>
    </row>
    <row r="29" spans="1:24" ht="15.6" x14ac:dyDescent="0.3">
      <c r="A29" s="17" t="s">
        <v>92</v>
      </c>
      <c r="B29" s="37">
        <f t="shared" si="4"/>
        <v>561</v>
      </c>
      <c r="C29" s="18">
        <v>10</v>
      </c>
      <c r="D29" s="18">
        <v>48</v>
      </c>
      <c r="E29" s="18">
        <v>76</v>
      </c>
      <c r="F29" s="18">
        <v>0</v>
      </c>
      <c r="G29" s="18">
        <v>10</v>
      </c>
      <c r="H29" s="18">
        <v>20</v>
      </c>
      <c r="I29" s="18">
        <v>36</v>
      </c>
      <c r="J29" s="18">
        <v>45</v>
      </c>
      <c r="K29" s="18">
        <v>20</v>
      </c>
      <c r="L29" s="18">
        <v>22</v>
      </c>
      <c r="M29" s="18">
        <v>25</v>
      </c>
      <c r="N29" s="18">
        <v>19</v>
      </c>
      <c r="O29" s="18">
        <v>27</v>
      </c>
      <c r="P29" s="18">
        <v>43</v>
      </c>
      <c r="Q29" s="18">
        <v>21</v>
      </c>
      <c r="R29" s="18">
        <v>8</v>
      </c>
      <c r="S29" s="18">
        <v>18</v>
      </c>
      <c r="T29" s="18">
        <v>31</v>
      </c>
      <c r="U29" s="18">
        <v>34</v>
      </c>
      <c r="V29" s="18">
        <v>17</v>
      </c>
      <c r="W29" s="18">
        <v>7</v>
      </c>
      <c r="X29" s="18">
        <v>24</v>
      </c>
    </row>
    <row r="30" spans="1:24" ht="15.6" x14ac:dyDescent="0.3">
      <c r="A30" s="17" t="s">
        <v>84</v>
      </c>
      <c r="B30" s="37">
        <f t="shared" si="4"/>
        <v>450</v>
      </c>
      <c r="C30" s="18">
        <v>16</v>
      </c>
      <c r="D30" s="18">
        <v>10</v>
      </c>
      <c r="E30" s="18">
        <v>85</v>
      </c>
      <c r="F30" s="18">
        <v>0</v>
      </c>
      <c r="G30" s="18">
        <v>6</v>
      </c>
      <c r="H30" s="18">
        <v>1</v>
      </c>
      <c r="I30" s="18">
        <v>36</v>
      </c>
      <c r="J30" s="18">
        <v>49</v>
      </c>
      <c r="K30" s="18">
        <v>14</v>
      </c>
      <c r="L30" s="18">
        <v>78</v>
      </c>
      <c r="M30" s="18">
        <v>3</v>
      </c>
      <c r="N30" s="18">
        <v>16</v>
      </c>
      <c r="O30" s="18">
        <v>12</v>
      </c>
      <c r="P30" s="18">
        <v>15</v>
      </c>
      <c r="Q30" s="18">
        <v>4</v>
      </c>
      <c r="R30" s="18">
        <v>7</v>
      </c>
      <c r="S30" s="18">
        <v>16</v>
      </c>
      <c r="T30" s="18">
        <v>7</v>
      </c>
      <c r="U30" s="18">
        <v>33</v>
      </c>
      <c r="V30" s="18">
        <v>35</v>
      </c>
      <c r="W30" s="18">
        <v>1</v>
      </c>
      <c r="X30" s="18">
        <v>6</v>
      </c>
    </row>
    <row r="31" spans="1:24" ht="15.6" x14ac:dyDescent="0.3">
      <c r="A31" s="17"/>
      <c r="B31" s="3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ht="15.6" x14ac:dyDescent="0.3">
      <c r="A32" s="33" t="s">
        <v>93</v>
      </c>
      <c r="B32" s="23">
        <f>SUM(B33:B40)</f>
        <v>11421</v>
      </c>
      <c r="C32" s="23">
        <f t="shared" ref="C32" si="5">SUM(C33:C40)</f>
        <v>583</v>
      </c>
      <c r="D32" s="23">
        <f t="shared" ref="D32:X32" si="6">SUM(D33:D40)</f>
        <v>573</v>
      </c>
      <c r="E32" s="23">
        <f t="shared" si="6"/>
        <v>1850</v>
      </c>
      <c r="F32" s="23">
        <f t="shared" si="6"/>
        <v>23</v>
      </c>
      <c r="G32" s="23">
        <f t="shared" si="6"/>
        <v>221</v>
      </c>
      <c r="H32" s="23">
        <f t="shared" si="6"/>
        <v>408</v>
      </c>
      <c r="I32" s="23">
        <f t="shared" si="6"/>
        <v>495</v>
      </c>
      <c r="J32" s="23">
        <f t="shared" si="6"/>
        <v>914</v>
      </c>
      <c r="K32" s="23">
        <f t="shared" si="6"/>
        <v>356</v>
      </c>
      <c r="L32" s="23">
        <f t="shared" si="6"/>
        <v>501</v>
      </c>
      <c r="M32" s="23">
        <f t="shared" si="6"/>
        <v>405</v>
      </c>
      <c r="N32" s="23">
        <f t="shared" si="6"/>
        <v>245</v>
      </c>
      <c r="O32" s="23">
        <f t="shared" si="6"/>
        <v>591</v>
      </c>
      <c r="P32" s="23">
        <f t="shared" si="6"/>
        <v>820</v>
      </c>
      <c r="Q32" s="23">
        <f t="shared" si="6"/>
        <v>349</v>
      </c>
      <c r="R32" s="23">
        <f t="shared" si="6"/>
        <v>334</v>
      </c>
      <c r="S32" s="23">
        <f t="shared" si="6"/>
        <v>419</v>
      </c>
      <c r="T32" s="23">
        <f t="shared" si="6"/>
        <v>371</v>
      </c>
      <c r="U32" s="23">
        <f t="shared" si="6"/>
        <v>662</v>
      </c>
      <c r="V32" s="23">
        <f t="shared" si="6"/>
        <v>632</v>
      </c>
      <c r="W32" s="23">
        <f t="shared" si="6"/>
        <v>112</v>
      </c>
      <c r="X32" s="23">
        <f t="shared" si="6"/>
        <v>557</v>
      </c>
    </row>
    <row r="33" spans="1:24" ht="15.6" x14ac:dyDescent="0.3">
      <c r="A33" s="17" t="s">
        <v>94</v>
      </c>
      <c r="B33" s="37">
        <f>SUM(C33:X33)</f>
        <v>7030</v>
      </c>
      <c r="C33" s="18">
        <v>405</v>
      </c>
      <c r="D33" s="18">
        <v>332</v>
      </c>
      <c r="E33" s="18">
        <v>1084</v>
      </c>
      <c r="F33" s="18">
        <v>19</v>
      </c>
      <c r="G33" s="18">
        <v>131</v>
      </c>
      <c r="H33" s="18">
        <v>221</v>
      </c>
      <c r="I33" s="18">
        <v>280</v>
      </c>
      <c r="J33" s="18">
        <v>551</v>
      </c>
      <c r="K33" s="18">
        <v>233</v>
      </c>
      <c r="L33" s="18">
        <v>252</v>
      </c>
      <c r="M33" s="18">
        <v>232</v>
      </c>
      <c r="N33" s="18">
        <v>138</v>
      </c>
      <c r="O33" s="18">
        <v>416</v>
      </c>
      <c r="P33" s="18">
        <v>512</v>
      </c>
      <c r="Q33" s="18">
        <v>203</v>
      </c>
      <c r="R33" s="18">
        <v>265</v>
      </c>
      <c r="S33" s="18">
        <v>271</v>
      </c>
      <c r="T33" s="18">
        <v>227</v>
      </c>
      <c r="U33" s="18">
        <v>424</v>
      </c>
      <c r="V33" s="18">
        <v>411</v>
      </c>
      <c r="W33" s="18">
        <v>56</v>
      </c>
      <c r="X33" s="18">
        <v>367</v>
      </c>
    </row>
    <row r="34" spans="1:24" ht="15.6" x14ac:dyDescent="0.3">
      <c r="A34" s="17" t="s">
        <v>95</v>
      </c>
      <c r="B34" s="37">
        <f t="shared" ref="B34:B40" si="7">SUM(C34:X34)</f>
        <v>2298</v>
      </c>
      <c r="C34" s="18">
        <v>94</v>
      </c>
      <c r="D34" s="18">
        <v>126</v>
      </c>
      <c r="E34" s="18">
        <v>424</v>
      </c>
      <c r="F34" s="18">
        <v>3</v>
      </c>
      <c r="G34" s="18">
        <v>39</v>
      </c>
      <c r="H34" s="18">
        <v>102</v>
      </c>
      <c r="I34" s="18">
        <v>91</v>
      </c>
      <c r="J34" s="18">
        <v>205</v>
      </c>
      <c r="K34" s="18">
        <v>71</v>
      </c>
      <c r="L34" s="18">
        <v>88</v>
      </c>
      <c r="M34" s="18">
        <v>99</v>
      </c>
      <c r="N34" s="18">
        <v>48</v>
      </c>
      <c r="O34" s="18">
        <v>97</v>
      </c>
      <c r="P34" s="18">
        <v>180</v>
      </c>
      <c r="Q34" s="18">
        <v>74</v>
      </c>
      <c r="R34" s="18">
        <v>37</v>
      </c>
      <c r="S34" s="18">
        <v>63</v>
      </c>
      <c r="T34" s="18">
        <v>69</v>
      </c>
      <c r="U34" s="18">
        <v>124</v>
      </c>
      <c r="V34" s="18">
        <v>113</v>
      </c>
      <c r="W34" s="18">
        <v>39</v>
      </c>
      <c r="X34" s="18">
        <v>112</v>
      </c>
    </row>
    <row r="35" spans="1:24" ht="15.6" x14ac:dyDescent="0.3">
      <c r="A35" s="17" t="s">
        <v>96</v>
      </c>
      <c r="B35" s="37">
        <f t="shared" si="7"/>
        <v>436</v>
      </c>
      <c r="C35" s="18">
        <v>26</v>
      </c>
      <c r="D35" s="18">
        <v>12</v>
      </c>
      <c r="E35" s="18">
        <v>62</v>
      </c>
      <c r="F35" s="18">
        <v>0</v>
      </c>
      <c r="G35" s="18">
        <v>10</v>
      </c>
      <c r="H35" s="18">
        <v>29</v>
      </c>
      <c r="I35" s="18">
        <v>21</v>
      </c>
      <c r="J35" s="18">
        <v>12</v>
      </c>
      <c r="K35" s="18">
        <v>6</v>
      </c>
      <c r="L35" s="18">
        <v>13</v>
      </c>
      <c r="M35" s="18">
        <v>17</v>
      </c>
      <c r="N35" s="18">
        <v>25</v>
      </c>
      <c r="O35" s="18">
        <v>15</v>
      </c>
      <c r="P35" s="18">
        <v>26</v>
      </c>
      <c r="Q35" s="18">
        <v>27</v>
      </c>
      <c r="R35" s="18">
        <v>1</v>
      </c>
      <c r="S35" s="18">
        <v>23</v>
      </c>
      <c r="T35" s="18">
        <v>23</v>
      </c>
      <c r="U35" s="18">
        <v>34</v>
      </c>
      <c r="V35" s="18">
        <v>34</v>
      </c>
      <c r="W35" s="18">
        <v>1</v>
      </c>
      <c r="X35" s="18">
        <v>19</v>
      </c>
    </row>
    <row r="36" spans="1:24" ht="15.6" x14ac:dyDescent="0.3">
      <c r="A36" s="17" t="s">
        <v>97</v>
      </c>
      <c r="B36" s="37">
        <f t="shared" si="7"/>
        <v>50</v>
      </c>
      <c r="C36" s="18">
        <v>0</v>
      </c>
      <c r="D36" s="18">
        <v>1</v>
      </c>
      <c r="E36" s="18">
        <v>10</v>
      </c>
      <c r="F36" s="18">
        <v>0</v>
      </c>
      <c r="G36" s="18">
        <v>7</v>
      </c>
      <c r="H36" s="18">
        <v>7</v>
      </c>
      <c r="I36" s="18">
        <v>4</v>
      </c>
      <c r="J36" s="18">
        <v>3</v>
      </c>
      <c r="K36" s="18">
        <v>0</v>
      </c>
      <c r="L36" s="18">
        <v>2</v>
      </c>
      <c r="M36" s="18">
        <v>0</v>
      </c>
      <c r="N36" s="18">
        <v>2</v>
      </c>
      <c r="O36" s="18">
        <v>2</v>
      </c>
      <c r="P36" s="18">
        <v>0</v>
      </c>
      <c r="Q36" s="18">
        <v>3</v>
      </c>
      <c r="R36" s="18">
        <v>0</v>
      </c>
      <c r="S36" s="18">
        <v>2</v>
      </c>
      <c r="T36" s="18">
        <v>0</v>
      </c>
      <c r="U36" s="18">
        <v>5</v>
      </c>
      <c r="V36" s="18">
        <v>2</v>
      </c>
      <c r="W36" s="18">
        <v>0</v>
      </c>
      <c r="X36" s="18">
        <v>0</v>
      </c>
    </row>
    <row r="37" spans="1:24" ht="15.6" x14ac:dyDescent="0.3">
      <c r="A37" s="17" t="s">
        <v>98</v>
      </c>
      <c r="B37" s="37">
        <f t="shared" si="7"/>
        <v>1249</v>
      </c>
      <c r="C37" s="18">
        <v>51</v>
      </c>
      <c r="D37" s="18">
        <v>79</v>
      </c>
      <c r="E37" s="18">
        <v>217</v>
      </c>
      <c r="F37" s="18">
        <v>1</v>
      </c>
      <c r="G37" s="18">
        <v>24</v>
      </c>
      <c r="H37" s="18">
        <v>46</v>
      </c>
      <c r="I37" s="18">
        <v>78</v>
      </c>
      <c r="J37" s="18">
        <v>114</v>
      </c>
      <c r="K37" s="18">
        <v>37</v>
      </c>
      <c r="L37" s="18">
        <v>75</v>
      </c>
      <c r="M37" s="18">
        <v>45</v>
      </c>
      <c r="N37" s="18">
        <v>29</v>
      </c>
      <c r="O37" s="18">
        <v>43</v>
      </c>
      <c r="P37" s="18">
        <v>86</v>
      </c>
      <c r="Q37" s="18">
        <v>35</v>
      </c>
      <c r="R37" s="18">
        <v>26</v>
      </c>
      <c r="S37" s="18">
        <v>47</v>
      </c>
      <c r="T37" s="18">
        <v>39</v>
      </c>
      <c r="U37" s="18">
        <v>60</v>
      </c>
      <c r="V37" s="18">
        <v>54</v>
      </c>
      <c r="W37" s="18">
        <v>10</v>
      </c>
      <c r="X37" s="18">
        <v>53</v>
      </c>
    </row>
    <row r="38" spans="1:24" ht="15.6" x14ac:dyDescent="0.3">
      <c r="A38" s="17" t="s">
        <v>99</v>
      </c>
      <c r="B38" s="37">
        <f t="shared" si="7"/>
        <v>171</v>
      </c>
      <c r="C38" s="18">
        <v>4</v>
      </c>
      <c r="D38" s="18">
        <v>16</v>
      </c>
      <c r="E38" s="18">
        <v>16</v>
      </c>
      <c r="F38" s="18">
        <v>0</v>
      </c>
      <c r="G38" s="18">
        <v>3</v>
      </c>
      <c r="H38" s="18">
        <v>3</v>
      </c>
      <c r="I38" s="18">
        <v>8</v>
      </c>
      <c r="J38" s="18">
        <v>17</v>
      </c>
      <c r="K38" s="18">
        <v>5</v>
      </c>
      <c r="L38" s="18">
        <v>7</v>
      </c>
      <c r="M38" s="18">
        <v>10</v>
      </c>
      <c r="N38" s="18">
        <v>2</v>
      </c>
      <c r="O38" s="18">
        <v>11</v>
      </c>
      <c r="P38" s="18">
        <v>13</v>
      </c>
      <c r="Q38" s="18">
        <v>7</v>
      </c>
      <c r="R38" s="18">
        <v>2</v>
      </c>
      <c r="S38" s="18">
        <v>7</v>
      </c>
      <c r="T38" s="18">
        <v>10</v>
      </c>
      <c r="U38" s="18">
        <v>12</v>
      </c>
      <c r="V38" s="18">
        <v>6</v>
      </c>
      <c r="W38" s="18">
        <v>6</v>
      </c>
      <c r="X38" s="18">
        <v>6</v>
      </c>
    </row>
    <row r="39" spans="1:24" ht="15.6" x14ac:dyDescent="0.3">
      <c r="A39" s="17" t="s">
        <v>269</v>
      </c>
      <c r="B39" s="37">
        <f t="shared" si="7"/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</row>
    <row r="40" spans="1:24" ht="15.6" x14ac:dyDescent="0.3">
      <c r="A40" s="17" t="s">
        <v>84</v>
      </c>
      <c r="B40" s="37">
        <f t="shared" si="7"/>
        <v>187</v>
      </c>
      <c r="C40" s="18">
        <v>3</v>
      </c>
      <c r="D40" s="18">
        <v>7</v>
      </c>
      <c r="E40" s="18">
        <v>37</v>
      </c>
      <c r="F40" s="18">
        <v>0</v>
      </c>
      <c r="G40" s="18">
        <v>7</v>
      </c>
      <c r="H40" s="18">
        <v>0</v>
      </c>
      <c r="I40" s="18">
        <v>13</v>
      </c>
      <c r="J40" s="18">
        <v>12</v>
      </c>
      <c r="K40" s="18">
        <v>4</v>
      </c>
      <c r="L40" s="18">
        <v>64</v>
      </c>
      <c r="M40" s="18">
        <v>2</v>
      </c>
      <c r="N40" s="18">
        <v>1</v>
      </c>
      <c r="O40" s="18">
        <v>7</v>
      </c>
      <c r="P40" s="18">
        <v>3</v>
      </c>
      <c r="Q40" s="18">
        <v>0</v>
      </c>
      <c r="R40" s="18">
        <v>3</v>
      </c>
      <c r="S40" s="18">
        <v>6</v>
      </c>
      <c r="T40" s="18">
        <v>3</v>
      </c>
      <c r="U40" s="18">
        <v>3</v>
      </c>
      <c r="V40" s="18">
        <v>12</v>
      </c>
      <c r="W40" s="18">
        <v>0</v>
      </c>
      <c r="X40" s="18">
        <v>0</v>
      </c>
    </row>
    <row r="41" spans="1:24" ht="15.6" x14ac:dyDescent="0.3">
      <c r="A41" s="17"/>
      <c r="B41" s="3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 ht="15.6" x14ac:dyDescent="0.3">
      <c r="A42" s="33" t="s">
        <v>100</v>
      </c>
      <c r="B42" s="23">
        <f>SUM(B43:B45)</f>
        <v>11421</v>
      </c>
      <c r="C42" s="38">
        <f t="shared" ref="C42" si="8">SUM(C43:C45)</f>
        <v>583</v>
      </c>
      <c r="D42" s="38">
        <f t="shared" ref="D42:X42" si="9">SUM(D43:D45)</f>
        <v>573</v>
      </c>
      <c r="E42" s="38">
        <f t="shared" si="9"/>
        <v>1850</v>
      </c>
      <c r="F42" s="38">
        <f t="shared" si="9"/>
        <v>23</v>
      </c>
      <c r="G42" s="38">
        <f t="shared" si="9"/>
        <v>221</v>
      </c>
      <c r="H42" s="38">
        <f t="shared" si="9"/>
        <v>408</v>
      </c>
      <c r="I42" s="38">
        <f t="shared" si="9"/>
        <v>495</v>
      </c>
      <c r="J42" s="38">
        <f t="shared" si="9"/>
        <v>914</v>
      </c>
      <c r="K42" s="38">
        <f t="shared" si="9"/>
        <v>356</v>
      </c>
      <c r="L42" s="38">
        <f t="shared" si="9"/>
        <v>501</v>
      </c>
      <c r="M42" s="38">
        <f t="shared" si="9"/>
        <v>405</v>
      </c>
      <c r="N42" s="38">
        <f t="shared" si="9"/>
        <v>245</v>
      </c>
      <c r="O42" s="38">
        <f t="shared" si="9"/>
        <v>591</v>
      </c>
      <c r="P42" s="38">
        <f t="shared" si="9"/>
        <v>820</v>
      </c>
      <c r="Q42" s="38">
        <f t="shared" si="9"/>
        <v>349</v>
      </c>
      <c r="R42" s="38">
        <f t="shared" si="9"/>
        <v>334</v>
      </c>
      <c r="S42" s="38">
        <f t="shared" si="9"/>
        <v>419</v>
      </c>
      <c r="T42" s="38">
        <f t="shared" si="9"/>
        <v>371</v>
      </c>
      <c r="U42" s="38">
        <f t="shared" si="9"/>
        <v>662</v>
      </c>
      <c r="V42" s="38">
        <f t="shared" si="9"/>
        <v>632</v>
      </c>
      <c r="W42" s="38">
        <f t="shared" si="9"/>
        <v>112</v>
      </c>
      <c r="X42" s="38">
        <f t="shared" si="9"/>
        <v>557</v>
      </c>
    </row>
    <row r="43" spans="1:24" ht="15.6" x14ac:dyDescent="0.3">
      <c r="A43" s="17" t="s">
        <v>101</v>
      </c>
      <c r="B43" s="37">
        <f>SUM(C43:X43)</f>
        <v>1759</v>
      </c>
      <c r="C43" s="18">
        <v>33</v>
      </c>
      <c r="D43" s="18">
        <v>111</v>
      </c>
      <c r="E43" s="18">
        <v>372</v>
      </c>
      <c r="F43" s="18">
        <v>4</v>
      </c>
      <c r="G43" s="18">
        <v>23</v>
      </c>
      <c r="H43" s="18">
        <v>92</v>
      </c>
      <c r="I43" s="18">
        <v>50</v>
      </c>
      <c r="J43" s="18">
        <v>205</v>
      </c>
      <c r="K43" s="18">
        <v>15</v>
      </c>
      <c r="L43" s="18">
        <v>44</v>
      </c>
      <c r="M43" s="18">
        <v>27</v>
      </c>
      <c r="N43" s="18">
        <v>49</v>
      </c>
      <c r="O43" s="18">
        <v>99</v>
      </c>
      <c r="P43" s="18">
        <v>135</v>
      </c>
      <c r="Q43" s="18">
        <v>55</v>
      </c>
      <c r="R43" s="18">
        <v>37</v>
      </c>
      <c r="S43" s="18">
        <v>74</v>
      </c>
      <c r="T43" s="18">
        <v>61</v>
      </c>
      <c r="U43" s="18">
        <v>87</v>
      </c>
      <c r="V43" s="18">
        <v>80</v>
      </c>
      <c r="W43" s="18">
        <v>21</v>
      </c>
      <c r="X43" s="18">
        <v>85</v>
      </c>
    </row>
    <row r="44" spans="1:24" ht="15.6" x14ac:dyDescent="0.3">
      <c r="A44" s="17" t="s">
        <v>102</v>
      </c>
      <c r="B44" s="37">
        <f>SUM(C44:X44)</f>
        <v>9570</v>
      </c>
      <c r="C44" s="18">
        <v>549</v>
      </c>
      <c r="D44" s="18">
        <v>461</v>
      </c>
      <c r="E44" s="18">
        <v>1466</v>
      </c>
      <c r="F44" s="18">
        <v>19</v>
      </c>
      <c r="G44" s="18">
        <v>195</v>
      </c>
      <c r="H44" s="18">
        <v>310</v>
      </c>
      <c r="I44" s="18">
        <v>421</v>
      </c>
      <c r="J44" s="18">
        <v>708</v>
      </c>
      <c r="K44" s="18">
        <v>341</v>
      </c>
      <c r="L44" s="18">
        <v>457</v>
      </c>
      <c r="M44" s="18">
        <v>378</v>
      </c>
      <c r="N44" s="18">
        <v>193</v>
      </c>
      <c r="O44" s="18">
        <v>490</v>
      </c>
      <c r="P44" s="18">
        <v>681</v>
      </c>
      <c r="Q44" s="18">
        <v>294</v>
      </c>
      <c r="R44" s="18">
        <v>295</v>
      </c>
      <c r="S44" s="18">
        <v>333</v>
      </c>
      <c r="T44" s="18">
        <v>307</v>
      </c>
      <c r="U44" s="18">
        <v>564</v>
      </c>
      <c r="V44" s="18">
        <v>551</v>
      </c>
      <c r="W44" s="18">
        <v>90</v>
      </c>
      <c r="X44" s="18">
        <v>467</v>
      </c>
    </row>
    <row r="45" spans="1:24" ht="15.6" x14ac:dyDescent="0.3">
      <c r="A45" s="17" t="s">
        <v>84</v>
      </c>
      <c r="B45" s="37">
        <f>SUM(C45:X45)</f>
        <v>92</v>
      </c>
      <c r="C45" s="18">
        <v>1</v>
      </c>
      <c r="D45" s="18">
        <v>1</v>
      </c>
      <c r="E45" s="18">
        <v>12</v>
      </c>
      <c r="F45" s="18">
        <v>0</v>
      </c>
      <c r="G45" s="18">
        <v>3</v>
      </c>
      <c r="H45" s="18">
        <v>6</v>
      </c>
      <c r="I45" s="18">
        <v>24</v>
      </c>
      <c r="J45" s="18">
        <v>1</v>
      </c>
      <c r="K45" s="18">
        <v>0</v>
      </c>
      <c r="L45" s="18">
        <v>0</v>
      </c>
      <c r="M45" s="18">
        <v>0</v>
      </c>
      <c r="N45" s="18">
        <v>3</v>
      </c>
      <c r="O45" s="18">
        <v>2</v>
      </c>
      <c r="P45" s="18">
        <v>4</v>
      </c>
      <c r="Q45" s="18">
        <v>0</v>
      </c>
      <c r="R45" s="18">
        <v>2</v>
      </c>
      <c r="S45" s="18">
        <v>12</v>
      </c>
      <c r="T45" s="18">
        <v>3</v>
      </c>
      <c r="U45" s="18">
        <v>11</v>
      </c>
      <c r="V45" s="18">
        <v>1</v>
      </c>
      <c r="W45" s="18">
        <v>1</v>
      </c>
      <c r="X45" s="18">
        <v>5</v>
      </c>
    </row>
    <row r="46" spans="1:24" ht="15.6" x14ac:dyDescent="0.3">
      <c r="A46" s="17"/>
      <c r="B46" s="3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ht="15.6" x14ac:dyDescent="0.3">
      <c r="A47" s="33" t="s">
        <v>103</v>
      </c>
      <c r="B47" s="23">
        <f>SUM(B48:B58)</f>
        <v>11421</v>
      </c>
      <c r="C47" s="23">
        <f t="shared" ref="C47" si="10">SUM(C48:C58)</f>
        <v>583</v>
      </c>
      <c r="D47" s="23">
        <f t="shared" ref="D47:X47" si="11">SUM(D48:D58)</f>
        <v>573</v>
      </c>
      <c r="E47" s="23">
        <f t="shared" si="11"/>
        <v>1850</v>
      </c>
      <c r="F47" s="23">
        <f t="shared" si="11"/>
        <v>23</v>
      </c>
      <c r="G47" s="23">
        <f t="shared" si="11"/>
        <v>221</v>
      </c>
      <c r="H47" s="23">
        <f t="shared" si="11"/>
        <v>408</v>
      </c>
      <c r="I47" s="23">
        <f t="shared" si="11"/>
        <v>495</v>
      </c>
      <c r="J47" s="23">
        <f t="shared" si="11"/>
        <v>914</v>
      </c>
      <c r="K47" s="23">
        <f t="shared" si="11"/>
        <v>356</v>
      </c>
      <c r="L47" s="23">
        <f t="shared" si="11"/>
        <v>501</v>
      </c>
      <c r="M47" s="23">
        <f t="shared" si="11"/>
        <v>405</v>
      </c>
      <c r="N47" s="23">
        <f t="shared" si="11"/>
        <v>245</v>
      </c>
      <c r="O47" s="23">
        <f t="shared" si="11"/>
        <v>591</v>
      </c>
      <c r="P47" s="23">
        <f t="shared" si="11"/>
        <v>820</v>
      </c>
      <c r="Q47" s="23">
        <f t="shared" si="11"/>
        <v>349</v>
      </c>
      <c r="R47" s="23">
        <f t="shared" si="11"/>
        <v>334</v>
      </c>
      <c r="S47" s="23">
        <f t="shared" si="11"/>
        <v>419</v>
      </c>
      <c r="T47" s="23">
        <f t="shared" si="11"/>
        <v>371</v>
      </c>
      <c r="U47" s="23">
        <f t="shared" si="11"/>
        <v>662</v>
      </c>
      <c r="V47" s="23">
        <f t="shared" si="11"/>
        <v>632</v>
      </c>
      <c r="W47" s="23">
        <f t="shared" si="11"/>
        <v>112</v>
      </c>
      <c r="X47" s="23">
        <f t="shared" si="11"/>
        <v>557</v>
      </c>
    </row>
    <row r="48" spans="1:24" ht="15.6" x14ac:dyDescent="0.3">
      <c r="A48" s="17" t="s">
        <v>104</v>
      </c>
      <c r="B48" s="37">
        <f t="shared" ref="B48:B57" si="12">SUM(C48:X48)</f>
        <v>185</v>
      </c>
      <c r="C48" s="18">
        <v>7</v>
      </c>
      <c r="D48" s="18">
        <v>2</v>
      </c>
      <c r="E48" s="18">
        <v>10</v>
      </c>
      <c r="F48" s="18">
        <v>0</v>
      </c>
      <c r="G48" s="18">
        <v>3</v>
      </c>
      <c r="H48" s="18">
        <v>5</v>
      </c>
      <c r="I48" s="18">
        <v>4</v>
      </c>
      <c r="J48" s="18">
        <v>6</v>
      </c>
      <c r="K48" s="18">
        <v>4</v>
      </c>
      <c r="L48" s="18">
        <v>2</v>
      </c>
      <c r="M48" s="18">
        <v>6</v>
      </c>
      <c r="N48" s="18">
        <v>7</v>
      </c>
      <c r="O48" s="18">
        <v>7</v>
      </c>
      <c r="P48" s="18">
        <v>13</v>
      </c>
      <c r="Q48" s="18">
        <v>14</v>
      </c>
      <c r="R48" s="18">
        <v>51</v>
      </c>
      <c r="S48" s="18">
        <v>4</v>
      </c>
      <c r="T48" s="18">
        <v>15</v>
      </c>
      <c r="U48" s="18">
        <v>6</v>
      </c>
      <c r="V48" s="18">
        <v>10</v>
      </c>
      <c r="W48" s="18">
        <v>2</v>
      </c>
      <c r="X48" s="18">
        <v>7</v>
      </c>
    </row>
    <row r="49" spans="1:24" ht="15.6" x14ac:dyDescent="0.3">
      <c r="A49" s="17" t="s">
        <v>105</v>
      </c>
      <c r="B49" s="37">
        <f t="shared" si="12"/>
        <v>856</v>
      </c>
      <c r="C49" s="18">
        <v>37</v>
      </c>
      <c r="D49" s="18">
        <v>28</v>
      </c>
      <c r="E49" s="18">
        <v>57</v>
      </c>
      <c r="F49" s="18">
        <v>3</v>
      </c>
      <c r="G49" s="18">
        <v>13</v>
      </c>
      <c r="H49" s="18">
        <v>39</v>
      </c>
      <c r="I49" s="18">
        <v>25</v>
      </c>
      <c r="J49" s="18">
        <v>58</v>
      </c>
      <c r="K49" s="18">
        <v>54</v>
      </c>
      <c r="L49" s="18">
        <v>6</v>
      </c>
      <c r="M49" s="18">
        <v>44</v>
      </c>
      <c r="N49" s="18">
        <v>44</v>
      </c>
      <c r="O49" s="18">
        <v>30</v>
      </c>
      <c r="P49" s="18">
        <v>71</v>
      </c>
      <c r="Q49" s="18">
        <v>59</v>
      </c>
      <c r="R49" s="18">
        <v>38</v>
      </c>
      <c r="S49" s="18">
        <v>28</v>
      </c>
      <c r="T49" s="18">
        <v>41</v>
      </c>
      <c r="U49" s="18">
        <v>41</v>
      </c>
      <c r="V49" s="18">
        <v>44</v>
      </c>
      <c r="W49" s="18">
        <v>6</v>
      </c>
      <c r="X49" s="18">
        <v>90</v>
      </c>
    </row>
    <row r="50" spans="1:24" ht="15.6" x14ac:dyDescent="0.3">
      <c r="A50" s="17" t="s">
        <v>106</v>
      </c>
      <c r="B50" s="37">
        <f t="shared" si="12"/>
        <v>1614</v>
      </c>
      <c r="C50" s="18">
        <v>74</v>
      </c>
      <c r="D50" s="18">
        <v>32</v>
      </c>
      <c r="E50" s="18">
        <v>167</v>
      </c>
      <c r="F50" s="18">
        <v>0</v>
      </c>
      <c r="G50" s="18">
        <v>31</v>
      </c>
      <c r="H50" s="18">
        <v>53</v>
      </c>
      <c r="I50" s="18">
        <v>83</v>
      </c>
      <c r="J50" s="18">
        <v>161</v>
      </c>
      <c r="K50" s="18">
        <v>37</v>
      </c>
      <c r="L50" s="18">
        <v>16</v>
      </c>
      <c r="M50" s="18">
        <v>46</v>
      </c>
      <c r="N50" s="18">
        <v>98</v>
      </c>
      <c r="O50" s="18">
        <v>31</v>
      </c>
      <c r="P50" s="18">
        <v>116</v>
      </c>
      <c r="Q50" s="18">
        <v>66</v>
      </c>
      <c r="R50" s="18">
        <v>87</v>
      </c>
      <c r="S50" s="18">
        <v>33</v>
      </c>
      <c r="T50" s="18">
        <v>44</v>
      </c>
      <c r="U50" s="18">
        <v>213</v>
      </c>
      <c r="V50" s="18">
        <v>40</v>
      </c>
      <c r="W50" s="18">
        <v>14</v>
      </c>
      <c r="X50" s="18">
        <v>172</v>
      </c>
    </row>
    <row r="51" spans="1:24" ht="15.6" x14ac:dyDescent="0.3">
      <c r="A51" s="17" t="s">
        <v>107</v>
      </c>
      <c r="B51" s="37">
        <f t="shared" si="12"/>
        <v>2297</v>
      </c>
      <c r="C51" s="18">
        <v>175</v>
      </c>
      <c r="D51" s="18">
        <v>84</v>
      </c>
      <c r="E51" s="18">
        <v>296</v>
      </c>
      <c r="F51" s="18">
        <v>10</v>
      </c>
      <c r="G51" s="18">
        <v>58</v>
      </c>
      <c r="H51" s="18">
        <v>93</v>
      </c>
      <c r="I51" s="18">
        <v>81</v>
      </c>
      <c r="J51" s="18">
        <v>188</v>
      </c>
      <c r="K51" s="18">
        <v>97</v>
      </c>
      <c r="L51" s="18">
        <v>49</v>
      </c>
      <c r="M51" s="18">
        <v>88</v>
      </c>
      <c r="N51" s="18">
        <v>50</v>
      </c>
      <c r="O51" s="18">
        <v>95</v>
      </c>
      <c r="P51" s="18">
        <v>166</v>
      </c>
      <c r="Q51" s="18">
        <v>106</v>
      </c>
      <c r="R51" s="18">
        <v>79</v>
      </c>
      <c r="S51" s="18">
        <v>75</v>
      </c>
      <c r="T51" s="18">
        <v>124</v>
      </c>
      <c r="U51" s="18">
        <v>98</v>
      </c>
      <c r="V51" s="18">
        <v>84</v>
      </c>
      <c r="W51" s="18">
        <v>17</v>
      </c>
      <c r="X51" s="18">
        <v>184</v>
      </c>
    </row>
    <row r="52" spans="1:24" ht="15.6" x14ac:dyDescent="0.3">
      <c r="A52" s="17" t="s">
        <v>108</v>
      </c>
      <c r="B52" s="37">
        <f t="shared" si="12"/>
        <v>1087</v>
      </c>
      <c r="C52" s="18">
        <v>74</v>
      </c>
      <c r="D52" s="18">
        <v>50</v>
      </c>
      <c r="E52" s="18">
        <v>151</v>
      </c>
      <c r="F52" s="18">
        <v>7</v>
      </c>
      <c r="G52" s="18">
        <v>32</v>
      </c>
      <c r="H52" s="18">
        <v>30</v>
      </c>
      <c r="I52" s="18">
        <v>51</v>
      </c>
      <c r="J52" s="18">
        <v>60</v>
      </c>
      <c r="K52" s="18">
        <v>42</v>
      </c>
      <c r="L52" s="18">
        <v>18</v>
      </c>
      <c r="M52" s="18">
        <v>38</v>
      </c>
      <c r="N52" s="18">
        <v>17</v>
      </c>
      <c r="O52" s="18">
        <v>53</v>
      </c>
      <c r="P52" s="18">
        <v>87</v>
      </c>
      <c r="Q52" s="18">
        <v>31</v>
      </c>
      <c r="R52" s="18">
        <v>30</v>
      </c>
      <c r="S52" s="18">
        <v>29</v>
      </c>
      <c r="T52" s="18">
        <v>56</v>
      </c>
      <c r="U52" s="18">
        <v>142</v>
      </c>
      <c r="V52" s="18">
        <v>39</v>
      </c>
      <c r="W52" s="18">
        <v>8</v>
      </c>
      <c r="X52" s="18">
        <v>42</v>
      </c>
    </row>
    <row r="53" spans="1:24" ht="15.6" x14ac:dyDescent="0.3">
      <c r="A53" s="17" t="s">
        <v>109</v>
      </c>
      <c r="B53" s="37">
        <f t="shared" si="12"/>
        <v>21</v>
      </c>
      <c r="C53" s="18">
        <v>1</v>
      </c>
      <c r="D53" s="18">
        <v>0</v>
      </c>
      <c r="E53" s="18">
        <v>1</v>
      </c>
      <c r="F53" s="18">
        <v>0</v>
      </c>
      <c r="G53" s="18">
        <v>0</v>
      </c>
      <c r="H53" s="18">
        <v>2</v>
      </c>
      <c r="I53" s="18">
        <v>1</v>
      </c>
      <c r="J53" s="18">
        <v>2</v>
      </c>
      <c r="K53" s="18">
        <v>2</v>
      </c>
      <c r="L53" s="18">
        <v>1</v>
      </c>
      <c r="M53" s="18">
        <v>0</v>
      </c>
      <c r="N53" s="18">
        <v>1</v>
      </c>
      <c r="O53" s="18">
        <v>0</v>
      </c>
      <c r="P53" s="18">
        <v>2</v>
      </c>
      <c r="Q53" s="18">
        <v>0</v>
      </c>
      <c r="R53" s="18">
        <v>0</v>
      </c>
      <c r="S53" s="18">
        <v>0</v>
      </c>
      <c r="T53" s="18">
        <v>4</v>
      </c>
      <c r="U53" s="18">
        <v>2</v>
      </c>
      <c r="V53" s="18">
        <v>1</v>
      </c>
      <c r="W53" s="18">
        <v>1</v>
      </c>
      <c r="X53" s="18">
        <v>0</v>
      </c>
    </row>
    <row r="54" spans="1:24" ht="15.6" x14ac:dyDescent="0.3">
      <c r="A54" s="17" t="s">
        <v>110</v>
      </c>
      <c r="B54" s="37">
        <f t="shared" si="12"/>
        <v>60</v>
      </c>
      <c r="C54" s="18">
        <v>3</v>
      </c>
      <c r="D54" s="18">
        <v>5</v>
      </c>
      <c r="E54" s="18">
        <v>12</v>
      </c>
      <c r="F54" s="18">
        <v>0</v>
      </c>
      <c r="G54" s="18">
        <v>4</v>
      </c>
      <c r="H54" s="18">
        <v>6</v>
      </c>
      <c r="I54" s="18">
        <v>0</v>
      </c>
      <c r="J54" s="18">
        <v>8</v>
      </c>
      <c r="K54" s="18">
        <v>5</v>
      </c>
      <c r="L54" s="18">
        <v>4</v>
      </c>
      <c r="M54" s="18">
        <v>5</v>
      </c>
      <c r="N54" s="18">
        <v>0</v>
      </c>
      <c r="O54" s="18">
        <v>0</v>
      </c>
      <c r="P54" s="18">
        <v>1</v>
      </c>
      <c r="Q54" s="18">
        <v>1</v>
      </c>
      <c r="R54" s="18">
        <v>0</v>
      </c>
      <c r="S54" s="18">
        <v>0</v>
      </c>
      <c r="T54" s="18">
        <v>1</v>
      </c>
      <c r="U54" s="18">
        <v>3</v>
      </c>
      <c r="V54" s="18">
        <v>1</v>
      </c>
      <c r="W54" s="18">
        <v>1</v>
      </c>
      <c r="X54" s="18">
        <v>0</v>
      </c>
    </row>
    <row r="55" spans="1:24" ht="15.6" x14ac:dyDescent="0.3">
      <c r="A55" s="17" t="s">
        <v>111</v>
      </c>
      <c r="B55" s="37">
        <f t="shared" si="12"/>
        <v>498</v>
      </c>
      <c r="C55" s="18">
        <v>61</v>
      </c>
      <c r="D55" s="18">
        <v>29</v>
      </c>
      <c r="E55" s="18">
        <v>82</v>
      </c>
      <c r="F55" s="18">
        <v>0</v>
      </c>
      <c r="G55" s="18">
        <v>16</v>
      </c>
      <c r="H55" s="18">
        <v>19</v>
      </c>
      <c r="I55" s="18">
        <v>23</v>
      </c>
      <c r="J55" s="18">
        <v>36</v>
      </c>
      <c r="K55" s="18">
        <v>14</v>
      </c>
      <c r="L55" s="18">
        <v>9</v>
      </c>
      <c r="M55" s="18">
        <v>21</v>
      </c>
      <c r="N55" s="18">
        <v>11</v>
      </c>
      <c r="O55" s="18">
        <v>22</v>
      </c>
      <c r="P55" s="18">
        <v>29</v>
      </c>
      <c r="Q55" s="18">
        <v>16</v>
      </c>
      <c r="R55" s="18">
        <v>5</v>
      </c>
      <c r="S55" s="18">
        <v>13</v>
      </c>
      <c r="T55" s="18">
        <v>34</v>
      </c>
      <c r="U55" s="18">
        <v>22</v>
      </c>
      <c r="V55" s="18">
        <v>15</v>
      </c>
      <c r="W55" s="18">
        <v>4</v>
      </c>
      <c r="X55" s="18">
        <v>17</v>
      </c>
    </row>
    <row r="56" spans="1:24" ht="15.6" x14ac:dyDescent="0.3">
      <c r="A56" s="17" t="s">
        <v>112</v>
      </c>
      <c r="B56" s="37">
        <f t="shared" si="12"/>
        <v>715</v>
      </c>
      <c r="C56" s="18">
        <v>56</v>
      </c>
      <c r="D56" s="18">
        <v>48</v>
      </c>
      <c r="E56" s="18">
        <v>142</v>
      </c>
      <c r="F56" s="18">
        <v>1</v>
      </c>
      <c r="G56" s="18">
        <v>14</v>
      </c>
      <c r="H56" s="18">
        <v>40</v>
      </c>
      <c r="I56" s="18">
        <v>27</v>
      </c>
      <c r="J56" s="18">
        <v>46</v>
      </c>
      <c r="K56" s="18">
        <v>18</v>
      </c>
      <c r="L56" s="18">
        <v>30</v>
      </c>
      <c r="M56" s="18">
        <v>40</v>
      </c>
      <c r="N56" s="18">
        <v>6</v>
      </c>
      <c r="O56" s="18">
        <v>25</v>
      </c>
      <c r="P56" s="18">
        <v>42</v>
      </c>
      <c r="Q56" s="18">
        <v>29</v>
      </c>
      <c r="R56" s="18">
        <v>12</v>
      </c>
      <c r="S56" s="18">
        <v>14</v>
      </c>
      <c r="T56" s="18">
        <v>23</v>
      </c>
      <c r="U56" s="18">
        <v>43</v>
      </c>
      <c r="V56" s="18">
        <v>32</v>
      </c>
      <c r="W56" s="18">
        <v>6</v>
      </c>
      <c r="X56" s="18">
        <v>21</v>
      </c>
    </row>
    <row r="57" spans="1:24" ht="15.6" x14ac:dyDescent="0.3">
      <c r="A57" s="17" t="s">
        <v>113</v>
      </c>
      <c r="B57" s="37">
        <f t="shared" si="12"/>
        <v>8</v>
      </c>
      <c r="C57" s="18">
        <v>0</v>
      </c>
      <c r="D57" s="18">
        <v>3</v>
      </c>
      <c r="E57" s="18">
        <v>3</v>
      </c>
      <c r="F57" s="18">
        <v>0</v>
      </c>
      <c r="G57" s="18">
        <v>0</v>
      </c>
      <c r="H57" s="18">
        <v>0</v>
      </c>
      <c r="I57" s="18">
        <v>0</v>
      </c>
      <c r="J57" s="18">
        <v>2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</row>
    <row r="58" spans="1:24" ht="15.6" x14ac:dyDescent="0.3">
      <c r="A58" s="17" t="s">
        <v>84</v>
      </c>
      <c r="B58" s="37">
        <f>SUM(C58:X58)</f>
        <v>4080</v>
      </c>
      <c r="C58" s="18">
        <v>95</v>
      </c>
      <c r="D58" s="18">
        <v>292</v>
      </c>
      <c r="E58" s="18">
        <v>929</v>
      </c>
      <c r="F58" s="18">
        <v>2</v>
      </c>
      <c r="G58" s="18">
        <v>50</v>
      </c>
      <c r="H58" s="18">
        <v>121</v>
      </c>
      <c r="I58" s="18">
        <v>200</v>
      </c>
      <c r="J58" s="18">
        <v>347</v>
      </c>
      <c r="K58" s="18">
        <v>83</v>
      </c>
      <c r="L58" s="18">
        <v>366</v>
      </c>
      <c r="M58" s="18">
        <v>117</v>
      </c>
      <c r="N58" s="18">
        <v>11</v>
      </c>
      <c r="O58" s="18">
        <v>328</v>
      </c>
      <c r="P58" s="18">
        <v>293</v>
      </c>
      <c r="Q58" s="18">
        <v>27</v>
      </c>
      <c r="R58" s="18">
        <v>32</v>
      </c>
      <c r="S58" s="18">
        <v>223</v>
      </c>
      <c r="T58" s="18">
        <v>29</v>
      </c>
      <c r="U58" s="18">
        <v>92</v>
      </c>
      <c r="V58" s="18">
        <v>366</v>
      </c>
      <c r="W58" s="18">
        <v>53</v>
      </c>
      <c r="X58" s="18">
        <v>24</v>
      </c>
    </row>
    <row r="59" spans="1:24" ht="15.6" x14ac:dyDescent="0.3">
      <c r="A59" s="17"/>
      <c r="B59" s="3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 spans="1:24" ht="15.6" x14ac:dyDescent="0.3">
      <c r="A60" s="24" t="s">
        <v>270</v>
      </c>
      <c r="B60" s="23">
        <f t="shared" ref="B60:X60" si="13">SUM(B61:B67)</f>
        <v>11421</v>
      </c>
      <c r="C60" s="23">
        <f t="shared" si="13"/>
        <v>583</v>
      </c>
      <c r="D60" s="23">
        <f t="shared" si="13"/>
        <v>573</v>
      </c>
      <c r="E60" s="23">
        <f t="shared" si="13"/>
        <v>1850</v>
      </c>
      <c r="F60" s="23">
        <f t="shared" si="13"/>
        <v>23</v>
      </c>
      <c r="G60" s="23">
        <f t="shared" si="13"/>
        <v>221</v>
      </c>
      <c r="H60" s="23">
        <f t="shared" si="13"/>
        <v>408</v>
      </c>
      <c r="I60" s="23">
        <f t="shared" si="13"/>
        <v>495</v>
      </c>
      <c r="J60" s="23">
        <f t="shared" si="13"/>
        <v>914</v>
      </c>
      <c r="K60" s="23">
        <f t="shared" si="13"/>
        <v>356</v>
      </c>
      <c r="L60" s="23">
        <f t="shared" si="13"/>
        <v>501</v>
      </c>
      <c r="M60" s="23">
        <f t="shared" si="13"/>
        <v>405</v>
      </c>
      <c r="N60" s="23">
        <f t="shared" si="13"/>
        <v>245</v>
      </c>
      <c r="O60" s="23">
        <f t="shared" si="13"/>
        <v>591</v>
      </c>
      <c r="P60" s="23">
        <f t="shared" si="13"/>
        <v>820</v>
      </c>
      <c r="Q60" s="23">
        <f t="shared" si="13"/>
        <v>349</v>
      </c>
      <c r="R60" s="23">
        <f t="shared" si="13"/>
        <v>334</v>
      </c>
      <c r="S60" s="23">
        <f t="shared" si="13"/>
        <v>419</v>
      </c>
      <c r="T60" s="23">
        <f t="shared" si="13"/>
        <v>371</v>
      </c>
      <c r="U60" s="23">
        <f t="shared" si="13"/>
        <v>662</v>
      </c>
      <c r="V60" s="23">
        <f t="shared" si="13"/>
        <v>632</v>
      </c>
      <c r="W60" s="23">
        <f t="shared" si="13"/>
        <v>112</v>
      </c>
      <c r="X60" s="23">
        <f t="shared" si="13"/>
        <v>557</v>
      </c>
    </row>
    <row r="61" spans="1:24" ht="15.6" x14ac:dyDescent="0.3">
      <c r="A61" s="20" t="s">
        <v>271</v>
      </c>
      <c r="B61" s="37">
        <f>SUM(C61:X61)</f>
        <v>55</v>
      </c>
      <c r="C61" s="18">
        <v>0</v>
      </c>
      <c r="D61" s="18">
        <v>1</v>
      </c>
      <c r="E61" s="18">
        <v>3</v>
      </c>
      <c r="F61" s="18">
        <v>0</v>
      </c>
      <c r="G61" s="18">
        <v>0</v>
      </c>
      <c r="H61" s="18">
        <v>2</v>
      </c>
      <c r="I61" s="18">
        <v>2</v>
      </c>
      <c r="J61" s="18">
        <v>2</v>
      </c>
      <c r="K61" s="18">
        <v>0</v>
      </c>
      <c r="L61" s="18">
        <v>1</v>
      </c>
      <c r="M61" s="18">
        <v>2</v>
      </c>
      <c r="N61" s="18">
        <v>0</v>
      </c>
      <c r="O61" s="18">
        <v>31</v>
      </c>
      <c r="P61" s="18">
        <v>1</v>
      </c>
      <c r="Q61" s="18">
        <v>1</v>
      </c>
      <c r="R61" s="18">
        <v>6</v>
      </c>
      <c r="S61" s="18">
        <v>1</v>
      </c>
      <c r="T61" s="18">
        <v>0</v>
      </c>
      <c r="U61" s="18">
        <v>1</v>
      </c>
      <c r="V61" s="18">
        <v>0</v>
      </c>
      <c r="W61" s="18">
        <v>1</v>
      </c>
      <c r="X61" s="18">
        <v>0</v>
      </c>
    </row>
    <row r="62" spans="1:24" ht="15.6" x14ac:dyDescent="0.3">
      <c r="A62" s="20" t="s">
        <v>272</v>
      </c>
      <c r="B62" s="37">
        <f t="shared" ref="B62:B67" si="14">SUM(C62:X62)</f>
        <v>6</v>
      </c>
      <c r="C62" s="18">
        <v>0</v>
      </c>
      <c r="D62" s="18">
        <v>0</v>
      </c>
      <c r="E62" s="18">
        <v>1</v>
      </c>
      <c r="F62" s="18">
        <v>0</v>
      </c>
      <c r="G62" s="18">
        <v>0</v>
      </c>
      <c r="H62" s="18">
        <v>2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1</v>
      </c>
      <c r="Q62" s="18">
        <v>0</v>
      </c>
      <c r="R62" s="18">
        <v>0</v>
      </c>
      <c r="S62" s="18">
        <v>0</v>
      </c>
      <c r="T62" s="18">
        <v>1</v>
      </c>
      <c r="U62" s="18">
        <v>1</v>
      </c>
      <c r="V62" s="18">
        <v>0</v>
      </c>
      <c r="W62" s="18">
        <v>0</v>
      </c>
      <c r="X62" s="18">
        <v>0</v>
      </c>
    </row>
    <row r="63" spans="1:24" ht="15.6" x14ac:dyDescent="0.3">
      <c r="A63" s="20" t="s">
        <v>273</v>
      </c>
      <c r="B63" s="37">
        <f t="shared" si="14"/>
        <v>892</v>
      </c>
      <c r="C63" s="18">
        <v>3</v>
      </c>
      <c r="D63" s="18">
        <v>4</v>
      </c>
      <c r="E63" s="18">
        <v>45</v>
      </c>
      <c r="F63" s="18">
        <v>1</v>
      </c>
      <c r="G63" s="18">
        <v>7</v>
      </c>
      <c r="H63" s="18">
        <v>3</v>
      </c>
      <c r="I63" s="18">
        <v>47</v>
      </c>
      <c r="J63" s="18">
        <v>2</v>
      </c>
      <c r="K63" s="18">
        <v>1</v>
      </c>
      <c r="L63" s="18">
        <v>423</v>
      </c>
      <c r="M63" s="18">
        <v>12</v>
      </c>
      <c r="N63" s="18">
        <v>0</v>
      </c>
      <c r="O63" s="18">
        <v>97</v>
      </c>
      <c r="P63" s="18">
        <v>143</v>
      </c>
      <c r="Q63" s="18">
        <v>38</v>
      </c>
      <c r="R63" s="18">
        <v>16</v>
      </c>
      <c r="S63" s="18">
        <v>9</v>
      </c>
      <c r="T63" s="18">
        <v>4</v>
      </c>
      <c r="U63" s="18">
        <v>21</v>
      </c>
      <c r="V63" s="18">
        <v>4</v>
      </c>
      <c r="W63" s="18">
        <v>8</v>
      </c>
      <c r="X63" s="18">
        <v>4</v>
      </c>
    </row>
    <row r="64" spans="1:24" ht="15.6" x14ac:dyDescent="0.3">
      <c r="A64" s="20" t="s">
        <v>274</v>
      </c>
      <c r="B64" s="37">
        <f t="shared" si="14"/>
        <v>141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7</v>
      </c>
      <c r="K64" s="18">
        <v>0</v>
      </c>
      <c r="L64" s="18">
        <v>0</v>
      </c>
      <c r="M64" s="18">
        <v>0</v>
      </c>
      <c r="N64" s="18">
        <v>0</v>
      </c>
      <c r="O64" s="18">
        <v>16</v>
      </c>
      <c r="P64" s="18">
        <v>100</v>
      </c>
      <c r="Q64" s="18">
        <v>0</v>
      </c>
      <c r="R64" s="18">
        <v>2</v>
      </c>
      <c r="S64" s="18">
        <v>0</v>
      </c>
      <c r="T64" s="18">
        <v>0</v>
      </c>
      <c r="U64" s="18">
        <v>1</v>
      </c>
      <c r="V64" s="18">
        <v>0</v>
      </c>
      <c r="W64" s="18">
        <v>0</v>
      </c>
      <c r="X64" s="18">
        <v>15</v>
      </c>
    </row>
    <row r="65" spans="1:24" ht="15.6" x14ac:dyDescent="0.3">
      <c r="A65" s="20" t="s">
        <v>275</v>
      </c>
      <c r="B65" s="37">
        <f t="shared" si="14"/>
        <v>9682</v>
      </c>
      <c r="C65" s="18">
        <v>579</v>
      </c>
      <c r="D65" s="18">
        <v>550</v>
      </c>
      <c r="E65" s="18">
        <v>1750</v>
      </c>
      <c r="F65" s="18">
        <v>22</v>
      </c>
      <c r="G65" s="18">
        <v>198</v>
      </c>
      <c r="H65" s="18">
        <v>395</v>
      </c>
      <c r="I65" s="18">
        <v>339</v>
      </c>
      <c r="J65" s="18">
        <v>895</v>
      </c>
      <c r="K65" s="18">
        <v>344</v>
      </c>
      <c r="L65" s="18">
        <v>54</v>
      </c>
      <c r="M65" s="18">
        <v>387</v>
      </c>
      <c r="N65" s="18">
        <v>236</v>
      </c>
      <c r="O65" s="18">
        <v>377</v>
      </c>
      <c r="P65" s="18">
        <v>481</v>
      </c>
      <c r="Q65" s="18">
        <v>291</v>
      </c>
      <c r="R65" s="18">
        <v>297</v>
      </c>
      <c r="S65" s="18">
        <v>350</v>
      </c>
      <c r="T65" s="18">
        <v>364</v>
      </c>
      <c r="U65" s="18">
        <v>621</v>
      </c>
      <c r="V65" s="18">
        <v>612</v>
      </c>
      <c r="W65" s="18">
        <v>15</v>
      </c>
      <c r="X65" s="18">
        <v>525</v>
      </c>
    </row>
    <row r="66" spans="1:24" ht="15.6" x14ac:dyDescent="0.3">
      <c r="A66" s="20" t="s">
        <v>276</v>
      </c>
      <c r="B66" s="37">
        <f t="shared" si="14"/>
        <v>143</v>
      </c>
      <c r="C66" s="18">
        <v>0</v>
      </c>
      <c r="D66" s="18">
        <v>2</v>
      </c>
      <c r="E66" s="18">
        <v>9</v>
      </c>
      <c r="F66" s="18">
        <v>0</v>
      </c>
      <c r="G66" s="18">
        <v>2</v>
      </c>
      <c r="H66" s="18">
        <v>0</v>
      </c>
      <c r="I66" s="18">
        <v>14</v>
      </c>
      <c r="J66" s="18">
        <v>4</v>
      </c>
      <c r="K66" s="18">
        <v>2</v>
      </c>
      <c r="L66" s="18">
        <v>2</v>
      </c>
      <c r="M66" s="18">
        <v>0</v>
      </c>
      <c r="N66" s="18">
        <v>0</v>
      </c>
      <c r="O66" s="18">
        <v>62</v>
      </c>
      <c r="P66" s="18">
        <v>11</v>
      </c>
      <c r="Q66" s="18">
        <v>12</v>
      </c>
      <c r="R66" s="18">
        <v>12</v>
      </c>
      <c r="S66" s="18">
        <v>2</v>
      </c>
      <c r="T66" s="18">
        <v>1</v>
      </c>
      <c r="U66" s="18">
        <v>4</v>
      </c>
      <c r="V66" s="18">
        <v>2</v>
      </c>
      <c r="W66" s="18">
        <v>1</v>
      </c>
      <c r="X66" s="18">
        <v>1</v>
      </c>
    </row>
    <row r="67" spans="1:24" ht="15.6" x14ac:dyDescent="0.3">
      <c r="A67" s="20" t="s">
        <v>84</v>
      </c>
      <c r="B67" s="37">
        <f t="shared" si="14"/>
        <v>502</v>
      </c>
      <c r="C67" s="18">
        <v>1</v>
      </c>
      <c r="D67" s="18">
        <v>16</v>
      </c>
      <c r="E67" s="18">
        <v>42</v>
      </c>
      <c r="F67" s="18">
        <v>0</v>
      </c>
      <c r="G67" s="18">
        <v>14</v>
      </c>
      <c r="H67" s="18">
        <v>6</v>
      </c>
      <c r="I67" s="18">
        <v>93</v>
      </c>
      <c r="J67" s="18">
        <v>4</v>
      </c>
      <c r="K67" s="18">
        <v>9</v>
      </c>
      <c r="L67" s="18">
        <v>21</v>
      </c>
      <c r="M67" s="18">
        <v>4</v>
      </c>
      <c r="N67" s="18">
        <v>9</v>
      </c>
      <c r="O67" s="18">
        <v>8</v>
      </c>
      <c r="P67" s="18">
        <v>83</v>
      </c>
      <c r="Q67" s="18">
        <v>7</v>
      </c>
      <c r="R67" s="18">
        <v>1</v>
      </c>
      <c r="S67" s="18">
        <v>57</v>
      </c>
      <c r="T67" s="18">
        <v>1</v>
      </c>
      <c r="U67" s="18">
        <v>13</v>
      </c>
      <c r="V67" s="18">
        <v>14</v>
      </c>
      <c r="W67" s="18">
        <v>87</v>
      </c>
      <c r="X67" s="18">
        <v>12</v>
      </c>
    </row>
    <row r="68" spans="1:24" ht="15.6" x14ac:dyDescent="0.3">
      <c r="A68" s="17"/>
      <c r="B68" s="37"/>
      <c r="C68" s="37"/>
      <c r="D68" s="37"/>
      <c r="E68" s="37"/>
      <c r="F68" s="39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</row>
    <row r="69" spans="1:24" ht="15.6" x14ac:dyDescent="0.3">
      <c r="A69" s="33" t="s">
        <v>114</v>
      </c>
      <c r="B69" s="23">
        <f>SUM(B70:B72)</f>
        <v>11421</v>
      </c>
      <c r="C69" s="19">
        <f t="shared" ref="C69" si="15">SUM(C70:C72)</f>
        <v>583</v>
      </c>
      <c r="D69" s="19">
        <f t="shared" ref="D69:X69" si="16">SUM(D70:D72)</f>
        <v>573</v>
      </c>
      <c r="E69" s="19">
        <f t="shared" si="16"/>
        <v>1850</v>
      </c>
      <c r="F69" s="19">
        <f t="shared" si="16"/>
        <v>23</v>
      </c>
      <c r="G69" s="19">
        <f t="shared" si="16"/>
        <v>221</v>
      </c>
      <c r="H69" s="19">
        <f t="shared" si="16"/>
        <v>408</v>
      </c>
      <c r="I69" s="19">
        <f t="shared" si="16"/>
        <v>495</v>
      </c>
      <c r="J69" s="19">
        <f t="shared" si="16"/>
        <v>914</v>
      </c>
      <c r="K69" s="19">
        <f t="shared" si="16"/>
        <v>356</v>
      </c>
      <c r="L69" s="19">
        <f t="shared" si="16"/>
        <v>501</v>
      </c>
      <c r="M69" s="19">
        <f t="shared" si="16"/>
        <v>405</v>
      </c>
      <c r="N69" s="19">
        <f t="shared" si="16"/>
        <v>245</v>
      </c>
      <c r="O69" s="19">
        <f t="shared" si="16"/>
        <v>591</v>
      </c>
      <c r="P69" s="19">
        <f t="shared" si="16"/>
        <v>820</v>
      </c>
      <c r="Q69" s="19">
        <f t="shared" si="16"/>
        <v>349</v>
      </c>
      <c r="R69" s="19">
        <f t="shared" si="16"/>
        <v>334</v>
      </c>
      <c r="S69" s="19">
        <f t="shared" si="16"/>
        <v>419</v>
      </c>
      <c r="T69" s="19">
        <f t="shared" si="16"/>
        <v>371</v>
      </c>
      <c r="U69" s="19">
        <f t="shared" si="16"/>
        <v>662</v>
      </c>
      <c r="V69" s="19">
        <f t="shared" si="16"/>
        <v>632</v>
      </c>
      <c r="W69" s="19">
        <f t="shared" si="16"/>
        <v>112</v>
      </c>
      <c r="X69" s="19">
        <f t="shared" si="16"/>
        <v>557</v>
      </c>
    </row>
    <row r="70" spans="1:24" ht="15.6" x14ac:dyDescent="0.3">
      <c r="A70" s="17" t="s">
        <v>115</v>
      </c>
      <c r="B70" s="37">
        <f>SUM(C70:X70)</f>
        <v>109</v>
      </c>
      <c r="C70" s="18">
        <v>1</v>
      </c>
      <c r="D70" s="18">
        <v>12</v>
      </c>
      <c r="E70" s="18">
        <v>17</v>
      </c>
      <c r="F70" s="18">
        <v>0</v>
      </c>
      <c r="G70" s="18">
        <v>4</v>
      </c>
      <c r="H70" s="18">
        <v>17</v>
      </c>
      <c r="I70" s="18">
        <v>5</v>
      </c>
      <c r="J70" s="18">
        <v>5</v>
      </c>
      <c r="K70" s="18">
        <v>2</v>
      </c>
      <c r="L70" s="18">
        <v>6</v>
      </c>
      <c r="M70" s="18">
        <v>4</v>
      </c>
      <c r="N70" s="18">
        <v>3</v>
      </c>
      <c r="O70" s="18">
        <v>3</v>
      </c>
      <c r="P70" s="18">
        <v>8</v>
      </c>
      <c r="Q70" s="18">
        <v>4</v>
      </c>
      <c r="R70" s="18">
        <v>3</v>
      </c>
      <c r="S70" s="18">
        <v>3</v>
      </c>
      <c r="T70" s="18">
        <v>5</v>
      </c>
      <c r="U70" s="18">
        <v>4</v>
      </c>
      <c r="V70" s="18">
        <v>0</v>
      </c>
      <c r="W70" s="18">
        <v>1</v>
      </c>
      <c r="X70" s="18">
        <v>2</v>
      </c>
    </row>
    <row r="71" spans="1:24" ht="15.6" x14ac:dyDescent="0.3">
      <c r="A71" s="17" t="s">
        <v>116</v>
      </c>
      <c r="B71" s="37">
        <f>SUM(C71:X71)</f>
        <v>11312</v>
      </c>
      <c r="C71" s="18">
        <v>582</v>
      </c>
      <c r="D71" s="18">
        <v>561</v>
      </c>
      <c r="E71" s="18">
        <v>1833</v>
      </c>
      <c r="F71" s="18">
        <v>23</v>
      </c>
      <c r="G71" s="18">
        <v>217</v>
      </c>
      <c r="H71" s="18">
        <v>391</v>
      </c>
      <c r="I71" s="18">
        <v>490</v>
      </c>
      <c r="J71" s="18">
        <v>909</v>
      </c>
      <c r="K71" s="18">
        <v>354</v>
      </c>
      <c r="L71" s="18">
        <v>495</v>
      </c>
      <c r="M71" s="18">
        <v>401</v>
      </c>
      <c r="N71" s="18">
        <v>242</v>
      </c>
      <c r="O71" s="18">
        <v>588</v>
      </c>
      <c r="P71" s="18">
        <v>812</v>
      </c>
      <c r="Q71" s="18">
        <v>345</v>
      </c>
      <c r="R71" s="18">
        <v>331</v>
      </c>
      <c r="S71" s="18">
        <v>416</v>
      </c>
      <c r="T71" s="18">
        <v>366</v>
      </c>
      <c r="U71" s="18">
        <v>658</v>
      </c>
      <c r="V71" s="18">
        <v>632</v>
      </c>
      <c r="W71" s="18">
        <v>111</v>
      </c>
      <c r="X71" s="18">
        <v>555</v>
      </c>
    </row>
    <row r="72" spans="1:24" ht="15.6" x14ac:dyDescent="0.3">
      <c r="A72" s="17" t="s">
        <v>84</v>
      </c>
      <c r="B72" s="37">
        <f>SUM(C72:X72)</f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</row>
    <row r="73" spans="1:24" ht="15.6" x14ac:dyDescent="0.3">
      <c r="A73" s="17"/>
      <c r="B73" s="3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spans="1:24" ht="15.6" x14ac:dyDescent="0.3">
      <c r="A74" s="25" t="s">
        <v>290</v>
      </c>
      <c r="B74" s="23">
        <f>SUM(B75:B80)</f>
        <v>11421</v>
      </c>
      <c r="C74" s="19">
        <f t="shared" ref="C74" si="17">SUM(C75:C80)</f>
        <v>583</v>
      </c>
      <c r="D74" s="19">
        <f t="shared" ref="D74:X74" si="18">SUM(D75:D80)</f>
        <v>573</v>
      </c>
      <c r="E74" s="19">
        <f t="shared" si="18"/>
        <v>1850</v>
      </c>
      <c r="F74" s="19">
        <f t="shared" si="18"/>
        <v>23</v>
      </c>
      <c r="G74" s="19">
        <f t="shared" si="18"/>
        <v>221</v>
      </c>
      <c r="H74" s="19">
        <f t="shared" si="18"/>
        <v>408</v>
      </c>
      <c r="I74" s="19">
        <f t="shared" si="18"/>
        <v>495</v>
      </c>
      <c r="J74" s="19">
        <f t="shared" si="18"/>
        <v>914</v>
      </c>
      <c r="K74" s="19">
        <f t="shared" si="18"/>
        <v>356</v>
      </c>
      <c r="L74" s="19">
        <f t="shared" si="18"/>
        <v>501</v>
      </c>
      <c r="M74" s="19">
        <f t="shared" si="18"/>
        <v>405</v>
      </c>
      <c r="N74" s="19">
        <f t="shared" si="18"/>
        <v>245</v>
      </c>
      <c r="O74" s="19">
        <f t="shared" si="18"/>
        <v>591</v>
      </c>
      <c r="P74" s="19">
        <f t="shared" si="18"/>
        <v>820</v>
      </c>
      <c r="Q74" s="19">
        <f t="shared" si="18"/>
        <v>349</v>
      </c>
      <c r="R74" s="19">
        <f t="shared" si="18"/>
        <v>334</v>
      </c>
      <c r="S74" s="19">
        <f t="shared" si="18"/>
        <v>419</v>
      </c>
      <c r="T74" s="19">
        <f t="shared" si="18"/>
        <v>371</v>
      </c>
      <c r="U74" s="19">
        <f t="shared" si="18"/>
        <v>662</v>
      </c>
      <c r="V74" s="19">
        <f t="shared" si="18"/>
        <v>632</v>
      </c>
      <c r="W74" s="19">
        <f t="shared" si="18"/>
        <v>112</v>
      </c>
      <c r="X74" s="19">
        <f t="shared" si="18"/>
        <v>557</v>
      </c>
    </row>
    <row r="75" spans="1:24" ht="15.6" x14ac:dyDescent="0.3">
      <c r="A75" s="20" t="s">
        <v>117</v>
      </c>
      <c r="B75" s="37">
        <f t="shared" ref="B75:B80" si="19">SUM(C75:X75)</f>
        <v>3949</v>
      </c>
      <c r="C75" s="18">
        <v>276</v>
      </c>
      <c r="D75" s="18">
        <v>190</v>
      </c>
      <c r="E75" s="18">
        <v>711</v>
      </c>
      <c r="F75" s="18">
        <v>17</v>
      </c>
      <c r="G75" s="18">
        <v>99</v>
      </c>
      <c r="H75" s="18">
        <v>193</v>
      </c>
      <c r="I75" s="18">
        <v>144</v>
      </c>
      <c r="J75" s="18">
        <v>235</v>
      </c>
      <c r="K75" s="18">
        <v>98</v>
      </c>
      <c r="L75" s="18">
        <v>185</v>
      </c>
      <c r="M75" s="18">
        <v>164</v>
      </c>
      <c r="N75" s="18">
        <v>88</v>
      </c>
      <c r="O75" s="18">
        <v>200</v>
      </c>
      <c r="P75" s="18">
        <v>241</v>
      </c>
      <c r="Q75" s="18">
        <v>114</v>
      </c>
      <c r="R75" s="18">
        <v>47</v>
      </c>
      <c r="S75" s="18">
        <v>154</v>
      </c>
      <c r="T75" s="18">
        <v>144</v>
      </c>
      <c r="U75" s="18">
        <v>246</v>
      </c>
      <c r="V75" s="18">
        <v>195</v>
      </c>
      <c r="W75" s="18">
        <v>56</v>
      </c>
      <c r="X75" s="18">
        <v>152</v>
      </c>
    </row>
    <row r="76" spans="1:24" ht="15.6" x14ac:dyDescent="0.3">
      <c r="A76" s="20" t="s">
        <v>118</v>
      </c>
      <c r="B76" s="37">
        <f t="shared" si="19"/>
        <v>648</v>
      </c>
      <c r="C76" s="18">
        <v>41</v>
      </c>
      <c r="D76" s="18">
        <v>27</v>
      </c>
      <c r="E76" s="18">
        <v>144</v>
      </c>
      <c r="F76" s="18">
        <v>3</v>
      </c>
      <c r="G76" s="18">
        <v>15</v>
      </c>
      <c r="H76" s="18">
        <v>32</v>
      </c>
      <c r="I76" s="18">
        <v>14</v>
      </c>
      <c r="J76" s="18">
        <v>35</v>
      </c>
      <c r="K76" s="18">
        <v>8</v>
      </c>
      <c r="L76" s="18">
        <v>21</v>
      </c>
      <c r="M76" s="18">
        <v>8</v>
      </c>
      <c r="N76" s="18">
        <v>14</v>
      </c>
      <c r="O76" s="18">
        <v>25</v>
      </c>
      <c r="P76" s="18">
        <v>39</v>
      </c>
      <c r="Q76" s="18">
        <v>19</v>
      </c>
      <c r="R76" s="18">
        <v>17</v>
      </c>
      <c r="S76" s="18">
        <v>27</v>
      </c>
      <c r="T76" s="18">
        <v>28</v>
      </c>
      <c r="U76" s="18">
        <v>74</v>
      </c>
      <c r="V76" s="18">
        <v>33</v>
      </c>
      <c r="W76" s="18">
        <v>5</v>
      </c>
      <c r="X76" s="18">
        <v>19</v>
      </c>
    </row>
    <row r="77" spans="1:24" ht="15.6" x14ac:dyDescent="0.3">
      <c r="A77" s="20" t="s">
        <v>84</v>
      </c>
      <c r="B77" s="37">
        <f t="shared" si="19"/>
        <v>2014</v>
      </c>
      <c r="C77" s="18">
        <v>72</v>
      </c>
      <c r="D77" s="18">
        <v>200</v>
      </c>
      <c r="E77" s="18">
        <v>553</v>
      </c>
      <c r="F77" s="18">
        <v>1</v>
      </c>
      <c r="G77" s="18">
        <v>37</v>
      </c>
      <c r="H77" s="18">
        <v>20</v>
      </c>
      <c r="I77" s="18">
        <v>148</v>
      </c>
      <c r="J77" s="18">
        <v>377</v>
      </c>
      <c r="K77" s="18">
        <v>22</v>
      </c>
      <c r="L77" s="18">
        <v>193</v>
      </c>
      <c r="M77" s="18">
        <v>26</v>
      </c>
      <c r="N77" s="18">
        <v>4</v>
      </c>
      <c r="O77" s="18">
        <v>140</v>
      </c>
      <c r="P77" s="18">
        <v>46</v>
      </c>
      <c r="Q77" s="18">
        <v>9</v>
      </c>
      <c r="R77" s="18">
        <v>36</v>
      </c>
      <c r="S77" s="18">
        <v>39</v>
      </c>
      <c r="T77" s="18">
        <v>6</v>
      </c>
      <c r="U77" s="18">
        <v>51</v>
      </c>
      <c r="V77" s="18">
        <v>8</v>
      </c>
      <c r="W77" s="18">
        <v>13</v>
      </c>
      <c r="X77" s="18">
        <v>13</v>
      </c>
    </row>
    <row r="78" spans="1:24" ht="15.6" x14ac:dyDescent="0.3">
      <c r="A78" s="20" t="s">
        <v>280</v>
      </c>
      <c r="B78" s="37">
        <f t="shared" si="19"/>
        <v>1138</v>
      </c>
      <c r="C78" s="18">
        <v>56</v>
      </c>
      <c r="D78" s="18">
        <v>43</v>
      </c>
      <c r="E78" s="18">
        <v>116</v>
      </c>
      <c r="F78" s="18">
        <v>0</v>
      </c>
      <c r="G78" s="18">
        <v>26</v>
      </c>
      <c r="H78" s="18">
        <v>28</v>
      </c>
      <c r="I78" s="18">
        <v>39</v>
      </c>
      <c r="J78" s="18">
        <v>85</v>
      </c>
      <c r="K78" s="18">
        <v>95</v>
      </c>
      <c r="L78" s="18">
        <v>34</v>
      </c>
      <c r="M78" s="18">
        <v>81</v>
      </c>
      <c r="N78" s="18">
        <v>14</v>
      </c>
      <c r="O78" s="18">
        <v>45</v>
      </c>
      <c r="P78" s="18">
        <v>80</v>
      </c>
      <c r="Q78" s="18">
        <v>34</v>
      </c>
      <c r="R78" s="18">
        <v>131</v>
      </c>
      <c r="S78" s="18">
        <v>40</v>
      </c>
      <c r="T78" s="18">
        <v>38</v>
      </c>
      <c r="U78" s="18">
        <v>40</v>
      </c>
      <c r="V78" s="18">
        <v>43</v>
      </c>
      <c r="W78" s="18">
        <v>10</v>
      </c>
      <c r="X78" s="18">
        <v>60</v>
      </c>
    </row>
    <row r="79" spans="1:24" ht="15.6" x14ac:dyDescent="0.3">
      <c r="A79" s="20" t="s">
        <v>281</v>
      </c>
      <c r="B79" s="37">
        <f t="shared" si="19"/>
        <v>3373</v>
      </c>
      <c r="C79" s="18">
        <v>128</v>
      </c>
      <c r="D79" s="18">
        <v>83</v>
      </c>
      <c r="E79" s="18">
        <v>288</v>
      </c>
      <c r="F79" s="18">
        <v>2</v>
      </c>
      <c r="G79" s="18">
        <v>41</v>
      </c>
      <c r="H79" s="18">
        <v>117</v>
      </c>
      <c r="I79" s="18">
        <v>133</v>
      </c>
      <c r="J79" s="18">
        <v>163</v>
      </c>
      <c r="K79" s="18">
        <v>125</v>
      </c>
      <c r="L79" s="18">
        <v>61</v>
      </c>
      <c r="M79" s="18">
        <v>109</v>
      </c>
      <c r="N79" s="18">
        <v>117</v>
      </c>
      <c r="O79" s="18">
        <v>169</v>
      </c>
      <c r="P79" s="18">
        <v>396</v>
      </c>
      <c r="Q79" s="18">
        <v>158</v>
      </c>
      <c r="R79" s="18">
        <v>92</v>
      </c>
      <c r="S79" s="18">
        <v>147</v>
      </c>
      <c r="T79" s="18">
        <v>139</v>
      </c>
      <c r="U79" s="18">
        <v>234</v>
      </c>
      <c r="V79" s="18">
        <v>348</v>
      </c>
      <c r="W79" s="18">
        <v>21</v>
      </c>
      <c r="X79" s="18">
        <v>302</v>
      </c>
    </row>
    <row r="80" spans="1:24" ht="15.6" x14ac:dyDescent="0.3">
      <c r="A80" s="20" t="s">
        <v>282</v>
      </c>
      <c r="B80" s="37">
        <f t="shared" si="19"/>
        <v>299</v>
      </c>
      <c r="C80" s="18">
        <v>10</v>
      </c>
      <c r="D80" s="18">
        <v>30</v>
      </c>
      <c r="E80" s="18">
        <v>38</v>
      </c>
      <c r="F80" s="18">
        <v>0</v>
      </c>
      <c r="G80" s="18">
        <v>3</v>
      </c>
      <c r="H80" s="18">
        <v>18</v>
      </c>
      <c r="I80" s="18">
        <v>17</v>
      </c>
      <c r="J80" s="18">
        <v>19</v>
      </c>
      <c r="K80" s="18">
        <v>8</v>
      </c>
      <c r="L80" s="18">
        <v>7</v>
      </c>
      <c r="M80" s="18">
        <v>17</v>
      </c>
      <c r="N80" s="18">
        <v>8</v>
      </c>
      <c r="O80" s="18">
        <v>12</v>
      </c>
      <c r="P80" s="18">
        <v>18</v>
      </c>
      <c r="Q80" s="18">
        <v>15</v>
      </c>
      <c r="R80" s="18">
        <v>11</v>
      </c>
      <c r="S80" s="18">
        <v>12</v>
      </c>
      <c r="T80" s="18">
        <v>16</v>
      </c>
      <c r="U80" s="18">
        <v>17</v>
      </c>
      <c r="V80" s="18">
        <v>5</v>
      </c>
      <c r="W80" s="18">
        <v>7</v>
      </c>
      <c r="X80" s="18">
        <v>11</v>
      </c>
    </row>
    <row r="81" spans="1:24" ht="15.6" x14ac:dyDescent="0.3">
      <c r="A81" s="20"/>
      <c r="B81" s="39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spans="1:24" ht="15.6" x14ac:dyDescent="0.3">
      <c r="A82" s="17"/>
      <c r="B82" s="37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 spans="1:24" ht="15.6" x14ac:dyDescent="0.3">
      <c r="A83" s="33" t="s">
        <v>119</v>
      </c>
      <c r="B83" s="23">
        <f t="shared" ref="B83:X83" si="20">SUM(B84:B88)</f>
        <v>11421</v>
      </c>
      <c r="C83" s="19">
        <f t="shared" si="20"/>
        <v>583</v>
      </c>
      <c r="D83" s="19">
        <f t="shared" si="20"/>
        <v>573</v>
      </c>
      <c r="E83" s="19">
        <f t="shared" si="20"/>
        <v>1850</v>
      </c>
      <c r="F83" s="19">
        <f t="shared" si="20"/>
        <v>23</v>
      </c>
      <c r="G83" s="19">
        <f t="shared" si="20"/>
        <v>221</v>
      </c>
      <c r="H83" s="19">
        <f t="shared" si="20"/>
        <v>408</v>
      </c>
      <c r="I83" s="19">
        <f t="shared" si="20"/>
        <v>495</v>
      </c>
      <c r="J83" s="19">
        <f t="shared" si="20"/>
        <v>914</v>
      </c>
      <c r="K83" s="19">
        <f t="shared" si="20"/>
        <v>356</v>
      </c>
      <c r="L83" s="19">
        <f t="shared" si="20"/>
        <v>501</v>
      </c>
      <c r="M83" s="19">
        <f t="shared" si="20"/>
        <v>405</v>
      </c>
      <c r="N83" s="19">
        <f t="shared" si="20"/>
        <v>245</v>
      </c>
      <c r="O83" s="19">
        <f t="shared" si="20"/>
        <v>591</v>
      </c>
      <c r="P83" s="19">
        <f t="shared" si="20"/>
        <v>820</v>
      </c>
      <c r="Q83" s="19">
        <f t="shared" si="20"/>
        <v>349</v>
      </c>
      <c r="R83" s="19">
        <f t="shared" si="20"/>
        <v>334</v>
      </c>
      <c r="S83" s="19">
        <f t="shared" si="20"/>
        <v>419</v>
      </c>
      <c r="T83" s="19">
        <f t="shared" si="20"/>
        <v>371</v>
      </c>
      <c r="U83" s="19">
        <f t="shared" si="20"/>
        <v>662</v>
      </c>
      <c r="V83" s="19">
        <f t="shared" si="20"/>
        <v>632</v>
      </c>
      <c r="W83" s="19">
        <f t="shared" si="20"/>
        <v>112</v>
      </c>
      <c r="X83" s="19">
        <f t="shared" si="20"/>
        <v>557</v>
      </c>
    </row>
    <row r="84" spans="1:24" ht="15.6" x14ac:dyDescent="0.3">
      <c r="A84" s="20" t="s">
        <v>120</v>
      </c>
      <c r="B84" s="37">
        <f t="shared" ref="B84:B88" si="21">SUM(C84:X84)</f>
        <v>11402</v>
      </c>
      <c r="C84" s="18">
        <v>582</v>
      </c>
      <c r="D84" s="18">
        <v>572</v>
      </c>
      <c r="E84" s="18">
        <v>1845</v>
      </c>
      <c r="F84" s="18">
        <v>22</v>
      </c>
      <c r="G84" s="18">
        <v>221</v>
      </c>
      <c r="H84" s="18">
        <v>403</v>
      </c>
      <c r="I84" s="18">
        <v>494</v>
      </c>
      <c r="J84" s="18">
        <v>914</v>
      </c>
      <c r="K84" s="18">
        <v>356</v>
      </c>
      <c r="L84" s="18">
        <v>501</v>
      </c>
      <c r="M84" s="18">
        <v>405</v>
      </c>
      <c r="N84" s="18">
        <v>245</v>
      </c>
      <c r="O84" s="18">
        <v>590</v>
      </c>
      <c r="P84" s="18">
        <v>819</v>
      </c>
      <c r="Q84" s="18">
        <v>347</v>
      </c>
      <c r="R84" s="18">
        <v>333</v>
      </c>
      <c r="S84" s="18">
        <v>419</v>
      </c>
      <c r="T84" s="18">
        <v>371</v>
      </c>
      <c r="U84" s="18">
        <v>662</v>
      </c>
      <c r="V84" s="18">
        <v>632</v>
      </c>
      <c r="W84" s="18">
        <v>112</v>
      </c>
      <c r="X84" s="18">
        <v>557</v>
      </c>
    </row>
    <row r="85" spans="1:24" ht="15.6" x14ac:dyDescent="0.3">
      <c r="A85" s="20" t="s">
        <v>284</v>
      </c>
      <c r="B85" s="37">
        <f t="shared" si="21"/>
        <v>3</v>
      </c>
      <c r="C85" s="18">
        <v>0</v>
      </c>
      <c r="D85" s="18">
        <v>0</v>
      </c>
      <c r="E85" s="18">
        <v>1</v>
      </c>
      <c r="F85" s="18">
        <v>0</v>
      </c>
      <c r="G85" s="18">
        <v>0</v>
      </c>
      <c r="H85" s="18">
        <v>1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1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</row>
    <row r="86" spans="1:24" ht="15.6" x14ac:dyDescent="0.3">
      <c r="A86" s="20" t="s">
        <v>286</v>
      </c>
      <c r="B86" s="37">
        <f t="shared" si="21"/>
        <v>3</v>
      </c>
      <c r="C86" s="18">
        <v>0</v>
      </c>
      <c r="D86" s="18">
        <v>0</v>
      </c>
      <c r="E86" s="18">
        <v>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</row>
    <row r="87" spans="1:24" ht="15.6" x14ac:dyDescent="0.3">
      <c r="A87" s="17" t="s">
        <v>416</v>
      </c>
      <c r="B87" s="37">
        <f t="shared" si="21"/>
        <v>11</v>
      </c>
      <c r="C87" s="18">
        <v>1</v>
      </c>
      <c r="D87" s="18">
        <v>1</v>
      </c>
      <c r="E87" s="18">
        <v>1</v>
      </c>
      <c r="F87" s="18">
        <v>1</v>
      </c>
      <c r="G87" s="18">
        <v>0</v>
      </c>
      <c r="H87" s="18">
        <v>4</v>
      </c>
      <c r="I87" s="18">
        <v>1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1</v>
      </c>
      <c r="Q87" s="18">
        <v>1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</row>
    <row r="88" spans="1:24" ht="15.6" x14ac:dyDescent="0.3">
      <c r="A88" s="20" t="s">
        <v>288</v>
      </c>
      <c r="B88" s="37">
        <f t="shared" si="21"/>
        <v>2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1</v>
      </c>
      <c r="R88" s="18">
        <v>1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</row>
    <row r="89" spans="1:24" ht="15.6" x14ac:dyDescent="0.3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</row>
    <row r="90" spans="1:24" ht="13.2" x14ac:dyDescent="0.25">
      <c r="A90" s="88" t="s">
        <v>142</v>
      </c>
      <c r="B90" s="89"/>
      <c r="C90" s="89"/>
      <c r="D90" s="89"/>
      <c r="E90" s="89"/>
      <c r="F90" s="90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90"/>
      <c r="S90" s="89"/>
      <c r="T90" s="89"/>
      <c r="U90" s="89"/>
      <c r="V90" s="89"/>
      <c r="W90" s="89"/>
      <c r="X90" s="91"/>
    </row>
    <row r="91" spans="1:24" ht="13.2" hidden="1" x14ac:dyDescent="0.25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</row>
    <row r="92" spans="1:24" ht="15.6" hidden="1" x14ac:dyDescent="0.3">
      <c r="A92" s="41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</row>
    <row r="93" spans="1:24" ht="15.6" hidden="1" x14ac:dyDescent="0.3">
      <c r="A93" s="102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</row>
    <row r="94" spans="1:24" ht="2.25" hidden="1" customHeight="1" x14ac:dyDescent="0.25"/>
  </sheetData>
  <mergeCells count="31">
    <mergeCell ref="A93:X93"/>
    <mergeCell ref="A4:X4"/>
    <mergeCell ref="A3:X3"/>
    <mergeCell ref="A5:X5"/>
    <mergeCell ref="A6:X6"/>
    <mergeCell ref="K9:K10"/>
    <mergeCell ref="D9:D10"/>
    <mergeCell ref="E9:E10"/>
    <mergeCell ref="G9:G10"/>
    <mergeCell ref="O9:O10"/>
    <mergeCell ref="P9:P10"/>
    <mergeCell ref="Q9:Q10"/>
    <mergeCell ref="H9:H10"/>
    <mergeCell ref="J9:J10"/>
    <mergeCell ref="I9:I10"/>
    <mergeCell ref="A90:X90"/>
    <mergeCell ref="S9:S10"/>
    <mergeCell ref="B8:B10"/>
    <mergeCell ref="A8:A10"/>
    <mergeCell ref="C8:X8"/>
    <mergeCell ref="R9:R10"/>
    <mergeCell ref="C9:C10"/>
    <mergeCell ref="M9:M10"/>
    <mergeCell ref="L9:L10"/>
    <mergeCell ref="N9:N10"/>
    <mergeCell ref="T9:T10"/>
    <mergeCell ref="U9:U10"/>
    <mergeCell ref="V9:V10"/>
    <mergeCell ref="W9:W10"/>
    <mergeCell ref="X9:X10"/>
    <mergeCell ref="F9:F10"/>
  </mergeCells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6D3BE-5F2D-4349-93AE-3036AB40C6BC}">
  <dimension ref="A1:X33"/>
  <sheetViews>
    <sheetView zoomScale="92" zoomScaleNormal="92" workbookViewId="0">
      <selection activeCell="A16" sqref="A16"/>
    </sheetView>
  </sheetViews>
  <sheetFormatPr baseColWidth="10" defaultColWidth="0" defaultRowHeight="13.2" zeroHeight="1" x14ac:dyDescent="0.25"/>
  <cols>
    <col min="1" max="1" width="80.77734375" style="195" customWidth="1"/>
    <col min="2" max="2" width="16.77734375" style="195" customWidth="1"/>
    <col min="3" max="3" width="14.21875" style="195" customWidth="1"/>
    <col min="4" max="4" width="14.77734375" style="195" customWidth="1"/>
    <col min="5" max="5" width="15" style="195" customWidth="1"/>
    <col min="6" max="6" width="15.33203125" style="195" customWidth="1"/>
    <col min="7" max="8" width="0" style="195" hidden="1" customWidth="1"/>
    <col min="9" max="16384" width="10.88671875" style="195" hidden="1"/>
  </cols>
  <sheetData>
    <row r="1" spans="1:24" ht="15.6" x14ac:dyDescent="0.3">
      <c r="A1" s="191" t="s">
        <v>543</v>
      </c>
    </row>
    <row r="2" spans="1:24" x14ac:dyDescent="0.25"/>
    <row r="3" spans="1:24" ht="13.8" x14ac:dyDescent="0.25">
      <c r="A3" s="255" t="s">
        <v>319</v>
      </c>
      <c r="B3" s="256"/>
      <c r="C3" s="256"/>
      <c r="D3" s="256"/>
      <c r="E3" s="256"/>
      <c r="F3" s="257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7"/>
      <c r="S3" s="256"/>
      <c r="T3" s="256"/>
      <c r="U3" s="256"/>
      <c r="V3" s="256"/>
      <c r="W3" s="256"/>
      <c r="X3" s="258"/>
    </row>
    <row r="4" spans="1:24" ht="13.8" x14ac:dyDescent="0.25">
      <c r="A4" s="259" t="s">
        <v>555</v>
      </c>
      <c r="B4" s="259"/>
      <c r="C4" s="259"/>
      <c r="D4" s="259"/>
      <c r="E4" s="259"/>
      <c r="F4" s="259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</row>
    <row r="5" spans="1:24" ht="13.8" x14ac:dyDescent="0.25">
      <c r="A5" s="259" t="s">
        <v>556</v>
      </c>
      <c r="B5" s="259"/>
      <c r="C5" s="259"/>
      <c r="D5" s="259"/>
      <c r="E5" s="259"/>
      <c r="F5" s="259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6" spans="1:24" ht="13.8" x14ac:dyDescent="0.25">
      <c r="A6" s="259" t="s">
        <v>557</v>
      </c>
      <c r="B6" s="259"/>
      <c r="C6" s="259"/>
      <c r="D6" s="259"/>
      <c r="E6" s="259"/>
      <c r="F6" s="259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</row>
    <row r="7" spans="1:24" x14ac:dyDescent="0.25"/>
    <row r="8" spans="1:24" ht="15.6" x14ac:dyDescent="0.3">
      <c r="A8" s="332" t="s">
        <v>7</v>
      </c>
      <c r="B8" s="333" t="s">
        <v>6</v>
      </c>
      <c r="C8" s="334" t="s">
        <v>318</v>
      </c>
      <c r="D8" s="334"/>
      <c r="E8" s="334"/>
      <c r="F8" s="334"/>
      <c r="G8" s="335"/>
      <c r="H8" s="335"/>
    </row>
    <row r="9" spans="1:24" ht="27.6" x14ac:dyDescent="0.25">
      <c r="A9" s="332"/>
      <c r="B9" s="333"/>
      <c r="C9" s="336" t="s">
        <v>460</v>
      </c>
      <c r="D9" s="337" t="s">
        <v>544</v>
      </c>
      <c r="E9" s="337" t="s">
        <v>545</v>
      </c>
      <c r="F9" s="338" t="s">
        <v>546</v>
      </c>
    </row>
    <row r="10" spans="1:24" ht="15.6" x14ac:dyDescent="0.3">
      <c r="A10" s="339" t="s">
        <v>548</v>
      </c>
      <c r="B10" s="340">
        <v>26708</v>
      </c>
      <c r="C10" s="341">
        <v>6834</v>
      </c>
      <c r="D10" s="342">
        <v>4646</v>
      </c>
      <c r="E10" s="342">
        <v>6429</v>
      </c>
      <c r="F10" s="343">
        <v>8799</v>
      </c>
    </row>
    <row r="11" spans="1:24" ht="15.6" x14ac:dyDescent="0.3">
      <c r="A11" s="275" t="s">
        <v>464</v>
      </c>
      <c r="B11" s="278">
        <v>4818</v>
      </c>
      <c r="C11" s="344">
        <v>1724</v>
      </c>
      <c r="D11" s="345">
        <v>428</v>
      </c>
      <c r="E11" s="345">
        <v>1364</v>
      </c>
      <c r="F11" s="346">
        <v>1302</v>
      </c>
    </row>
    <row r="12" spans="1:24" ht="15.6" x14ac:dyDescent="0.3">
      <c r="A12" s="275" t="s">
        <v>547</v>
      </c>
      <c r="B12" s="278">
        <v>1075</v>
      </c>
      <c r="C12" s="344">
        <v>0</v>
      </c>
      <c r="D12" s="345">
        <v>523</v>
      </c>
      <c r="E12" s="345">
        <v>0</v>
      </c>
      <c r="F12" s="346">
        <v>552</v>
      </c>
    </row>
    <row r="13" spans="1:24" ht="15.6" x14ac:dyDescent="0.3">
      <c r="A13" s="275" t="s">
        <v>465</v>
      </c>
      <c r="B13" s="278">
        <v>1178</v>
      </c>
      <c r="C13" s="344">
        <v>583</v>
      </c>
      <c r="D13" s="345">
        <v>312</v>
      </c>
      <c r="E13" s="345">
        <v>85</v>
      </c>
      <c r="F13" s="346">
        <v>198</v>
      </c>
    </row>
    <row r="14" spans="1:24" ht="15.6" x14ac:dyDescent="0.3">
      <c r="A14" s="275" t="s">
        <v>466</v>
      </c>
      <c r="B14" s="278">
        <v>2182</v>
      </c>
      <c r="C14" s="344">
        <v>423</v>
      </c>
      <c r="D14" s="345">
        <v>1352</v>
      </c>
      <c r="E14" s="345">
        <v>298</v>
      </c>
      <c r="F14" s="346">
        <v>109</v>
      </c>
    </row>
    <row r="15" spans="1:24" ht="15.6" x14ac:dyDescent="0.3">
      <c r="A15" s="275" t="s">
        <v>467</v>
      </c>
      <c r="B15" s="278">
        <v>1313</v>
      </c>
      <c r="C15" s="344">
        <v>535</v>
      </c>
      <c r="D15" s="345">
        <v>139</v>
      </c>
      <c r="E15" s="345">
        <v>124</v>
      </c>
      <c r="F15" s="346">
        <v>515</v>
      </c>
    </row>
    <row r="16" spans="1:24" ht="15.6" x14ac:dyDescent="0.3">
      <c r="A16" s="275" t="s">
        <v>468</v>
      </c>
      <c r="B16" s="278">
        <v>1423</v>
      </c>
      <c r="C16" s="344">
        <v>570</v>
      </c>
      <c r="D16" s="345">
        <v>45</v>
      </c>
      <c r="E16" s="345">
        <v>404</v>
      </c>
      <c r="F16" s="346">
        <v>404</v>
      </c>
    </row>
    <row r="17" spans="1:6" ht="15.6" x14ac:dyDescent="0.3">
      <c r="A17" s="275" t="s">
        <v>469</v>
      </c>
      <c r="B17" s="278">
        <v>1267</v>
      </c>
      <c r="C17" s="344">
        <v>642</v>
      </c>
      <c r="D17" s="345">
        <v>50</v>
      </c>
      <c r="E17" s="345">
        <v>179</v>
      </c>
      <c r="F17" s="346">
        <v>396</v>
      </c>
    </row>
    <row r="18" spans="1:6" ht="15.6" x14ac:dyDescent="0.3">
      <c r="A18" s="275" t="s">
        <v>470</v>
      </c>
      <c r="B18" s="278">
        <v>297</v>
      </c>
      <c r="C18" s="344">
        <v>16</v>
      </c>
      <c r="D18" s="345">
        <v>2</v>
      </c>
      <c r="E18" s="345">
        <v>80</v>
      </c>
      <c r="F18" s="346">
        <v>199</v>
      </c>
    </row>
    <row r="19" spans="1:6" ht="15.6" x14ac:dyDescent="0.3">
      <c r="A19" s="275" t="s">
        <v>471</v>
      </c>
      <c r="B19" s="278">
        <v>679</v>
      </c>
      <c r="C19" s="344">
        <v>2</v>
      </c>
      <c r="D19" s="345">
        <v>0</v>
      </c>
      <c r="E19" s="345">
        <v>332</v>
      </c>
      <c r="F19" s="346">
        <v>345</v>
      </c>
    </row>
    <row r="20" spans="1:6" ht="15.6" x14ac:dyDescent="0.3">
      <c r="A20" s="275" t="s">
        <v>472</v>
      </c>
      <c r="B20" s="278">
        <v>225</v>
      </c>
      <c r="C20" s="344">
        <v>0</v>
      </c>
      <c r="D20" s="345">
        <v>130</v>
      </c>
      <c r="E20" s="345">
        <v>0</v>
      </c>
      <c r="F20" s="346">
        <v>95</v>
      </c>
    </row>
    <row r="21" spans="1:6" ht="15.6" x14ac:dyDescent="0.3">
      <c r="A21" s="275" t="s">
        <v>473</v>
      </c>
      <c r="B21" s="278">
        <v>653</v>
      </c>
      <c r="C21" s="344">
        <v>370</v>
      </c>
      <c r="D21" s="345">
        <v>1</v>
      </c>
      <c r="E21" s="345">
        <v>209</v>
      </c>
      <c r="F21" s="346">
        <v>73</v>
      </c>
    </row>
    <row r="22" spans="1:6" ht="15.6" x14ac:dyDescent="0.3">
      <c r="A22" s="275" t="s">
        <v>474</v>
      </c>
      <c r="B22" s="278">
        <v>1592</v>
      </c>
      <c r="C22" s="344">
        <v>346</v>
      </c>
      <c r="D22" s="345">
        <v>1</v>
      </c>
      <c r="E22" s="345">
        <v>315</v>
      </c>
      <c r="F22" s="346">
        <v>930</v>
      </c>
    </row>
    <row r="23" spans="1:6" ht="15.6" x14ac:dyDescent="0.3">
      <c r="A23" s="275" t="s">
        <v>475</v>
      </c>
      <c r="B23" s="278">
        <v>1893</v>
      </c>
      <c r="C23" s="344">
        <v>283</v>
      </c>
      <c r="D23" s="345">
        <v>3</v>
      </c>
      <c r="E23" s="345">
        <v>979</v>
      </c>
      <c r="F23" s="346">
        <v>628</v>
      </c>
    </row>
    <row r="24" spans="1:6" ht="15.6" x14ac:dyDescent="0.3">
      <c r="A24" s="275" t="s">
        <v>476</v>
      </c>
      <c r="B24" s="278">
        <v>495</v>
      </c>
      <c r="C24" s="344">
        <v>101</v>
      </c>
      <c r="D24" s="345">
        <v>5</v>
      </c>
      <c r="E24" s="345">
        <v>218</v>
      </c>
      <c r="F24" s="346">
        <v>171</v>
      </c>
    </row>
    <row r="25" spans="1:6" ht="15.6" x14ac:dyDescent="0.3">
      <c r="A25" s="275" t="s">
        <v>477</v>
      </c>
      <c r="B25" s="278">
        <v>886</v>
      </c>
      <c r="C25" s="344">
        <v>257</v>
      </c>
      <c r="D25" s="345">
        <v>31</v>
      </c>
      <c r="E25" s="345">
        <v>129</v>
      </c>
      <c r="F25" s="346">
        <v>469</v>
      </c>
    </row>
    <row r="26" spans="1:6" ht="15.6" x14ac:dyDescent="0.3">
      <c r="A26" s="275" t="s">
        <v>478</v>
      </c>
      <c r="B26" s="278">
        <v>1056</v>
      </c>
      <c r="C26" s="344">
        <v>325</v>
      </c>
      <c r="D26" s="345">
        <v>105</v>
      </c>
      <c r="E26" s="345">
        <v>118</v>
      </c>
      <c r="F26" s="346">
        <v>508</v>
      </c>
    </row>
    <row r="27" spans="1:6" ht="15.6" x14ac:dyDescent="0.3">
      <c r="A27" s="275" t="s">
        <v>479</v>
      </c>
      <c r="B27" s="278">
        <v>1647</v>
      </c>
      <c r="C27" s="344">
        <v>599</v>
      </c>
      <c r="D27" s="345">
        <v>162</v>
      </c>
      <c r="E27" s="345">
        <v>595</v>
      </c>
      <c r="F27" s="346">
        <v>291</v>
      </c>
    </row>
    <row r="28" spans="1:6" ht="15.6" x14ac:dyDescent="0.3">
      <c r="A28" s="275" t="s">
        <v>480</v>
      </c>
      <c r="B28" s="278">
        <v>508</v>
      </c>
      <c r="C28" s="344">
        <v>6</v>
      </c>
      <c r="D28" s="345">
        <v>0</v>
      </c>
      <c r="E28" s="345">
        <v>235</v>
      </c>
      <c r="F28" s="346">
        <v>267</v>
      </c>
    </row>
    <row r="29" spans="1:6" ht="15.6" x14ac:dyDescent="0.3">
      <c r="A29" s="275" t="s">
        <v>481</v>
      </c>
      <c r="B29" s="278">
        <v>1157</v>
      </c>
      <c r="C29" s="344">
        <v>0</v>
      </c>
      <c r="D29" s="345">
        <v>91</v>
      </c>
      <c r="E29" s="345">
        <v>397</v>
      </c>
      <c r="F29" s="346">
        <v>669</v>
      </c>
    </row>
    <row r="30" spans="1:6" ht="15.6" x14ac:dyDescent="0.3">
      <c r="A30" s="275" t="s">
        <v>482</v>
      </c>
      <c r="B30" s="278">
        <v>2287</v>
      </c>
      <c r="C30" s="344">
        <v>52</v>
      </c>
      <c r="D30" s="345">
        <v>1242</v>
      </c>
      <c r="E30" s="345">
        <v>342</v>
      </c>
      <c r="F30" s="346">
        <v>651</v>
      </c>
    </row>
    <row r="31" spans="1:6" ht="15.6" x14ac:dyDescent="0.3">
      <c r="A31" s="275" t="s">
        <v>483</v>
      </c>
      <c r="B31" s="278">
        <v>65</v>
      </c>
      <c r="C31" s="344">
        <v>0</v>
      </c>
      <c r="D31" s="345">
        <v>13</v>
      </c>
      <c r="E31" s="345">
        <v>26</v>
      </c>
      <c r="F31" s="346">
        <v>26</v>
      </c>
    </row>
    <row r="32" spans="1:6" ht="15.6" x14ac:dyDescent="0.3">
      <c r="A32" s="293" t="s">
        <v>484</v>
      </c>
      <c r="B32" s="283">
        <v>12</v>
      </c>
      <c r="C32" s="347">
        <v>0</v>
      </c>
      <c r="D32" s="348">
        <v>11</v>
      </c>
      <c r="E32" s="348">
        <v>0</v>
      </c>
      <c r="F32" s="349">
        <v>1</v>
      </c>
    </row>
    <row r="33" spans="1:1" x14ac:dyDescent="0.25">
      <c r="A33" s="252" t="s">
        <v>142</v>
      </c>
    </row>
  </sheetData>
  <mergeCells count="7">
    <mergeCell ref="A3:X3"/>
    <mergeCell ref="A6:F6"/>
    <mergeCell ref="A4:F4"/>
    <mergeCell ref="A5:F5"/>
    <mergeCell ref="C8:F8"/>
    <mergeCell ref="B8:B9"/>
    <mergeCell ref="A8:A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6182-CFB2-4CF6-993D-56C505318B7F}">
  <dimension ref="A1:Y123"/>
  <sheetViews>
    <sheetView zoomScale="74" zoomScaleNormal="74" workbookViewId="0">
      <selection activeCell="A19" sqref="A19"/>
    </sheetView>
  </sheetViews>
  <sheetFormatPr baseColWidth="10" defaultColWidth="0" defaultRowHeight="13.2" zeroHeight="1" x14ac:dyDescent="0.25"/>
  <cols>
    <col min="1" max="1" width="104.33203125" style="195" customWidth="1"/>
    <col min="2" max="2" width="18" style="195" customWidth="1"/>
    <col min="3" max="4" width="10.88671875" style="195" customWidth="1"/>
    <col min="5" max="5" width="12.5546875" style="195" customWidth="1"/>
    <col min="6" max="12" width="10.88671875" style="195" customWidth="1"/>
    <col min="13" max="13" width="11.77734375" style="195" customWidth="1"/>
    <col min="14" max="14" width="10.88671875" style="195" customWidth="1"/>
    <col min="15" max="15" width="12.21875" style="195" customWidth="1"/>
    <col min="16" max="24" width="10.88671875" style="195" customWidth="1"/>
    <col min="25" max="25" width="0" style="195" hidden="1" customWidth="1"/>
    <col min="26" max="16384" width="10.88671875" style="195" hidden="1"/>
  </cols>
  <sheetData>
    <row r="1" spans="1:24" ht="22.5" customHeight="1" x14ac:dyDescent="0.25">
      <c r="A1" s="350" t="s">
        <v>551</v>
      </c>
    </row>
    <row r="2" spans="1:24" ht="15.6" x14ac:dyDescent="0.3">
      <c r="A2" s="154" t="s">
        <v>319</v>
      </c>
      <c r="B2" s="196"/>
      <c r="C2" s="196"/>
      <c r="D2" s="196"/>
      <c r="E2" s="196"/>
      <c r="F2" s="197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7"/>
      <c r="S2" s="196"/>
      <c r="T2" s="196"/>
      <c r="U2" s="196"/>
      <c r="V2" s="196"/>
      <c r="W2" s="196"/>
      <c r="X2" s="198"/>
    </row>
    <row r="3" spans="1:24" ht="15.6" x14ac:dyDescent="0.3">
      <c r="A3" s="351" t="s">
        <v>553</v>
      </c>
      <c r="B3" s="351"/>
      <c r="C3" s="351"/>
      <c r="D3" s="351"/>
      <c r="E3" s="351"/>
      <c r="F3" s="351"/>
    </row>
    <row r="4" spans="1:24" ht="15.6" x14ac:dyDescent="0.3">
      <c r="A4" s="351" t="s">
        <v>552</v>
      </c>
      <c r="B4" s="351"/>
    </row>
    <row r="5" spans="1:24" ht="15.6" x14ac:dyDescent="0.3">
      <c r="A5" s="351" t="s">
        <v>541</v>
      </c>
      <c r="B5" s="352"/>
    </row>
    <row r="6" spans="1:24" x14ac:dyDescent="0.25">
      <c r="A6" s="285"/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</row>
    <row r="7" spans="1:24" s="105" customFormat="1" ht="15.6" x14ac:dyDescent="0.3">
      <c r="A7" s="286" t="s">
        <v>554</v>
      </c>
      <c r="B7" s="353" t="s">
        <v>6</v>
      </c>
      <c r="C7" s="286" t="s">
        <v>7</v>
      </c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</row>
    <row r="8" spans="1:24" s="105" customFormat="1" ht="15.6" x14ac:dyDescent="0.3">
      <c r="A8" s="286"/>
      <c r="B8" s="354"/>
      <c r="C8" s="355" t="s">
        <v>10</v>
      </c>
      <c r="D8" s="356" t="s">
        <v>80</v>
      </c>
      <c r="E8" s="356" t="s">
        <v>9</v>
      </c>
      <c r="F8" s="356" t="s">
        <v>16</v>
      </c>
      <c r="G8" s="356" t="s">
        <v>19</v>
      </c>
      <c r="H8" s="356" t="s">
        <v>23</v>
      </c>
      <c r="I8" s="356" t="s">
        <v>12</v>
      </c>
      <c r="J8" s="356" t="s">
        <v>31</v>
      </c>
      <c r="K8" s="356" t="s">
        <v>15</v>
      </c>
      <c r="L8" s="356" t="s">
        <v>310</v>
      </c>
      <c r="M8" s="356" t="s">
        <v>28</v>
      </c>
      <c r="N8" s="356" t="s">
        <v>25</v>
      </c>
      <c r="O8" s="357" t="s">
        <v>34</v>
      </c>
      <c r="P8" s="356" t="s">
        <v>29</v>
      </c>
      <c r="Q8" s="356" t="s">
        <v>30</v>
      </c>
      <c r="R8" s="356" t="s">
        <v>24</v>
      </c>
      <c r="S8" s="356" t="s">
        <v>26</v>
      </c>
      <c r="T8" s="356" t="s">
        <v>11</v>
      </c>
      <c r="U8" s="356" t="s">
        <v>17</v>
      </c>
      <c r="V8" s="356" t="s">
        <v>38</v>
      </c>
      <c r="W8" s="356" t="s">
        <v>27</v>
      </c>
      <c r="X8" s="356" t="s">
        <v>394</v>
      </c>
    </row>
    <row r="9" spans="1:24" s="105" customFormat="1" ht="22.05" customHeight="1" x14ac:dyDescent="0.3">
      <c r="A9" s="286"/>
      <c r="B9" s="358"/>
      <c r="C9" s="359"/>
      <c r="D9" s="360"/>
      <c r="E9" s="360"/>
      <c r="F9" s="360"/>
      <c r="G9" s="360"/>
      <c r="H9" s="360"/>
      <c r="I9" s="360"/>
      <c r="J9" s="360"/>
      <c r="K9" s="360"/>
      <c r="L9" s="361"/>
      <c r="M9" s="360"/>
      <c r="N9" s="360"/>
      <c r="O9" s="362"/>
      <c r="P9" s="360"/>
      <c r="Q9" s="360"/>
      <c r="R9" s="360"/>
      <c r="S9" s="360"/>
      <c r="T9" s="360"/>
      <c r="U9" s="360"/>
      <c r="V9" s="360"/>
      <c r="W9" s="360"/>
      <c r="X9" s="361"/>
    </row>
    <row r="10" spans="1:24" s="105" customFormat="1" ht="21" customHeight="1" x14ac:dyDescent="0.3">
      <c r="A10" s="339" t="s">
        <v>36</v>
      </c>
      <c r="B10" s="363">
        <v>26708</v>
      </c>
      <c r="C10" s="339">
        <v>4818</v>
      </c>
      <c r="D10" s="339">
        <v>1075</v>
      </c>
      <c r="E10" s="339">
        <v>1178</v>
      </c>
      <c r="F10" s="339">
        <v>2182</v>
      </c>
      <c r="G10" s="339">
        <v>1313</v>
      </c>
      <c r="H10" s="339">
        <v>1423</v>
      </c>
      <c r="I10" s="339">
        <v>1267</v>
      </c>
      <c r="J10" s="339">
        <v>297</v>
      </c>
      <c r="K10" s="339">
        <v>679</v>
      </c>
      <c r="L10" s="339">
        <v>225</v>
      </c>
      <c r="M10" s="339">
        <v>653</v>
      </c>
      <c r="N10" s="339">
        <v>1592</v>
      </c>
      <c r="O10" s="339">
        <v>1893</v>
      </c>
      <c r="P10" s="339">
        <v>495</v>
      </c>
      <c r="Q10" s="339">
        <v>886</v>
      </c>
      <c r="R10" s="339">
        <v>1056</v>
      </c>
      <c r="S10" s="339">
        <v>1647</v>
      </c>
      <c r="T10" s="339">
        <v>508</v>
      </c>
      <c r="U10" s="339">
        <v>1157</v>
      </c>
      <c r="V10" s="339">
        <v>2287</v>
      </c>
      <c r="W10" s="339">
        <v>65</v>
      </c>
      <c r="X10" s="339">
        <v>12</v>
      </c>
    </row>
    <row r="11" spans="1:24" s="105" customFormat="1" ht="22.95" customHeight="1" x14ac:dyDescent="0.3">
      <c r="A11" s="292" t="s">
        <v>320</v>
      </c>
      <c r="B11" s="276">
        <v>1738</v>
      </c>
      <c r="C11" s="270">
        <v>198</v>
      </c>
      <c r="D11" s="364">
        <v>253</v>
      </c>
      <c r="E11" s="364">
        <v>25</v>
      </c>
      <c r="F11" s="364">
        <v>83</v>
      </c>
      <c r="G11" s="364">
        <v>19</v>
      </c>
      <c r="H11" s="364">
        <v>90</v>
      </c>
      <c r="I11" s="364">
        <v>44</v>
      </c>
      <c r="J11" s="364">
        <v>18</v>
      </c>
      <c r="K11" s="364">
        <v>18</v>
      </c>
      <c r="L11" s="364">
        <v>11</v>
      </c>
      <c r="M11" s="364">
        <v>8</v>
      </c>
      <c r="N11" s="364">
        <v>192</v>
      </c>
      <c r="O11" s="364">
        <v>137</v>
      </c>
      <c r="P11" s="364">
        <v>15</v>
      </c>
      <c r="Q11" s="364">
        <v>56</v>
      </c>
      <c r="R11" s="364">
        <v>212</v>
      </c>
      <c r="S11" s="364">
        <v>57</v>
      </c>
      <c r="T11" s="364">
        <v>56</v>
      </c>
      <c r="U11" s="364">
        <v>95</v>
      </c>
      <c r="V11" s="364">
        <v>148</v>
      </c>
      <c r="W11" s="364">
        <v>3</v>
      </c>
      <c r="X11" s="364">
        <v>0</v>
      </c>
    </row>
    <row r="12" spans="1:24" s="105" customFormat="1" ht="15.6" x14ac:dyDescent="0.3">
      <c r="A12" s="292" t="s">
        <v>321</v>
      </c>
      <c r="B12" s="276">
        <v>739</v>
      </c>
      <c r="C12" s="270">
        <v>101</v>
      </c>
      <c r="D12" s="364">
        <v>0</v>
      </c>
      <c r="E12" s="364">
        <v>8</v>
      </c>
      <c r="F12" s="364">
        <v>32</v>
      </c>
      <c r="G12" s="364">
        <v>2</v>
      </c>
      <c r="H12" s="364">
        <v>60</v>
      </c>
      <c r="I12" s="364">
        <v>28</v>
      </c>
      <c r="J12" s="364">
        <v>16</v>
      </c>
      <c r="K12" s="364">
        <v>7</v>
      </c>
      <c r="L12" s="364">
        <v>6</v>
      </c>
      <c r="M12" s="364">
        <v>18</v>
      </c>
      <c r="N12" s="364">
        <v>112</v>
      </c>
      <c r="O12" s="364">
        <v>220</v>
      </c>
      <c r="P12" s="364">
        <v>17</v>
      </c>
      <c r="Q12" s="364">
        <v>6</v>
      </c>
      <c r="R12" s="364">
        <v>5</v>
      </c>
      <c r="S12" s="364">
        <v>14</v>
      </c>
      <c r="T12" s="364">
        <v>1</v>
      </c>
      <c r="U12" s="364">
        <v>65</v>
      </c>
      <c r="V12" s="364">
        <v>21</v>
      </c>
      <c r="W12" s="364">
        <v>0</v>
      </c>
      <c r="X12" s="364">
        <v>0</v>
      </c>
    </row>
    <row r="13" spans="1:24" s="105" customFormat="1" ht="15.6" x14ac:dyDescent="0.3">
      <c r="A13" s="292" t="s">
        <v>322</v>
      </c>
      <c r="B13" s="276">
        <v>506</v>
      </c>
      <c r="C13" s="270">
        <v>62</v>
      </c>
      <c r="D13" s="364">
        <v>0</v>
      </c>
      <c r="E13" s="364">
        <v>0</v>
      </c>
      <c r="F13" s="364">
        <v>23</v>
      </c>
      <c r="G13" s="364">
        <v>55</v>
      </c>
      <c r="H13" s="364">
        <v>26</v>
      </c>
      <c r="I13" s="364">
        <v>19</v>
      </c>
      <c r="J13" s="364">
        <v>20</v>
      </c>
      <c r="K13" s="364">
        <v>58</v>
      </c>
      <c r="L13" s="364">
        <v>12</v>
      </c>
      <c r="M13" s="364">
        <v>0</v>
      </c>
      <c r="N13" s="364">
        <v>30</v>
      </c>
      <c r="O13" s="364">
        <v>38</v>
      </c>
      <c r="P13" s="364">
        <v>0</v>
      </c>
      <c r="Q13" s="364">
        <v>19</v>
      </c>
      <c r="R13" s="364">
        <v>23</v>
      </c>
      <c r="S13" s="364">
        <v>1</v>
      </c>
      <c r="T13" s="364">
        <v>16</v>
      </c>
      <c r="U13" s="364">
        <v>43</v>
      </c>
      <c r="V13" s="364">
        <v>58</v>
      </c>
      <c r="W13" s="364">
        <v>3</v>
      </c>
      <c r="X13" s="364">
        <v>0</v>
      </c>
    </row>
    <row r="14" spans="1:24" s="105" customFormat="1" ht="15.6" x14ac:dyDescent="0.3">
      <c r="A14" s="292" t="s">
        <v>323</v>
      </c>
      <c r="B14" s="276">
        <v>397</v>
      </c>
      <c r="C14" s="270">
        <v>25</v>
      </c>
      <c r="D14" s="364">
        <v>0</v>
      </c>
      <c r="E14" s="364">
        <v>1</v>
      </c>
      <c r="F14" s="364">
        <v>42</v>
      </c>
      <c r="G14" s="364">
        <v>44</v>
      </c>
      <c r="H14" s="364">
        <v>0</v>
      </c>
      <c r="I14" s="364">
        <v>71</v>
      </c>
      <c r="J14" s="364">
        <v>2</v>
      </c>
      <c r="K14" s="364">
        <v>9</v>
      </c>
      <c r="L14" s="364">
        <v>3</v>
      </c>
      <c r="M14" s="364">
        <v>0</v>
      </c>
      <c r="N14" s="364">
        <v>10</v>
      </c>
      <c r="O14" s="364">
        <v>71</v>
      </c>
      <c r="P14" s="364">
        <v>0</v>
      </c>
      <c r="Q14" s="364">
        <v>10</v>
      </c>
      <c r="R14" s="364">
        <v>69</v>
      </c>
      <c r="S14" s="364">
        <v>12</v>
      </c>
      <c r="T14" s="364">
        <v>2</v>
      </c>
      <c r="U14" s="364">
        <v>9</v>
      </c>
      <c r="V14" s="364">
        <v>17</v>
      </c>
      <c r="W14" s="364">
        <v>0</v>
      </c>
      <c r="X14" s="364">
        <v>0</v>
      </c>
    </row>
    <row r="15" spans="1:24" s="105" customFormat="1" ht="15.6" x14ac:dyDescent="0.3">
      <c r="A15" s="292" t="s">
        <v>324</v>
      </c>
      <c r="B15" s="276">
        <v>2531</v>
      </c>
      <c r="C15" s="270">
        <v>815</v>
      </c>
      <c r="D15" s="364">
        <v>0</v>
      </c>
      <c r="E15" s="364">
        <v>219</v>
      </c>
      <c r="F15" s="364">
        <v>304</v>
      </c>
      <c r="G15" s="364">
        <v>167</v>
      </c>
      <c r="H15" s="364">
        <v>46</v>
      </c>
      <c r="I15" s="364">
        <v>226</v>
      </c>
      <c r="J15" s="364">
        <v>11</v>
      </c>
      <c r="K15" s="364">
        <v>0</v>
      </c>
      <c r="L15" s="364">
        <v>0</v>
      </c>
      <c r="M15" s="364">
        <v>154</v>
      </c>
      <c r="N15" s="364">
        <v>17</v>
      </c>
      <c r="O15" s="364">
        <v>40</v>
      </c>
      <c r="P15" s="364">
        <v>19</v>
      </c>
      <c r="Q15" s="364">
        <v>66</v>
      </c>
      <c r="R15" s="364">
        <v>81</v>
      </c>
      <c r="S15" s="364">
        <v>324</v>
      </c>
      <c r="T15" s="364">
        <v>2</v>
      </c>
      <c r="U15" s="364">
        <v>0</v>
      </c>
      <c r="V15" s="364">
        <v>40</v>
      </c>
      <c r="W15" s="364">
        <v>0</v>
      </c>
      <c r="X15" s="364">
        <v>0</v>
      </c>
    </row>
    <row r="16" spans="1:24" s="105" customFormat="1" ht="15.6" x14ac:dyDescent="0.3">
      <c r="A16" s="292" t="s">
        <v>325</v>
      </c>
      <c r="B16" s="276">
        <v>1189</v>
      </c>
      <c r="C16" s="270">
        <v>181</v>
      </c>
      <c r="D16" s="364">
        <v>0</v>
      </c>
      <c r="E16" s="364">
        <v>76</v>
      </c>
      <c r="F16" s="364">
        <v>137</v>
      </c>
      <c r="G16" s="364">
        <v>150</v>
      </c>
      <c r="H16" s="364">
        <v>183</v>
      </c>
      <c r="I16" s="364">
        <v>103</v>
      </c>
      <c r="J16" s="364">
        <v>1</v>
      </c>
      <c r="K16" s="364">
        <v>0</v>
      </c>
      <c r="L16" s="364">
        <v>0</v>
      </c>
      <c r="M16" s="364">
        <v>19</v>
      </c>
      <c r="N16" s="364">
        <v>101</v>
      </c>
      <c r="O16" s="364">
        <v>25</v>
      </c>
      <c r="P16" s="364">
        <v>9</v>
      </c>
      <c r="Q16" s="364">
        <v>14</v>
      </c>
      <c r="R16" s="364">
        <v>13</v>
      </c>
      <c r="S16" s="364">
        <v>175</v>
      </c>
      <c r="T16" s="364">
        <v>0</v>
      </c>
      <c r="U16" s="364">
        <v>0</v>
      </c>
      <c r="V16" s="364">
        <v>2</v>
      </c>
      <c r="W16" s="364">
        <v>0</v>
      </c>
      <c r="X16" s="364">
        <v>0</v>
      </c>
    </row>
    <row r="17" spans="1:24" s="105" customFormat="1" ht="15.6" x14ac:dyDescent="0.3">
      <c r="A17" s="292" t="s">
        <v>326</v>
      </c>
      <c r="B17" s="276">
        <v>112</v>
      </c>
      <c r="C17" s="270">
        <v>0</v>
      </c>
      <c r="D17" s="364">
        <v>0</v>
      </c>
      <c r="E17" s="364">
        <v>0</v>
      </c>
      <c r="F17" s="364">
        <v>0</v>
      </c>
      <c r="G17" s="364">
        <v>8</v>
      </c>
      <c r="H17" s="364">
        <v>0</v>
      </c>
      <c r="I17" s="364">
        <v>1</v>
      </c>
      <c r="J17" s="364">
        <v>0</v>
      </c>
      <c r="K17" s="364">
        <v>0</v>
      </c>
      <c r="L17" s="364">
        <v>3</v>
      </c>
      <c r="M17" s="364">
        <v>0</v>
      </c>
      <c r="N17" s="364">
        <v>37</v>
      </c>
      <c r="O17" s="364">
        <v>1</v>
      </c>
      <c r="P17" s="364">
        <v>1</v>
      </c>
      <c r="Q17" s="364">
        <v>7</v>
      </c>
      <c r="R17" s="364">
        <v>1</v>
      </c>
      <c r="S17" s="364">
        <v>32</v>
      </c>
      <c r="T17" s="364">
        <v>2</v>
      </c>
      <c r="U17" s="364">
        <v>0</v>
      </c>
      <c r="V17" s="364">
        <v>19</v>
      </c>
      <c r="W17" s="364">
        <v>0</v>
      </c>
      <c r="X17" s="364">
        <v>0</v>
      </c>
    </row>
    <row r="18" spans="1:24" s="105" customFormat="1" ht="15.6" x14ac:dyDescent="0.3">
      <c r="A18" s="292" t="s">
        <v>327</v>
      </c>
      <c r="B18" s="276">
        <v>409</v>
      </c>
      <c r="C18" s="270">
        <v>66</v>
      </c>
      <c r="D18" s="364">
        <v>0</v>
      </c>
      <c r="E18" s="364">
        <v>19</v>
      </c>
      <c r="F18" s="364">
        <v>84</v>
      </c>
      <c r="G18" s="364">
        <v>2</v>
      </c>
      <c r="H18" s="364">
        <v>39</v>
      </c>
      <c r="I18" s="364">
        <v>7</v>
      </c>
      <c r="J18" s="364">
        <v>10</v>
      </c>
      <c r="K18" s="364">
        <v>1</v>
      </c>
      <c r="L18" s="364">
        <v>0</v>
      </c>
      <c r="M18" s="364">
        <v>8</v>
      </c>
      <c r="N18" s="364">
        <v>25</v>
      </c>
      <c r="O18" s="364">
        <v>50</v>
      </c>
      <c r="P18" s="364">
        <v>7</v>
      </c>
      <c r="Q18" s="364">
        <v>1</v>
      </c>
      <c r="R18" s="364">
        <v>13</v>
      </c>
      <c r="S18" s="364">
        <v>13</v>
      </c>
      <c r="T18" s="364">
        <v>18</v>
      </c>
      <c r="U18" s="364">
        <v>31</v>
      </c>
      <c r="V18" s="364">
        <v>14</v>
      </c>
      <c r="W18" s="364">
        <v>1</v>
      </c>
      <c r="X18" s="364">
        <v>0</v>
      </c>
    </row>
    <row r="19" spans="1:24" s="105" customFormat="1" ht="15.6" x14ac:dyDescent="0.3">
      <c r="A19" s="292" t="s">
        <v>328</v>
      </c>
      <c r="B19" s="276">
        <v>1162</v>
      </c>
      <c r="C19" s="270">
        <v>271</v>
      </c>
      <c r="D19" s="364">
        <v>0</v>
      </c>
      <c r="E19" s="364">
        <v>170</v>
      </c>
      <c r="F19" s="364">
        <v>100</v>
      </c>
      <c r="G19" s="364">
        <v>44</v>
      </c>
      <c r="H19" s="364">
        <v>132</v>
      </c>
      <c r="I19" s="364">
        <v>102</v>
      </c>
      <c r="J19" s="364">
        <v>0</v>
      </c>
      <c r="K19" s="364">
        <v>0</v>
      </c>
      <c r="L19" s="364">
        <v>0</v>
      </c>
      <c r="M19" s="364">
        <v>86</v>
      </c>
      <c r="N19" s="364">
        <v>6</v>
      </c>
      <c r="O19" s="364">
        <v>34</v>
      </c>
      <c r="P19" s="364">
        <v>28</v>
      </c>
      <c r="Q19" s="364">
        <v>17</v>
      </c>
      <c r="R19" s="364">
        <v>118</v>
      </c>
      <c r="S19" s="364">
        <v>36</v>
      </c>
      <c r="T19" s="364">
        <v>4</v>
      </c>
      <c r="U19" s="364">
        <v>0</v>
      </c>
      <c r="V19" s="364">
        <v>14</v>
      </c>
      <c r="W19" s="364">
        <v>0</v>
      </c>
      <c r="X19" s="364">
        <v>0</v>
      </c>
    </row>
    <row r="20" spans="1:24" s="105" customFormat="1" ht="15.6" x14ac:dyDescent="0.3">
      <c r="A20" s="292" t="s">
        <v>329</v>
      </c>
      <c r="B20" s="276">
        <v>3</v>
      </c>
      <c r="C20" s="270">
        <v>0</v>
      </c>
      <c r="D20" s="364">
        <v>0</v>
      </c>
      <c r="E20" s="364">
        <v>0</v>
      </c>
      <c r="F20" s="364">
        <v>0</v>
      </c>
      <c r="G20" s="364">
        <v>0</v>
      </c>
      <c r="H20" s="364">
        <v>0</v>
      </c>
      <c r="I20" s="364">
        <v>0</v>
      </c>
      <c r="J20" s="364">
        <v>0</v>
      </c>
      <c r="K20" s="364">
        <v>0</v>
      </c>
      <c r="L20" s="364">
        <v>0</v>
      </c>
      <c r="M20" s="364">
        <v>0</v>
      </c>
      <c r="N20" s="364">
        <v>1</v>
      </c>
      <c r="O20" s="364">
        <v>0</v>
      </c>
      <c r="P20" s="364">
        <v>0</v>
      </c>
      <c r="Q20" s="364">
        <v>0</v>
      </c>
      <c r="R20" s="364">
        <v>0</v>
      </c>
      <c r="S20" s="364">
        <v>0</v>
      </c>
      <c r="T20" s="364">
        <v>0</v>
      </c>
      <c r="U20" s="364">
        <v>2</v>
      </c>
      <c r="V20" s="364">
        <v>0</v>
      </c>
      <c r="W20" s="364">
        <v>0</v>
      </c>
      <c r="X20" s="364">
        <v>0</v>
      </c>
    </row>
    <row r="21" spans="1:24" s="105" customFormat="1" ht="15.6" x14ac:dyDescent="0.3">
      <c r="A21" s="292" t="s">
        <v>330</v>
      </c>
      <c r="B21" s="276">
        <v>4</v>
      </c>
      <c r="C21" s="270">
        <v>3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1</v>
      </c>
      <c r="K21" s="364">
        <v>0</v>
      </c>
      <c r="L21" s="364">
        <v>0</v>
      </c>
      <c r="M21" s="364">
        <v>0</v>
      </c>
      <c r="N21" s="364">
        <v>0</v>
      </c>
      <c r="O21" s="364">
        <v>0</v>
      </c>
      <c r="P21" s="364">
        <v>0</v>
      </c>
      <c r="Q21" s="364">
        <v>0</v>
      </c>
      <c r="R21" s="364">
        <v>0</v>
      </c>
      <c r="S21" s="364">
        <v>0</v>
      </c>
      <c r="T21" s="364">
        <v>0</v>
      </c>
      <c r="U21" s="364">
        <v>0</v>
      </c>
      <c r="V21" s="364">
        <v>0</v>
      </c>
      <c r="W21" s="364">
        <v>0</v>
      </c>
      <c r="X21" s="364">
        <v>0</v>
      </c>
    </row>
    <row r="22" spans="1:24" s="105" customFormat="1" ht="15.6" x14ac:dyDescent="0.3">
      <c r="A22" s="292" t="s">
        <v>331</v>
      </c>
      <c r="B22" s="276">
        <v>1881</v>
      </c>
      <c r="C22" s="270">
        <v>383</v>
      </c>
      <c r="D22" s="364">
        <v>0</v>
      </c>
      <c r="E22" s="364">
        <v>27</v>
      </c>
      <c r="F22" s="364">
        <v>174</v>
      </c>
      <c r="G22" s="364">
        <v>4</v>
      </c>
      <c r="H22" s="364">
        <v>123</v>
      </c>
      <c r="I22" s="364">
        <v>28</v>
      </c>
      <c r="J22" s="364">
        <v>7</v>
      </c>
      <c r="K22" s="364">
        <v>38</v>
      </c>
      <c r="L22" s="364">
        <v>0</v>
      </c>
      <c r="M22" s="364">
        <v>46</v>
      </c>
      <c r="N22" s="364">
        <v>24</v>
      </c>
      <c r="O22" s="364">
        <v>393</v>
      </c>
      <c r="P22" s="364">
        <v>16</v>
      </c>
      <c r="Q22" s="364">
        <v>0</v>
      </c>
      <c r="R22" s="364">
        <v>24</v>
      </c>
      <c r="S22" s="364">
        <v>297</v>
      </c>
      <c r="T22" s="364">
        <v>38</v>
      </c>
      <c r="U22" s="364">
        <v>126</v>
      </c>
      <c r="V22" s="364">
        <v>116</v>
      </c>
      <c r="W22" s="364">
        <v>17</v>
      </c>
      <c r="X22" s="364">
        <v>0</v>
      </c>
    </row>
    <row r="23" spans="1:24" s="105" customFormat="1" ht="15.6" x14ac:dyDescent="0.3">
      <c r="A23" s="292" t="s">
        <v>332</v>
      </c>
      <c r="B23" s="276">
        <v>39</v>
      </c>
      <c r="C23" s="270">
        <v>0</v>
      </c>
      <c r="D23" s="364">
        <v>0</v>
      </c>
      <c r="E23" s="364">
        <v>0</v>
      </c>
      <c r="F23" s="364">
        <v>0</v>
      </c>
      <c r="G23" s="364">
        <v>2</v>
      </c>
      <c r="H23" s="364">
        <v>0</v>
      </c>
      <c r="I23" s="364">
        <v>0</v>
      </c>
      <c r="J23" s="364">
        <v>0</v>
      </c>
      <c r="K23" s="364">
        <v>7</v>
      </c>
      <c r="L23" s="364">
        <v>4</v>
      </c>
      <c r="M23" s="364">
        <v>0</v>
      </c>
      <c r="N23" s="364">
        <v>0</v>
      </c>
      <c r="O23" s="364">
        <v>5</v>
      </c>
      <c r="P23" s="364">
        <v>0</v>
      </c>
      <c r="Q23" s="364">
        <v>0</v>
      </c>
      <c r="R23" s="364">
        <v>0</v>
      </c>
      <c r="S23" s="364">
        <v>0</v>
      </c>
      <c r="T23" s="364">
        <v>6</v>
      </c>
      <c r="U23" s="364">
        <v>14</v>
      </c>
      <c r="V23" s="364">
        <v>1</v>
      </c>
      <c r="W23" s="364">
        <v>0</v>
      </c>
      <c r="X23" s="364">
        <v>0</v>
      </c>
    </row>
    <row r="24" spans="1:24" s="105" customFormat="1" ht="15.6" x14ac:dyDescent="0.3">
      <c r="A24" s="292" t="s">
        <v>550</v>
      </c>
      <c r="B24" s="276">
        <v>1</v>
      </c>
      <c r="C24" s="270">
        <v>0</v>
      </c>
      <c r="D24" s="364">
        <v>0</v>
      </c>
      <c r="E24" s="364">
        <v>0</v>
      </c>
      <c r="F24" s="364">
        <v>0</v>
      </c>
      <c r="G24" s="364">
        <v>1</v>
      </c>
      <c r="H24" s="364">
        <v>0</v>
      </c>
      <c r="I24" s="364">
        <v>0</v>
      </c>
      <c r="J24" s="364">
        <v>0</v>
      </c>
      <c r="K24" s="364">
        <v>0</v>
      </c>
      <c r="L24" s="364">
        <v>0</v>
      </c>
      <c r="M24" s="364">
        <v>0</v>
      </c>
      <c r="N24" s="364">
        <v>0</v>
      </c>
      <c r="O24" s="364">
        <v>0</v>
      </c>
      <c r="P24" s="364">
        <v>0</v>
      </c>
      <c r="Q24" s="364">
        <v>0</v>
      </c>
      <c r="R24" s="364">
        <v>0</v>
      </c>
      <c r="S24" s="364">
        <v>0</v>
      </c>
      <c r="T24" s="364">
        <v>0</v>
      </c>
      <c r="U24" s="364">
        <v>0</v>
      </c>
      <c r="V24" s="364">
        <v>0</v>
      </c>
      <c r="W24" s="364">
        <v>0</v>
      </c>
      <c r="X24" s="364">
        <v>0</v>
      </c>
    </row>
    <row r="25" spans="1:24" s="105" customFormat="1" ht="15.6" x14ac:dyDescent="0.3">
      <c r="A25" s="292" t="s">
        <v>333</v>
      </c>
      <c r="B25" s="276">
        <v>1846</v>
      </c>
      <c r="C25" s="270">
        <v>505</v>
      </c>
      <c r="D25" s="364">
        <v>0</v>
      </c>
      <c r="E25" s="364">
        <v>66</v>
      </c>
      <c r="F25" s="364">
        <v>183</v>
      </c>
      <c r="G25" s="364">
        <v>101</v>
      </c>
      <c r="H25" s="364">
        <v>177</v>
      </c>
      <c r="I25" s="364">
        <v>106</v>
      </c>
      <c r="J25" s="364">
        <v>32</v>
      </c>
      <c r="K25" s="364">
        <v>48</v>
      </c>
      <c r="L25" s="364">
        <v>13</v>
      </c>
      <c r="M25" s="364">
        <v>14</v>
      </c>
      <c r="N25" s="364">
        <v>84</v>
      </c>
      <c r="O25" s="364">
        <v>88</v>
      </c>
      <c r="P25" s="364">
        <v>6</v>
      </c>
      <c r="Q25" s="364">
        <v>16</v>
      </c>
      <c r="R25" s="364">
        <v>82</v>
      </c>
      <c r="S25" s="364">
        <v>77</v>
      </c>
      <c r="T25" s="364">
        <v>44</v>
      </c>
      <c r="U25" s="364">
        <v>41</v>
      </c>
      <c r="V25" s="364">
        <v>160</v>
      </c>
      <c r="W25" s="364">
        <v>2</v>
      </c>
      <c r="X25" s="364">
        <v>1</v>
      </c>
    </row>
    <row r="26" spans="1:24" s="105" customFormat="1" ht="15.6" x14ac:dyDescent="0.3">
      <c r="A26" s="292" t="s">
        <v>334</v>
      </c>
      <c r="B26" s="276">
        <v>893</v>
      </c>
      <c r="C26" s="270">
        <v>35</v>
      </c>
      <c r="D26" s="364">
        <v>251</v>
      </c>
      <c r="E26" s="364">
        <v>61</v>
      </c>
      <c r="F26" s="364">
        <v>97</v>
      </c>
      <c r="G26" s="364">
        <v>49</v>
      </c>
      <c r="H26" s="364">
        <v>52</v>
      </c>
      <c r="I26" s="364">
        <v>37</v>
      </c>
      <c r="J26" s="364">
        <v>5</v>
      </c>
      <c r="K26" s="364">
        <v>16</v>
      </c>
      <c r="L26" s="364">
        <v>8</v>
      </c>
      <c r="M26" s="364">
        <v>11</v>
      </c>
      <c r="N26" s="364">
        <v>30</v>
      </c>
      <c r="O26" s="364">
        <v>24</v>
      </c>
      <c r="P26" s="364">
        <v>7</v>
      </c>
      <c r="Q26" s="364">
        <v>7</v>
      </c>
      <c r="R26" s="364">
        <v>73</v>
      </c>
      <c r="S26" s="364">
        <v>10</v>
      </c>
      <c r="T26" s="364">
        <v>29</v>
      </c>
      <c r="U26" s="364">
        <v>70</v>
      </c>
      <c r="V26" s="364">
        <v>21</v>
      </c>
      <c r="W26" s="364">
        <v>0</v>
      </c>
      <c r="X26" s="364">
        <v>0</v>
      </c>
    </row>
    <row r="27" spans="1:24" s="105" customFormat="1" ht="15.6" x14ac:dyDescent="0.3">
      <c r="A27" s="292" t="s">
        <v>335</v>
      </c>
      <c r="B27" s="276">
        <v>7120</v>
      </c>
      <c r="C27" s="270">
        <v>1059</v>
      </c>
      <c r="D27" s="364">
        <v>571</v>
      </c>
      <c r="E27" s="364">
        <v>311</v>
      </c>
      <c r="F27" s="364">
        <v>809</v>
      </c>
      <c r="G27" s="364">
        <v>430</v>
      </c>
      <c r="H27" s="364">
        <v>232</v>
      </c>
      <c r="I27" s="364">
        <v>177</v>
      </c>
      <c r="J27" s="364">
        <v>109</v>
      </c>
      <c r="K27" s="364">
        <v>214</v>
      </c>
      <c r="L27" s="364">
        <v>76</v>
      </c>
      <c r="M27" s="364">
        <v>215</v>
      </c>
      <c r="N27" s="364">
        <v>463</v>
      </c>
      <c r="O27" s="364">
        <v>451</v>
      </c>
      <c r="P27" s="364">
        <v>208</v>
      </c>
      <c r="Q27" s="364">
        <v>405</v>
      </c>
      <c r="R27" s="364">
        <v>220</v>
      </c>
      <c r="S27" s="364">
        <v>275</v>
      </c>
      <c r="T27" s="364">
        <v>179</v>
      </c>
      <c r="U27" s="364">
        <v>293</v>
      </c>
      <c r="V27" s="364">
        <v>403</v>
      </c>
      <c r="W27" s="364">
        <v>15</v>
      </c>
      <c r="X27" s="364">
        <v>5</v>
      </c>
    </row>
    <row r="28" spans="1:24" s="105" customFormat="1" ht="15.6" x14ac:dyDescent="0.3">
      <c r="A28" s="292" t="s">
        <v>336</v>
      </c>
      <c r="B28" s="276">
        <v>2627</v>
      </c>
      <c r="C28" s="270">
        <v>693</v>
      </c>
      <c r="D28" s="364">
        <v>0</v>
      </c>
      <c r="E28" s="364">
        <v>72</v>
      </c>
      <c r="F28" s="364">
        <v>5</v>
      </c>
      <c r="G28" s="364">
        <v>152</v>
      </c>
      <c r="H28" s="364">
        <v>70</v>
      </c>
      <c r="I28" s="364">
        <v>147</v>
      </c>
      <c r="J28" s="364">
        <v>4</v>
      </c>
      <c r="K28" s="364">
        <v>23</v>
      </c>
      <c r="L28" s="364">
        <v>33</v>
      </c>
      <c r="M28" s="364">
        <v>61</v>
      </c>
      <c r="N28" s="364">
        <v>203</v>
      </c>
      <c r="O28" s="364">
        <v>75</v>
      </c>
      <c r="P28" s="364">
        <v>135</v>
      </c>
      <c r="Q28" s="364">
        <v>111</v>
      </c>
      <c r="R28" s="364">
        <v>49</v>
      </c>
      <c r="S28" s="364">
        <v>144</v>
      </c>
      <c r="T28" s="364">
        <v>26</v>
      </c>
      <c r="U28" s="364">
        <v>26</v>
      </c>
      <c r="V28" s="364">
        <v>587</v>
      </c>
      <c r="W28" s="364">
        <v>6</v>
      </c>
      <c r="X28" s="364">
        <v>5</v>
      </c>
    </row>
    <row r="29" spans="1:24" s="105" customFormat="1" ht="15.6" x14ac:dyDescent="0.3">
      <c r="A29" s="292" t="s">
        <v>337</v>
      </c>
      <c r="B29" s="276">
        <v>1748</v>
      </c>
      <c r="C29" s="270">
        <v>224</v>
      </c>
      <c r="D29" s="364">
        <v>0</v>
      </c>
      <c r="E29" s="364">
        <v>103</v>
      </c>
      <c r="F29" s="364">
        <v>64</v>
      </c>
      <c r="G29" s="364">
        <v>62</v>
      </c>
      <c r="H29" s="364">
        <v>58</v>
      </c>
      <c r="I29" s="364">
        <v>159</v>
      </c>
      <c r="J29" s="364">
        <v>61</v>
      </c>
      <c r="K29" s="364">
        <v>75</v>
      </c>
      <c r="L29" s="364">
        <v>53</v>
      </c>
      <c r="M29" s="364">
        <v>0</v>
      </c>
      <c r="N29" s="364">
        <v>162</v>
      </c>
      <c r="O29" s="364">
        <v>129</v>
      </c>
      <c r="P29" s="364">
        <v>1</v>
      </c>
      <c r="Q29" s="364">
        <v>145</v>
      </c>
      <c r="R29" s="364">
        <v>68</v>
      </c>
      <c r="S29" s="364">
        <v>77</v>
      </c>
      <c r="T29" s="364">
        <v>43</v>
      </c>
      <c r="U29" s="364">
        <v>32</v>
      </c>
      <c r="V29" s="364">
        <v>214</v>
      </c>
      <c r="W29" s="364">
        <v>17</v>
      </c>
      <c r="X29" s="364">
        <v>1</v>
      </c>
    </row>
    <row r="30" spans="1:24" s="105" customFormat="1" ht="15.6" x14ac:dyDescent="0.3">
      <c r="A30" s="292" t="s">
        <v>338</v>
      </c>
      <c r="B30" s="276">
        <v>1138</v>
      </c>
      <c r="C30" s="270">
        <v>120</v>
      </c>
      <c r="D30" s="364">
        <v>0</v>
      </c>
      <c r="E30" s="364">
        <v>0</v>
      </c>
      <c r="F30" s="364">
        <v>5</v>
      </c>
      <c r="G30" s="364">
        <v>17</v>
      </c>
      <c r="H30" s="364">
        <v>87</v>
      </c>
      <c r="I30" s="364">
        <v>0</v>
      </c>
      <c r="J30" s="364">
        <v>0</v>
      </c>
      <c r="K30" s="364">
        <v>161</v>
      </c>
      <c r="L30" s="364">
        <v>0</v>
      </c>
      <c r="M30" s="364">
        <v>0</v>
      </c>
      <c r="N30" s="364">
        <v>83</v>
      </c>
      <c r="O30" s="364">
        <v>85</v>
      </c>
      <c r="P30" s="364">
        <v>7</v>
      </c>
      <c r="Q30" s="364">
        <v>0</v>
      </c>
      <c r="R30" s="364">
        <v>1</v>
      </c>
      <c r="S30" s="364">
        <v>29</v>
      </c>
      <c r="T30" s="364">
        <v>28</v>
      </c>
      <c r="U30" s="364">
        <v>184</v>
      </c>
      <c r="V30" s="364">
        <v>331</v>
      </c>
      <c r="W30" s="364">
        <v>0</v>
      </c>
      <c r="X30" s="364">
        <v>0</v>
      </c>
    </row>
    <row r="31" spans="1:24" s="105" customFormat="1" ht="15.6" x14ac:dyDescent="0.3">
      <c r="A31" s="293" t="s">
        <v>339</v>
      </c>
      <c r="B31" s="281">
        <v>625</v>
      </c>
      <c r="C31" s="365">
        <v>77</v>
      </c>
      <c r="D31" s="365">
        <v>0</v>
      </c>
      <c r="E31" s="365">
        <v>20</v>
      </c>
      <c r="F31" s="365">
        <v>40</v>
      </c>
      <c r="G31" s="365">
        <v>4</v>
      </c>
      <c r="H31" s="365">
        <v>48</v>
      </c>
      <c r="I31" s="365">
        <v>12</v>
      </c>
      <c r="J31" s="365">
        <v>0</v>
      </c>
      <c r="K31" s="365">
        <v>4</v>
      </c>
      <c r="L31" s="365">
        <v>3</v>
      </c>
      <c r="M31" s="365">
        <v>13</v>
      </c>
      <c r="N31" s="365">
        <v>12</v>
      </c>
      <c r="O31" s="365">
        <v>27</v>
      </c>
      <c r="P31" s="365">
        <v>19</v>
      </c>
      <c r="Q31" s="365">
        <v>6</v>
      </c>
      <c r="R31" s="365">
        <v>4</v>
      </c>
      <c r="S31" s="365">
        <v>74</v>
      </c>
      <c r="T31" s="365">
        <v>14</v>
      </c>
      <c r="U31" s="365">
        <v>126</v>
      </c>
      <c r="V31" s="365">
        <v>121</v>
      </c>
      <c r="W31" s="365">
        <v>1</v>
      </c>
      <c r="X31" s="365">
        <v>0</v>
      </c>
    </row>
    <row r="32" spans="1:24" s="105" customFormat="1" ht="15.6" x14ac:dyDescent="0.3">
      <c r="A32" s="252" t="s">
        <v>142</v>
      </c>
      <c r="C32" s="183"/>
    </row>
    <row r="33" s="105" customFormat="1" ht="15.6" hidden="1" x14ac:dyDescent="0.3"/>
    <row r="34" s="105" customFormat="1" ht="15.6" hidden="1" x14ac:dyDescent="0.3"/>
    <row r="35" s="105" customFormat="1" ht="15.6" hidden="1" x14ac:dyDescent="0.3"/>
    <row r="36" s="105" customFormat="1" ht="15.6" hidden="1" x14ac:dyDescent="0.3"/>
    <row r="37" s="105" customFormat="1" ht="15.6" hidden="1" x14ac:dyDescent="0.3"/>
    <row r="38" s="105" customFormat="1" ht="15.6" hidden="1" x14ac:dyDescent="0.3"/>
    <row r="39" s="105" customFormat="1" ht="15.6" hidden="1" x14ac:dyDescent="0.3"/>
    <row r="40" s="105" customFormat="1" ht="15.6" hidden="1" x14ac:dyDescent="0.3"/>
    <row r="41" s="105" customFormat="1" ht="15.6" hidden="1" x14ac:dyDescent="0.3"/>
    <row r="42" s="105" customFormat="1" ht="15.6" hidden="1" x14ac:dyDescent="0.3"/>
    <row r="43" s="105" customFormat="1" ht="15.6" hidden="1" x14ac:dyDescent="0.3"/>
    <row r="44" s="105" customFormat="1" ht="15.6" hidden="1" x14ac:dyDescent="0.3"/>
    <row r="45" s="105" customFormat="1" ht="15.6" hidden="1" x14ac:dyDescent="0.3"/>
    <row r="46" s="105" customFormat="1" ht="15.6" hidden="1" x14ac:dyDescent="0.3"/>
    <row r="47" s="105" customFormat="1" ht="15.6" hidden="1" x14ac:dyDescent="0.3"/>
    <row r="48" s="105" customFormat="1" ht="15.6" hidden="1" x14ac:dyDescent="0.3"/>
    <row r="49" s="105" customFormat="1" ht="15.6" hidden="1" x14ac:dyDescent="0.3"/>
    <row r="50" s="105" customFormat="1" ht="15.6" hidden="1" x14ac:dyDescent="0.3"/>
    <row r="51" s="105" customFormat="1" ht="15.6" hidden="1" x14ac:dyDescent="0.3"/>
    <row r="52" s="105" customFormat="1" ht="15.6" hidden="1" x14ac:dyDescent="0.3"/>
    <row r="53" s="105" customFormat="1" ht="15.6" hidden="1" x14ac:dyDescent="0.3"/>
    <row r="54" s="105" customFormat="1" ht="15.6" hidden="1" x14ac:dyDescent="0.3"/>
    <row r="55" s="105" customFormat="1" ht="15.6" hidden="1" x14ac:dyDescent="0.3"/>
    <row r="56" s="105" customFormat="1" ht="15.6" hidden="1" x14ac:dyDescent="0.3"/>
    <row r="57" s="105" customFormat="1" ht="15.6" hidden="1" x14ac:dyDescent="0.3"/>
    <row r="58" s="105" customFormat="1" ht="15.6" hidden="1" x14ac:dyDescent="0.3"/>
    <row r="59" s="105" customFormat="1" ht="15.6" hidden="1" x14ac:dyDescent="0.3"/>
    <row r="60" s="105" customFormat="1" ht="15.6" hidden="1" x14ac:dyDescent="0.3"/>
    <row r="61" s="105" customFormat="1" ht="15.6" hidden="1" x14ac:dyDescent="0.3"/>
    <row r="62" s="105" customFormat="1" ht="15.6" hidden="1" x14ac:dyDescent="0.3"/>
    <row r="63" s="105" customFormat="1" ht="15.6" hidden="1" x14ac:dyDescent="0.3"/>
    <row r="64" s="105" customFormat="1" ht="15.6" hidden="1" x14ac:dyDescent="0.3"/>
    <row r="65" s="105" customFormat="1" ht="15.6" hidden="1" x14ac:dyDescent="0.3"/>
    <row r="66" s="105" customFormat="1" ht="15.6" hidden="1" x14ac:dyDescent="0.3"/>
    <row r="67" s="105" customFormat="1" ht="15.6" hidden="1" x14ac:dyDescent="0.3"/>
    <row r="68" s="105" customFormat="1" ht="15.6" hidden="1" x14ac:dyDescent="0.3"/>
    <row r="69" s="105" customFormat="1" ht="15.6" hidden="1" x14ac:dyDescent="0.3"/>
    <row r="70" s="105" customFormat="1" ht="15.6" hidden="1" x14ac:dyDescent="0.3"/>
    <row r="71" s="105" customFormat="1" ht="15.6" hidden="1" x14ac:dyDescent="0.3"/>
    <row r="72" s="105" customFormat="1" ht="15.6" hidden="1" x14ac:dyDescent="0.3"/>
    <row r="73" s="105" customFormat="1" ht="15.6" hidden="1" x14ac:dyDescent="0.3"/>
    <row r="74" s="105" customFormat="1" ht="15.6" hidden="1" x14ac:dyDescent="0.3"/>
    <row r="75" s="105" customFormat="1" ht="15.6" hidden="1" x14ac:dyDescent="0.3"/>
    <row r="76" s="105" customFormat="1" ht="15.6" hidden="1" x14ac:dyDescent="0.3"/>
    <row r="77" s="105" customFormat="1" ht="15.6" hidden="1" x14ac:dyDescent="0.3"/>
    <row r="78" s="105" customFormat="1" ht="15.6" hidden="1" x14ac:dyDescent="0.3"/>
    <row r="79" s="105" customFormat="1" ht="15.6" hidden="1" x14ac:dyDescent="0.3"/>
    <row r="80" s="105" customFormat="1" ht="15.6" hidden="1" x14ac:dyDescent="0.3"/>
    <row r="81" s="105" customFormat="1" ht="15.6" hidden="1" x14ac:dyDescent="0.3"/>
    <row r="82" s="105" customFormat="1" ht="15.6" hidden="1" x14ac:dyDescent="0.3"/>
    <row r="83" s="105" customFormat="1" ht="15.6" hidden="1" x14ac:dyDescent="0.3"/>
    <row r="84" s="105" customFormat="1" ht="15.6" hidden="1" x14ac:dyDescent="0.3"/>
    <row r="85" s="105" customFormat="1" ht="15.6" hidden="1" x14ac:dyDescent="0.3"/>
    <row r="86" s="105" customFormat="1" ht="15.6" hidden="1" x14ac:dyDescent="0.3"/>
    <row r="87" s="105" customFormat="1" ht="15.6" hidden="1" x14ac:dyDescent="0.3"/>
    <row r="88" s="105" customFormat="1" ht="15.6" hidden="1" x14ac:dyDescent="0.3"/>
    <row r="89" s="105" customFormat="1" ht="15.6" hidden="1" x14ac:dyDescent="0.3"/>
    <row r="90" s="105" customFormat="1" ht="15.6" hidden="1" x14ac:dyDescent="0.3"/>
    <row r="91" s="105" customFormat="1" ht="15.6" hidden="1" x14ac:dyDescent="0.3"/>
    <row r="92" s="105" customFormat="1" ht="15.6" hidden="1" x14ac:dyDescent="0.3"/>
    <row r="93" s="105" customFormat="1" ht="15.6" hidden="1" x14ac:dyDescent="0.3"/>
    <row r="94" s="105" customFormat="1" ht="15.6" hidden="1" x14ac:dyDescent="0.3"/>
    <row r="95" s="105" customFormat="1" ht="15.6" hidden="1" x14ac:dyDescent="0.3"/>
    <row r="96" s="105" customFormat="1" ht="15.6" hidden="1" x14ac:dyDescent="0.3"/>
    <row r="97" s="105" customFormat="1" ht="15.6" hidden="1" x14ac:dyDescent="0.3"/>
    <row r="98" s="105" customFormat="1" ht="15.6" hidden="1" x14ac:dyDescent="0.3"/>
    <row r="99" s="105" customFormat="1" ht="15.6" hidden="1" x14ac:dyDescent="0.3"/>
    <row r="100" s="105" customFormat="1" ht="15.6" hidden="1" x14ac:dyDescent="0.3"/>
    <row r="101" s="105" customFormat="1" ht="15.6" hidden="1" x14ac:dyDescent="0.3"/>
    <row r="102" s="105" customFormat="1" ht="15.6" hidden="1" x14ac:dyDescent="0.3"/>
    <row r="103" s="105" customFormat="1" ht="15.6" hidden="1" x14ac:dyDescent="0.3"/>
    <row r="104" s="105" customFormat="1" ht="15.6" hidden="1" x14ac:dyDescent="0.3"/>
    <row r="105" s="105" customFormat="1" ht="15.6" hidden="1" x14ac:dyDescent="0.3"/>
    <row r="106" s="105" customFormat="1" ht="15.6" hidden="1" x14ac:dyDescent="0.3"/>
    <row r="107" s="105" customFormat="1" ht="15.6" hidden="1" x14ac:dyDescent="0.3"/>
    <row r="108" s="105" customFormat="1" ht="15.6" hidden="1" x14ac:dyDescent="0.3"/>
    <row r="109" s="105" customFormat="1" ht="15.6" hidden="1" x14ac:dyDescent="0.3"/>
    <row r="110" s="105" customFormat="1" ht="15.6" hidden="1" x14ac:dyDescent="0.3"/>
    <row r="111" s="105" customFormat="1" ht="15.6" hidden="1" x14ac:dyDescent="0.3"/>
    <row r="112" s="105" customFormat="1" ht="15.6" hidden="1" x14ac:dyDescent="0.3"/>
    <row r="113" s="105" customFormat="1" ht="15.6" hidden="1" x14ac:dyDescent="0.3"/>
    <row r="114" s="105" customFormat="1" ht="15.6" hidden="1" x14ac:dyDescent="0.3"/>
    <row r="115" s="105" customFormat="1" ht="15.6" hidden="1" x14ac:dyDescent="0.3"/>
    <row r="116" s="105" customFormat="1" ht="15.6" hidden="1" x14ac:dyDescent="0.3"/>
    <row r="117" s="105" customFormat="1" ht="15.6" hidden="1" x14ac:dyDescent="0.3"/>
    <row r="118" s="105" customFormat="1" ht="15.6" hidden="1" x14ac:dyDescent="0.3"/>
    <row r="119" s="105" customFormat="1" ht="15.6" hidden="1" x14ac:dyDescent="0.3"/>
    <row r="120" s="105" customFormat="1" ht="15.6" hidden="1" x14ac:dyDescent="0.3"/>
    <row r="121" s="105" customFormat="1" ht="15.6" hidden="1" x14ac:dyDescent="0.3"/>
    <row r="122" s="105" customFormat="1" ht="15.6" hidden="1" x14ac:dyDescent="0.3"/>
    <row r="123" s="105" customFormat="1" ht="15.6" hidden="1" x14ac:dyDescent="0.3"/>
  </sheetData>
  <mergeCells count="29">
    <mergeCell ref="J8:J9"/>
    <mergeCell ref="K8:K9"/>
    <mergeCell ref="L8:L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A2:X2"/>
    <mergeCell ref="C8:C9"/>
    <mergeCell ref="D8:D9"/>
    <mergeCell ref="A4:B4"/>
    <mergeCell ref="A5:B5"/>
    <mergeCell ref="A3:F3"/>
    <mergeCell ref="M8:M9"/>
    <mergeCell ref="N8:N9"/>
    <mergeCell ref="E8:E9"/>
    <mergeCell ref="F8:F9"/>
    <mergeCell ref="G8:G9"/>
    <mergeCell ref="H8:H9"/>
    <mergeCell ref="I8:I9"/>
    <mergeCell ref="A7:A9"/>
    <mergeCell ref="B7:B9"/>
    <mergeCell ref="C7:X7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C-1 P</vt:lpstr>
      <vt:lpstr>C-2 P </vt:lpstr>
      <vt:lpstr>C-3 P </vt:lpstr>
      <vt:lpstr>C-4 P</vt:lpstr>
      <vt:lpstr>C-5 P</vt:lpstr>
      <vt:lpstr>C-6 P</vt:lpstr>
      <vt:lpstr>C-7 A</vt:lpstr>
      <vt:lpstr>C-8 A</vt:lpstr>
      <vt:lpstr>C-9 A</vt:lpstr>
      <vt:lpstr>C-10 A</vt:lpstr>
      <vt:lpstr>C-11 A</vt:lpstr>
      <vt:lpstr>C-12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pcampos</dc:creator>
  <cp:lastModifiedBy>Karen Segura Herrera</cp:lastModifiedBy>
  <dcterms:created xsi:type="dcterms:W3CDTF">2006-03-23T19:09:57Z</dcterms:created>
  <dcterms:modified xsi:type="dcterms:W3CDTF">2024-09-20T15:22:31Z</dcterms:modified>
</cp:coreProperties>
</file>